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24226"/>
  <xr:revisionPtr revIDLastSave="0" documentId="13_ncr:1_{A86E49EB-B776-47B2-8118-D32321E2CC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基準額計算表（工事用）" sheetId="4" r:id="rId1"/>
  </sheets>
  <definedNames>
    <definedName name="_xlnm.Print_Area" localSheetId="0">'基準額計算表（工事用）'!$A$1:$BY$39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0" i="4" l="1"/>
  <c r="Z31" i="4" s="1"/>
  <c r="BO19" i="4"/>
  <c r="BO25" i="4" s="1"/>
  <c r="Z38" i="4" s="1"/>
  <c r="BO20" i="4"/>
  <c r="BO23" i="4"/>
  <c r="BO24" i="4"/>
  <c r="AN30" i="4"/>
  <c r="AT30" i="4"/>
  <c r="AN31" i="4"/>
  <c r="AT31" i="4"/>
  <c r="AN32" i="4"/>
  <c r="AT32" i="4"/>
  <c r="AN33" i="4"/>
  <c r="AT33" i="4"/>
  <c r="AN34" i="4"/>
  <c r="AT34" i="4"/>
  <c r="BO21" i="4"/>
  <c r="BO22" i="4"/>
  <c r="CH40" i="4"/>
  <c r="CJ40" i="4"/>
  <c r="CO40" i="4"/>
  <c r="AW31" i="4" l="1"/>
  <c r="BD38" i="4"/>
  <c r="Z33" i="4"/>
  <c r="AW34" i="4"/>
  <c r="Z32" i="4"/>
  <c r="AW30" i="4"/>
  <c r="Z34" i="4"/>
  <c r="AW33" i="4"/>
  <c r="AW32" i="4"/>
  <c r="Z30" i="4"/>
  <c r="BF35" i="4"/>
  <c r="AW35" i="4" l="1"/>
  <c r="Z39" i="4" s="1"/>
</calcChain>
</file>

<file path=xl/sharedStrings.xml><?xml version="1.0" encoding="utf-8"?>
<sst xmlns="http://schemas.openxmlformats.org/spreadsheetml/2006/main" count="164" uniqueCount="143">
  <si>
    <t>判定</t>
    <rPh sb="0" eb="2">
      <t>ハンテイ</t>
    </rPh>
    <phoneticPr fontId="2"/>
  </si>
  <si>
    <t>職種</t>
  </si>
  <si>
    <t>労働報酬下限額</t>
  </si>
  <si>
    <t>特殊作業員</t>
  </si>
  <si>
    <t>普通作業員</t>
  </si>
  <si>
    <t>軽作業員</t>
  </si>
  <si>
    <t>造園工</t>
  </si>
  <si>
    <t>法面工</t>
  </si>
  <si>
    <t>とび工</t>
  </si>
  <si>
    <t>石工</t>
  </si>
  <si>
    <t>ブロック工</t>
  </si>
  <si>
    <t>電工</t>
  </si>
  <si>
    <t>鉄筋工</t>
  </si>
  <si>
    <t>鉄骨工</t>
  </si>
  <si>
    <t>塗装工</t>
  </si>
  <si>
    <t>溶接工</t>
  </si>
  <si>
    <t>運転手（特殊）</t>
  </si>
  <si>
    <t>運転手（一般）</t>
  </si>
  <si>
    <t>潜かん工</t>
  </si>
  <si>
    <t>潜かん世話役</t>
  </si>
  <si>
    <t>さく岩工</t>
  </si>
  <si>
    <t>トンネル特殊工</t>
  </si>
  <si>
    <t>トンネル作業員</t>
  </si>
  <si>
    <t>トンネル世話役</t>
  </si>
  <si>
    <t>橋りょう特殊工</t>
  </si>
  <si>
    <t>橋りょう塗装工</t>
  </si>
  <si>
    <t>橋りょう世話役</t>
  </si>
  <si>
    <t>土木一般世話役</t>
  </si>
  <si>
    <t>高級船員</t>
  </si>
  <si>
    <t>普通船員</t>
  </si>
  <si>
    <t>潜水士</t>
  </si>
  <si>
    <t>潜水連絡員</t>
  </si>
  <si>
    <t>潜水送気員</t>
  </si>
  <si>
    <t>山林砂防工</t>
  </si>
  <si>
    <t>軌道工</t>
  </si>
  <si>
    <t>型わく工</t>
  </si>
  <si>
    <t>大工</t>
  </si>
  <si>
    <t>左官</t>
  </si>
  <si>
    <t>配管工</t>
  </si>
  <si>
    <t>はつり工</t>
  </si>
  <si>
    <t>防水工</t>
  </si>
  <si>
    <t>板金工</t>
  </si>
  <si>
    <t>サッシ工</t>
  </si>
  <si>
    <t>内装工</t>
  </si>
  <si>
    <t>ガラス工</t>
  </si>
  <si>
    <t>建具工</t>
  </si>
  <si>
    <t>ダクト工</t>
  </si>
  <si>
    <t>保温工</t>
  </si>
  <si>
    <t>設備機械工</t>
  </si>
  <si>
    <t>基準額</t>
    <rPh sb="0" eb="2">
      <t>キジュン</t>
    </rPh>
    <rPh sb="2" eb="3">
      <t>ガク</t>
    </rPh>
    <phoneticPr fontId="2"/>
  </si>
  <si>
    <t>労働の対価</t>
    <rPh sb="0" eb="2">
      <t>ロウドウ</t>
    </rPh>
    <rPh sb="3" eb="5">
      <t>タイカ</t>
    </rPh>
    <phoneticPr fontId="2"/>
  </si>
  <si>
    <t>所定外等賃金の支給対象期間</t>
    <rPh sb="0" eb="2">
      <t>ショテイ</t>
    </rPh>
    <rPh sb="2" eb="3">
      <t>ガイ</t>
    </rPh>
    <rPh sb="4" eb="6">
      <t>チンギン</t>
    </rPh>
    <rPh sb="7" eb="9">
      <t>シキュウ</t>
    </rPh>
    <rPh sb="9" eb="11">
      <t>タイショウ</t>
    </rPh>
    <rPh sb="11" eb="13">
      <t>キカン</t>
    </rPh>
    <phoneticPr fontId="2"/>
  </si>
  <si>
    <t>労働者氏名</t>
    <rPh sb="0" eb="3">
      <t>ロウドウシャ</t>
    </rPh>
    <rPh sb="3" eb="5">
      <t>シメイ</t>
    </rPh>
    <phoneticPr fontId="2"/>
  </si>
  <si>
    <t>雇用者又は発注者名称</t>
    <rPh sb="0" eb="3">
      <t>コヨウシャ</t>
    </rPh>
    <rPh sb="3" eb="4">
      <t>マタ</t>
    </rPh>
    <rPh sb="5" eb="8">
      <t>ハッチュウシャ</t>
    </rPh>
    <rPh sb="8" eb="10">
      <t>メイショウ</t>
    </rPh>
    <phoneticPr fontId="2"/>
  </si>
  <si>
    <t>工事名</t>
    <rPh sb="0" eb="2">
      <t>コウジ</t>
    </rPh>
    <rPh sb="2" eb="3">
      <t>メイ</t>
    </rPh>
    <phoneticPr fontId="2"/>
  </si>
  <si>
    <t>工事期間</t>
    <rPh sb="0" eb="2">
      <t>コウジ</t>
    </rPh>
    <rPh sb="2" eb="4">
      <t>キカン</t>
    </rPh>
    <phoneticPr fontId="2"/>
  </si>
  <si>
    <t>元請事業者名</t>
    <rPh sb="0" eb="2">
      <t>モトウ</t>
    </rPh>
    <rPh sb="2" eb="5">
      <t>ジギョウシャ</t>
    </rPh>
    <rPh sb="5" eb="6">
      <t>メイ</t>
    </rPh>
    <phoneticPr fontId="2"/>
  </si>
  <si>
    <t>主たる職種</t>
    <phoneticPr fontId="2"/>
  </si>
  <si>
    <t>労働報酬下限額</t>
    <rPh sb="0" eb="2">
      <t>ロウドウ</t>
    </rPh>
    <rPh sb="2" eb="4">
      <t>ホウシュウ</t>
    </rPh>
    <rPh sb="4" eb="6">
      <t>カゲン</t>
    </rPh>
    <rPh sb="6" eb="7">
      <t>ガク</t>
    </rPh>
    <phoneticPr fontId="2"/>
  </si>
  <si>
    <t>～</t>
    <phoneticPr fontId="2"/>
  </si>
  <si>
    <t>所定外等労働</t>
    <phoneticPr fontId="2"/>
  </si>
  <si>
    <t>法定内労働時間</t>
    <rPh sb="5" eb="7">
      <t>ジカン</t>
    </rPh>
    <phoneticPr fontId="2"/>
  </si>
  <si>
    <t>時間外労働時間</t>
    <rPh sb="0" eb="3">
      <t>ジカンガイ</t>
    </rPh>
    <rPh sb="3" eb="5">
      <t>ロウドウ</t>
    </rPh>
    <rPh sb="5" eb="7">
      <t>ジカン</t>
    </rPh>
    <phoneticPr fontId="2"/>
  </si>
  <si>
    <t>休日労働時間</t>
    <rPh sb="0" eb="2">
      <t>キュウジツ</t>
    </rPh>
    <rPh sb="2" eb="4">
      <t>ロウドウ</t>
    </rPh>
    <rPh sb="4" eb="6">
      <t>ジカン</t>
    </rPh>
    <phoneticPr fontId="2"/>
  </si>
  <si>
    <t>深夜労働時間</t>
    <rPh sb="0" eb="2">
      <t>シンヤ</t>
    </rPh>
    <rPh sb="2" eb="4">
      <t>ロウドウ</t>
    </rPh>
    <rPh sb="4" eb="6">
      <t>ジカン</t>
    </rPh>
    <phoneticPr fontId="2"/>
  </si>
  <si>
    <t>雇用契約又は請負契約期間</t>
    <rPh sb="0" eb="2">
      <t>コヨウ</t>
    </rPh>
    <rPh sb="2" eb="4">
      <t>ケイヤク</t>
    </rPh>
    <rPh sb="4" eb="5">
      <t>マタ</t>
    </rPh>
    <rPh sb="6" eb="8">
      <t>ウケオイ</t>
    </rPh>
    <rPh sb="8" eb="10">
      <t>ケイヤク</t>
    </rPh>
    <rPh sb="10" eb="12">
      <t>キカン</t>
    </rPh>
    <phoneticPr fontId="2"/>
  </si>
  <si>
    <t>基本給等の支給対象期間(Ａ)</t>
    <rPh sb="0" eb="3">
      <t>キホンキュウ</t>
    </rPh>
    <rPh sb="3" eb="4">
      <t>トウ</t>
    </rPh>
    <rPh sb="5" eb="7">
      <t>シキュウ</t>
    </rPh>
    <rPh sb="7" eb="9">
      <t>タイショウ</t>
    </rPh>
    <rPh sb="9" eb="11">
      <t>キカン</t>
    </rPh>
    <phoneticPr fontId="2"/>
  </si>
  <si>
    <t>(Ａ)の所定労働時間</t>
    <rPh sb="4" eb="6">
      <t>ショテイ</t>
    </rPh>
    <rPh sb="6" eb="8">
      <t>ロウドウ</t>
    </rPh>
    <rPh sb="8" eb="10">
      <t>ジカン</t>
    </rPh>
    <phoneticPr fontId="2"/>
  </si>
  <si>
    <t>基本給相当額</t>
    <rPh sb="0" eb="3">
      <t>キホンキュウ</t>
    </rPh>
    <rPh sb="3" eb="5">
      <t>ソウトウ</t>
    </rPh>
    <rPh sb="5" eb="6">
      <t>ガク</t>
    </rPh>
    <phoneticPr fontId="2"/>
  </si>
  <si>
    <t>諸手当</t>
    <rPh sb="0" eb="3">
      <t>ショテアテ</t>
    </rPh>
    <phoneticPr fontId="2"/>
  </si>
  <si>
    <t>按分を要する</t>
    <rPh sb="0" eb="2">
      <t>アンブン</t>
    </rPh>
    <rPh sb="3" eb="4">
      <t>ヨウ</t>
    </rPh>
    <phoneticPr fontId="2"/>
  </si>
  <si>
    <t>按分を要さない</t>
    <rPh sb="0" eb="2">
      <t>アンブン</t>
    </rPh>
    <rPh sb="3" eb="4">
      <t>ヨウ</t>
    </rPh>
    <phoneticPr fontId="2"/>
  </si>
  <si>
    <t>臨時の給与</t>
    <rPh sb="0" eb="2">
      <t>リンジ</t>
    </rPh>
    <rPh sb="3" eb="5">
      <t>キュウヨ</t>
    </rPh>
    <phoneticPr fontId="2"/>
  </si>
  <si>
    <t>実物給与</t>
    <rPh sb="0" eb="2">
      <t>ジツブツ</t>
    </rPh>
    <rPh sb="2" eb="4">
      <t>キュウヨ</t>
    </rPh>
    <phoneticPr fontId="2"/>
  </si>
  <si>
    <t>１箇月分</t>
    <rPh sb="1" eb="3">
      <t>カゲツ</t>
    </rPh>
    <rPh sb="3" eb="4">
      <t>ブン</t>
    </rPh>
    <phoneticPr fontId="2"/>
  </si>
  <si>
    <t>労働時間区分</t>
    <rPh sb="0" eb="2">
      <t>ロウドウ</t>
    </rPh>
    <rPh sb="2" eb="4">
      <t>ジカン</t>
    </rPh>
    <rPh sb="4" eb="6">
      <t>クブン</t>
    </rPh>
    <phoneticPr fontId="2"/>
  </si>
  <si>
    <t>時間数</t>
    <rPh sb="0" eb="3">
      <t>ジカンスウ</t>
    </rPh>
    <phoneticPr fontId="2"/>
  </si>
  <si>
    <t>手当等区分</t>
    <rPh sb="0" eb="2">
      <t>テアテ</t>
    </rPh>
    <rPh sb="2" eb="3">
      <t>トウ</t>
    </rPh>
    <rPh sb="3" eb="5">
      <t>クブン</t>
    </rPh>
    <phoneticPr fontId="2"/>
  </si>
  <si>
    <t>支給額</t>
    <rPh sb="0" eb="3">
      <t>シキュウガク</t>
    </rPh>
    <phoneticPr fontId="2"/>
  </si>
  <si>
    <t>按分</t>
    <rPh sb="0" eb="2">
      <t>アンブン</t>
    </rPh>
    <phoneticPr fontId="2"/>
  </si>
  <si>
    <t>時間外労働分</t>
    <rPh sb="0" eb="3">
      <t>ジカンガイ</t>
    </rPh>
    <rPh sb="3" eb="5">
      <t>ロウドウ</t>
    </rPh>
    <rPh sb="5" eb="6">
      <t>ブン</t>
    </rPh>
    <phoneticPr fontId="2"/>
  </si>
  <si>
    <t>休日労働分</t>
    <rPh sb="0" eb="2">
      <t>キュウジツ</t>
    </rPh>
    <rPh sb="2" eb="4">
      <t>ロウドウ</t>
    </rPh>
    <rPh sb="4" eb="5">
      <t>ブン</t>
    </rPh>
    <phoneticPr fontId="2"/>
  </si>
  <si>
    <t>深夜労働分</t>
    <rPh sb="0" eb="2">
      <t>シンヤ</t>
    </rPh>
    <rPh sb="2" eb="4">
      <t>ロウドウ</t>
    </rPh>
    <rPh sb="4" eb="5">
      <t>ブン</t>
    </rPh>
    <phoneticPr fontId="2"/>
  </si>
  <si>
    <t>区　　分</t>
    <rPh sb="0" eb="1">
      <t>ク</t>
    </rPh>
    <rPh sb="3" eb="4">
      <t>ブン</t>
    </rPh>
    <phoneticPr fontId="2"/>
  </si>
  <si>
    <t>合　　計</t>
    <rPh sb="0" eb="1">
      <t>ア</t>
    </rPh>
    <rPh sb="3" eb="4">
      <t>ケイ</t>
    </rPh>
    <phoneticPr fontId="2"/>
  </si>
  <si>
    <t>対象公契約従事</t>
    <rPh sb="0" eb="2">
      <t>タイショウ</t>
    </rPh>
    <phoneticPr fontId="2"/>
  </si>
  <si>
    <t>(Ａ)の所定労働時間</t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</si>
  <si>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</si>
  <si>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</si>
  <si>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月数・日数</t>
    <rPh sb="0" eb="1">
      <t>ツキ</t>
    </rPh>
    <rPh sb="1" eb="2">
      <t>スウ</t>
    </rPh>
    <rPh sb="3" eb="5">
      <t>ニッスウ</t>
    </rPh>
    <phoneticPr fontId="2"/>
  </si>
  <si>
    <t>1箇月分</t>
    <rPh sb="1" eb="3">
      <t>カゲツ</t>
    </rPh>
    <rPh sb="3" eb="4">
      <t>ブン</t>
    </rPh>
    <phoneticPr fontId="2"/>
  </si>
  <si>
    <t>【基本情報】</t>
    <rPh sb="1" eb="3">
      <t>キホン</t>
    </rPh>
    <rPh sb="3" eb="5">
      <t>ジョウホウ</t>
    </rPh>
    <phoneticPr fontId="2"/>
  </si>
  <si>
    <t>【基準額計算】</t>
    <rPh sb="1" eb="3">
      <t>キジュン</t>
    </rPh>
    <rPh sb="3" eb="4">
      <t>ガク</t>
    </rPh>
    <rPh sb="4" eb="6">
      <t>ケイサン</t>
    </rPh>
    <phoneticPr fontId="2"/>
  </si>
  <si>
    <t>【基準額と労働の対価の比較】</t>
    <rPh sb="1" eb="3">
      <t>キジュン</t>
    </rPh>
    <rPh sb="3" eb="4">
      <t>ガク</t>
    </rPh>
    <rPh sb="5" eb="7">
      <t>ロウドウ</t>
    </rPh>
    <rPh sb="8" eb="10">
      <t>タイカ</t>
    </rPh>
    <rPh sb="11" eb="13">
      <t>ヒカク</t>
    </rPh>
    <phoneticPr fontId="2"/>
  </si>
  <si>
    <t>【労働時間・手当等情報、労働の対価】</t>
    <rPh sb="1" eb="3">
      <t>ロウドウ</t>
    </rPh>
    <rPh sb="3" eb="5">
      <t>ジカン</t>
    </rPh>
    <rPh sb="6" eb="8">
      <t>テアテ</t>
    </rPh>
    <rPh sb="8" eb="9">
      <t>トウ</t>
    </rPh>
    <rPh sb="9" eb="11">
      <t>ジョウホウ</t>
    </rPh>
    <rPh sb="12" eb="14">
      <t>ロウドウ</t>
    </rPh>
    <rPh sb="15" eb="17">
      <t>タイカ</t>
    </rPh>
    <phoneticPr fontId="2"/>
  </si>
  <si>
    <t>基準額計算表（工事用）</t>
    <rPh sb="0" eb="2">
      <t>キジュン</t>
    </rPh>
    <rPh sb="2" eb="3">
      <t>ガク</t>
    </rPh>
    <rPh sb="3" eb="5">
      <t>ケイサン</t>
    </rPh>
    <rPh sb="5" eb="6">
      <t>ヒョウ</t>
    </rPh>
    <rPh sb="7" eb="10">
      <t>コウジヨウ</t>
    </rPh>
    <phoneticPr fontId="2"/>
  </si>
  <si>
    <t>【労働の対価に含める手当等】</t>
  </si>
  <si>
    <t>区分</t>
  </si>
  <si>
    <t>手当等の例</t>
  </si>
  <si>
    <t>基本給相当額</t>
  </si>
  <si>
    <t>基本給（定額給）、出来高給等</t>
  </si>
  <si>
    <t>諸手当</t>
  </si>
  <si>
    <t>家族手当、通勤手当、都市手当、住宅手当、現場手当、技能手当、有給休暇手当、精勤手当等</t>
  </si>
  <si>
    <t>臨時の給与</t>
  </si>
  <si>
    <t>賞与（ボーナス等）、その他の臨時の賃金等</t>
  </si>
  <si>
    <t>実物給与</t>
  </si>
  <si>
    <t>通勤用定期・食事等</t>
  </si>
  <si>
    <t>【労働の対価に含めない手当等】</t>
  </si>
  <si>
    <t>特殊な労働に対する手当</t>
  </si>
  <si>
    <t>突貫手当等</t>
  </si>
  <si>
    <t>休業手当等</t>
  </si>
  <si>
    <t>本来は経費にあたる手当</t>
  </si>
  <si>
    <t>工具手当、車両手当、遠隔旅費手当、携帯電話手当等</t>
  </si>
  <si>
    <t>対象公契約に係る業務以外の業務に対して支給される手当</t>
  </si>
  <si>
    <t>調理手当、送迎車運転手当等</t>
  </si>
  <si>
    <t>仕事が無いために労働者を休業
させた場合に支給される手当</t>
    <phoneticPr fontId="2"/>
  </si>
  <si>
    <t>※一人親方の請負代金(消費税抜き)は基本給相当額とする。</t>
    <rPh sb="1" eb="3">
      <t>ヒトリ</t>
    </rPh>
    <rPh sb="3" eb="5">
      <t>オヤカタ</t>
    </rPh>
    <rPh sb="11" eb="14">
      <t>ショウヒゼイ</t>
    </rPh>
    <rPh sb="14" eb="15">
      <t>ヌ</t>
    </rPh>
    <rPh sb="18" eb="21">
      <t>キホンキュウ</t>
    </rPh>
    <rPh sb="21" eb="23">
      <t>ソウトウ</t>
    </rPh>
    <rPh sb="23" eb="24">
      <t>ガク</t>
    </rPh>
    <phoneticPr fontId="2"/>
  </si>
  <si>
    <t>【複数月分が支払われた手当等の取り扱い】</t>
    <rPh sb="11" eb="13">
      <t>テアテ</t>
    </rPh>
    <rPh sb="13" eb="14">
      <t>トウ</t>
    </rPh>
    <rPh sb="15" eb="16">
      <t>ト</t>
    </rPh>
    <rPh sb="17" eb="18">
      <t>アツカ</t>
    </rPh>
    <phoneticPr fontId="2"/>
  </si>
  <si>
    <t>算出対象期間</t>
    <rPh sb="0" eb="2">
      <t>サンシュツ</t>
    </rPh>
    <rPh sb="2" eb="4">
      <t>タイショウ</t>
    </rPh>
    <rPh sb="4" eb="6">
      <t>キカン</t>
    </rPh>
    <phoneticPr fontId="2"/>
  </si>
  <si>
    <t>～</t>
    <phoneticPr fontId="2"/>
  </si>
  <si>
    <t>【按分を要する、要さないの判断方法】</t>
    <rPh sb="1" eb="3">
      <t>アンブン</t>
    </rPh>
    <rPh sb="4" eb="5">
      <t>ヨウ</t>
    </rPh>
    <rPh sb="8" eb="9">
      <t>ヨウ</t>
    </rPh>
    <rPh sb="13" eb="15">
      <t>ハンダン</t>
    </rPh>
    <rPh sb="15" eb="17">
      <t>ホウホウ</t>
    </rPh>
    <phoneticPr fontId="2"/>
  </si>
  <si>
    <t>手当の例</t>
    <phoneticPr fontId="2"/>
  </si>
  <si>
    <t>・従事した業務に関わらず支給される手当（家族手当、都市手当、住宅手当等）
・月額で支給されるため、公契約分とその他分を分離できない手当(月額で支払われる現場手当等)</t>
    <rPh sb="1" eb="3">
      <t>ジュウジ</t>
    </rPh>
    <rPh sb="5" eb="7">
      <t>ギョウム</t>
    </rPh>
    <rPh sb="8" eb="9">
      <t>カカ</t>
    </rPh>
    <rPh sb="12" eb="14">
      <t>シキュウ</t>
    </rPh>
    <rPh sb="17" eb="19">
      <t>テアテ</t>
    </rPh>
    <rPh sb="20" eb="22">
      <t>カゾク</t>
    </rPh>
    <rPh sb="22" eb="24">
      <t>テアテ</t>
    </rPh>
    <rPh sb="25" eb="27">
      <t>トシ</t>
    </rPh>
    <rPh sb="27" eb="29">
      <t>テアテ</t>
    </rPh>
    <rPh sb="30" eb="32">
      <t>ジュウタク</t>
    </rPh>
    <rPh sb="32" eb="34">
      <t>テアテ</t>
    </rPh>
    <rPh sb="34" eb="35">
      <t>トウ</t>
    </rPh>
    <rPh sb="38" eb="40">
      <t>ゲツガク</t>
    </rPh>
    <rPh sb="41" eb="43">
      <t>シキュウ</t>
    </rPh>
    <rPh sb="49" eb="50">
      <t>コウ</t>
    </rPh>
    <rPh sb="50" eb="52">
      <t>ケイヤク</t>
    </rPh>
    <rPh sb="52" eb="53">
      <t>ブン</t>
    </rPh>
    <rPh sb="56" eb="57">
      <t>タ</t>
    </rPh>
    <rPh sb="57" eb="58">
      <t>ブン</t>
    </rPh>
    <rPh sb="59" eb="61">
      <t>ブンリ</t>
    </rPh>
    <rPh sb="65" eb="67">
      <t>テアテ</t>
    </rPh>
    <rPh sb="68" eb="70">
      <t>ゲツガク</t>
    </rPh>
    <rPh sb="71" eb="73">
      <t>シハラ</t>
    </rPh>
    <rPh sb="76" eb="78">
      <t>ゲンバ</t>
    </rPh>
    <rPh sb="78" eb="80">
      <t>テアテ</t>
    </rPh>
    <rPh sb="80" eb="81">
      <t>トウ</t>
    </rPh>
    <phoneticPr fontId="2"/>
  </si>
  <si>
    <t>公契約分とその他分を分離できる手当（日額で支払われる現場手当等）</t>
    <rPh sb="18" eb="20">
      <t>ニチガク</t>
    </rPh>
    <rPh sb="21" eb="23">
      <t>シハラ</t>
    </rPh>
    <rPh sb="26" eb="28">
      <t>ゲンバ</t>
    </rPh>
    <rPh sb="28" eb="30">
      <t>テアテ</t>
    </rPh>
    <rPh sb="30" eb="31">
      <t>トウ</t>
    </rPh>
    <phoneticPr fontId="2"/>
  </si>
  <si>
    <t>割増賃金等</t>
    <rPh sb="4" eb="5">
      <t>トウ</t>
    </rPh>
    <phoneticPr fontId="2"/>
  </si>
  <si>
    <t>時間外割増賃金、休日割増賃金、深夜割増賃金、法定内労働時間の賃金</t>
    <phoneticPr fontId="2"/>
  </si>
  <si>
    <t>割増賃金等</t>
    <rPh sb="0" eb="2">
      <t>ワリマシ</t>
    </rPh>
    <rPh sb="2" eb="4">
      <t>チンギン</t>
    </rPh>
    <rPh sb="4" eb="5">
      <t>トウ</t>
    </rPh>
    <phoneticPr fontId="2"/>
  </si>
  <si>
    <t>所定労働分</t>
    <rPh sb="0" eb="2">
      <t>ショテイ</t>
    </rPh>
    <rPh sb="2" eb="4">
      <t>ロウドウ</t>
    </rPh>
    <rPh sb="4" eb="5">
      <t>ブン</t>
    </rPh>
    <phoneticPr fontId="2"/>
  </si>
  <si>
    <t>法定内労働分</t>
    <rPh sb="0" eb="2">
      <t>ホウテイ</t>
    </rPh>
    <rPh sb="2" eb="3">
      <t>ナイ</t>
    </rPh>
    <rPh sb="3" eb="5">
      <t>ロウドウ</t>
    </rPh>
    <rPh sb="5" eb="6">
      <t>ブン</t>
    </rPh>
    <phoneticPr fontId="2"/>
  </si>
  <si>
    <t>支払額</t>
    <rPh sb="0" eb="2">
      <t>シハライ</t>
    </rPh>
    <rPh sb="2" eb="3">
      <t>ガク</t>
    </rPh>
    <phoneticPr fontId="2"/>
  </si>
  <si>
    <t>基準額
(１円未満切り捨て)</t>
    <rPh sb="0" eb="2">
      <t>キジュン</t>
    </rPh>
    <rPh sb="2" eb="3">
      <t>ガク</t>
    </rPh>
    <phoneticPr fontId="2"/>
  </si>
  <si>
    <t>労働の対価(１円未満切り上げ)</t>
    <rPh sb="0" eb="2">
      <t>ロウドウ</t>
    </rPh>
    <rPh sb="3" eb="5">
      <t>タイカ</t>
    </rPh>
    <phoneticPr fontId="2"/>
  </si>
  <si>
    <t>:</t>
    <phoneticPr fontId="2"/>
  </si>
  <si>
    <r>
      <t xml:space="preserve">単価
</t>
    </r>
    <r>
      <rPr>
        <sz val="10"/>
        <rFont val="ＭＳ 明朝"/>
        <family val="1"/>
        <charset val="128"/>
      </rPr>
      <t>(１円未満切り捨て)</t>
    </r>
    <rPh sb="0" eb="2">
      <t>タンカ</t>
    </rPh>
    <rPh sb="10" eb="11">
      <t>ス</t>
    </rPh>
    <phoneticPr fontId="2"/>
  </si>
  <si>
    <t>最低賃金減額率</t>
    <phoneticPr fontId="2"/>
  </si>
  <si>
    <t>通勤手当や賞与等のように、複数月分がまとめて支払われるものについては、直近に支払われた額を１箇月当たりに換算します。
下の表に手当等の算出対象期間、支給額を入力することで、1箇月当たりの手当が計算できます。
　例）4/1～6/15の勤務に対し賞与150,000円を支給
　　　　算出対象期間に「H27.4.1～H27.6.15」、
　　　　支給額に「150,000」を入力</t>
    <rPh sb="59" eb="60">
      <t>シタ</t>
    </rPh>
    <rPh sb="61" eb="62">
      <t>ヒョウ</t>
    </rPh>
    <rPh sb="63" eb="65">
      <t>テアテ</t>
    </rPh>
    <rPh sb="65" eb="66">
      <t>トウ</t>
    </rPh>
    <rPh sb="67" eb="69">
      <t>サンシュツ</t>
    </rPh>
    <rPh sb="69" eb="71">
      <t>タイショウ</t>
    </rPh>
    <rPh sb="71" eb="73">
      <t>キカン</t>
    </rPh>
    <rPh sb="74" eb="77">
      <t>シキュウガク</t>
    </rPh>
    <rPh sb="78" eb="80">
      <t>ニュウリョク</t>
    </rPh>
    <rPh sb="87" eb="89">
      <t>カゲツ</t>
    </rPh>
    <rPh sb="89" eb="90">
      <t>ア</t>
    </rPh>
    <rPh sb="93" eb="95">
      <t>テアテ</t>
    </rPh>
    <rPh sb="96" eb="98">
      <t>ケイサン</t>
    </rPh>
    <rPh sb="106" eb="107">
      <t>レイ</t>
    </rPh>
    <rPh sb="140" eb="142">
      <t>サンシュツ</t>
    </rPh>
    <rPh sb="142" eb="144">
      <t>タイショウ</t>
    </rPh>
    <rPh sb="144" eb="146">
      <t>キカン</t>
    </rPh>
    <rPh sb="171" eb="174">
      <t>シキュウガク</t>
    </rPh>
    <rPh sb="185" eb="187">
      <t>ニュウリョク</t>
    </rPh>
    <phoneticPr fontId="2"/>
  </si>
  <si>
    <t>タイル工</t>
  </si>
  <si>
    <t>その他（見習・手元等）</t>
    <phoneticPr fontId="2"/>
  </si>
  <si>
    <t>屋根ふき工</t>
  </si>
  <si>
    <t>建築ブロック工</t>
  </si>
  <si>
    <t>交通誘導警備員Ａ</t>
  </si>
  <si>
    <t>交通誘導警備員Ｂ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</si>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</sst>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00"/>
    <numFmt numFmtId="178" formatCode="#,##0.0;[Red]\-#,##0.0"/>
    <numFmt numFmtId="179" formatCode="#,##0\ &quot;円&quot;"/>
    <numFmt numFmtId="180" formatCode="#,##0\ &quot; 円&quot;"/>
    <numFmt numFmtId="181" formatCode="0.0%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5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horizontal="left" vertical="center" indent="1"/>
    </xf>
    <xf numFmtId="176" fontId="5" fillId="2" borderId="0" xfId="0" applyNumberFormat="1" applyFont="1" applyFill="1" applyBorder="1" applyAlignment="1" applyProtection="1">
      <alignment horizontal="center" vertical="center"/>
    </xf>
    <xf numFmtId="179" fontId="5" fillId="2" borderId="0" xfId="2" applyNumberFormat="1" applyFont="1" applyFill="1" applyBorder="1" applyAlignment="1" applyProtection="1">
      <alignment horizontal="left" vertical="center" indent="1"/>
    </xf>
    <xf numFmtId="176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Protection="1">
      <alignment vertical="center"/>
    </xf>
    <xf numFmtId="176" fontId="5" fillId="2" borderId="0" xfId="0" applyNumberFormat="1" applyFont="1" applyFill="1" applyBorder="1" applyAlignment="1" applyProtection="1">
      <alignment vertical="center"/>
    </xf>
    <xf numFmtId="0" fontId="3" fillId="2" borderId="0" xfId="0" applyFont="1" applyFill="1" applyBorder="1" applyProtection="1">
      <alignment vertical="center"/>
    </xf>
    <xf numFmtId="0" fontId="5" fillId="2" borderId="1" xfId="0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 shrinkToFit="1"/>
    </xf>
    <xf numFmtId="38" fontId="5" fillId="2" borderId="0" xfId="2" applyFont="1" applyFill="1" applyBorder="1" applyAlignment="1" applyProtection="1">
      <alignment horizontal="right" vertical="center"/>
    </xf>
    <xf numFmtId="38" fontId="5" fillId="2" borderId="2" xfId="2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vertical="center" textRotation="255" shrinkToFit="1"/>
    </xf>
    <xf numFmtId="0" fontId="3" fillId="2" borderId="0" xfId="0" applyFont="1" applyFill="1" applyBorder="1" applyAlignment="1" applyProtection="1">
      <alignment vertical="center" shrinkToFit="1"/>
    </xf>
    <xf numFmtId="0" fontId="5" fillId="2" borderId="0" xfId="0" applyFont="1" applyFill="1" applyBorder="1" applyAlignment="1" applyProtection="1">
      <alignment vertical="center"/>
    </xf>
    <xf numFmtId="177" fontId="5" fillId="2" borderId="0" xfId="0" applyNumberFormat="1" applyFont="1" applyFill="1" applyBorder="1" applyAlignment="1" applyProtection="1">
      <alignment vertical="center"/>
    </xf>
    <xf numFmtId="40" fontId="5" fillId="2" borderId="0" xfId="2" applyNumberFormat="1" applyFont="1" applyFill="1" applyBorder="1" applyAlignment="1" applyProtection="1">
      <alignment horizontal="right" vertical="center" indent="1"/>
    </xf>
    <xf numFmtId="0" fontId="5" fillId="2" borderId="1" xfId="0" applyFont="1" applyFill="1" applyBorder="1" applyAlignment="1" applyProtection="1">
      <alignment vertical="center"/>
    </xf>
    <xf numFmtId="38" fontId="5" fillId="2" borderId="0" xfId="2" applyFont="1" applyFill="1" applyBorder="1" applyAlignment="1" applyProtection="1">
      <alignment horizontal="right" vertical="center" indent="1"/>
    </xf>
    <xf numFmtId="0" fontId="5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right" vertical="center"/>
    </xf>
    <xf numFmtId="0" fontId="5" fillId="2" borderId="0" xfId="0" applyFont="1" applyFill="1" applyAlignment="1" applyProtection="1">
      <alignment horizontal="center" vertical="center"/>
    </xf>
    <xf numFmtId="177" fontId="5" fillId="2" borderId="0" xfId="0" applyNumberFormat="1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/>
    </xf>
    <xf numFmtId="38" fontId="5" fillId="2" borderId="0" xfId="0" applyNumberFormat="1" applyFont="1" applyFill="1" applyAlignment="1" applyProtection="1">
      <alignment horizontal="center" vertical="center"/>
    </xf>
    <xf numFmtId="38" fontId="5" fillId="2" borderId="0" xfId="2" applyFont="1" applyFill="1" applyAlignment="1" applyProtection="1">
      <alignment horizontal="center" vertical="center"/>
    </xf>
    <xf numFmtId="38" fontId="5" fillId="2" borderId="0" xfId="2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 shrinkToFit="1"/>
    </xf>
    <xf numFmtId="0" fontId="3" fillId="2" borderId="4" xfId="0" applyFont="1" applyFill="1" applyBorder="1" applyAlignment="1" applyProtection="1">
      <alignment horizontal="center" vertical="center" shrinkToFit="1"/>
    </xf>
    <xf numFmtId="0" fontId="3" fillId="2" borderId="5" xfId="0" applyFont="1" applyFill="1" applyBorder="1" applyAlignment="1" applyProtection="1">
      <alignment horizontal="center" vertical="center" shrinkToFit="1"/>
    </xf>
    <xf numFmtId="0" fontId="3" fillId="2" borderId="6" xfId="0" applyFont="1" applyFill="1" applyBorder="1" applyAlignment="1" applyProtection="1">
      <alignment horizontal="center" vertical="center" shrinkToFit="1"/>
    </xf>
    <xf numFmtId="38" fontId="5" fillId="2" borderId="0" xfId="2" applyFont="1" applyFill="1" applyProtection="1">
      <alignment vertical="center"/>
    </xf>
    <xf numFmtId="38" fontId="5" fillId="2" borderId="0" xfId="2" applyFont="1" applyFill="1" applyAlignment="1" applyProtection="1">
      <alignment horizontal="right" vertical="center"/>
    </xf>
    <xf numFmtId="0" fontId="5" fillId="2" borderId="7" xfId="0" applyFont="1" applyFill="1" applyBorder="1" applyAlignment="1" applyProtection="1">
      <alignment horizontal="distributed" vertical="center" indent="1"/>
    </xf>
    <xf numFmtId="0" fontId="5" fillId="0" borderId="7" xfId="0" applyFont="1" applyFill="1" applyBorder="1" applyAlignment="1" applyProtection="1">
      <alignment horizontal="left" vertical="center" indent="1"/>
      <protection locked="0"/>
    </xf>
    <xf numFmtId="0" fontId="5" fillId="2" borderId="3" xfId="0" applyFont="1" applyFill="1" applyBorder="1" applyAlignment="1" applyProtection="1">
      <alignment horizontal="center" vertical="center"/>
    </xf>
    <xf numFmtId="38" fontId="5" fillId="0" borderId="7" xfId="2" applyFont="1" applyFill="1" applyBorder="1" applyAlignment="1" applyProtection="1">
      <alignment horizontal="right" vertical="center" shrinkToFit="1"/>
      <protection locked="0"/>
    </xf>
    <xf numFmtId="178" fontId="5" fillId="2" borderId="7" xfId="2" applyNumberFormat="1" applyFont="1" applyFill="1" applyBorder="1" applyAlignment="1" applyProtection="1">
      <alignment horizontal="right" vertical="center" shrinkToFit="1"/>
    </xf>
    <xf numFmtId="0" fontId="5" fillId="0" borderId="4" xfId="0" applyFont="1" applyFill="1" applyBorder="1" applyAlignment="1" applyProtection="1">
      <alignment horizontal="right" vertical="center"/>
      <protection locked="0"/>
    </xf>
    <xf numFmtId="0" fontId="5" fillId="0" borderId="5" xfId="0" applyFont="1" applyFill="1" applyBorder="1" applyAlignment="1" applyProtection="1">
      <alignment horizontal="right" vertical="center"/>
      <protection locked="0"/>
    </xf>
    <xf numFmtId="177" fontId="5" fillId="0" borderId="5" xfId="0" applyNumberFormat="1" applyFont="1" applyFill="1" applyBorder="1" applyAlignment="1" applyProtection="1">
      <alignment horizontal="left" vertical="center"/>
      <protection locked="0"/>
    </xf>
    <xf numFmtId="177" fontId="5" fillId="0" borderId="6" xfId="0" applyNumberFormat="1" applyFont="1" applyFill="1" applyBorder="1" applyAlignment="1" applyProtection="1">
      <alignment horizontal="left" vertical="center"/>
      <protection locked="0"/>
    </xf>
    <xf numFmtId="181" fontId="5" fillId="0" borderId="7" xfId="1" applyNumberFormat="1" applyFont="1" applyFill="1" applyBorder="1" applyAlignment="1" applyProtection="1">
      <alignment horizontal="left" vertical="center" indent="1"/>
      <protection locked="0"/>
    </xf>
    <xf numFmtId="176" fontId="5" fillId="0" borderId="8" xfId="0" applyNumberFormat="1" applyFont="1" applyFill="1" applyBorder="1" applyAlignment="1" applyProtection="1">
      <alignment horizontal="center" vertical="center"/>
      <protection locked="0"/>
    </xf>
    <xf numFmtId="176" fontId="5" fillId="0" borderId="3" xfId="0" applyNumberFormat="1" applyFont="1" applyFill="1" applyBorder="1" applyAlignment="1" applyProtection="1">
      <alignment horizontal="center" vertical="center"/>
      <protection locked="0"/>
    </xf>
    <xf numFmtId="179" fontId="5" fillId="2" borderId="7" xfId="2" applyNumberFormat="1" applyFont="1" applyFill="1" applyBorder="1" applyAlignment="1" applyProtection="1">
      <alignment horizontal="left" vertical="center" indent="1"/>
    </xf>
    <xf numFmtId="0" fontId="5" fillId="2" borderId="8" xfId="0" applyFont="1" applyFill="1" applyBorder="1" applyAlignment="1" applyProtection="1">
      <alignment horizontal="distributed" vertical="center" indent="1" shrinkToFit="1"/>
    </xf>
    <xf numFmtId="0" fontId="5" fillId="2" borderId="3" xfId="0" applyFont="1" applyFill="1" applyBorder="1" applyAlignment="1" applyProtection="1">
      <alignment horizontal="distributed" vertical="center" indent="1" shrinkToFit="1"/>
    </xf>
    <xf numFmtId="0" fontId="5" fillId="2" borderId="9" xfId="0" applyFont="1" applyFill="1" applyBorder="1" applyAlignment="1" applyProtection="1">
      <alignment horizontal="distributed" vertical="center" indent="1" shrinkToFit="1"/>
    </xf>
    <xf numFmtId="176" fontId="5" fillId="2" borderId="10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 vertical="center"/>
    </xf>
    <xf numFmtId="176" fontId="5" fillId="2" borderId="11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5" fillId="2" borderId="5" xfId="0" applyNumberFormat="1" applyFont="1" applyFill="1" applyBorder="1" applyAlignment="1" applyProtection="1">
      <alignment horizontal="center" vertical="center"/>
    </xf>
    <xf numFmtId="176" fontId="5" fillId="2" borderId="6" xfId="0" applyNumberFormat="1" applyFont="1" applyFill="1" applyBorder="1" applyAlignment="1" applyProtection="1">
      <alignment horizontal="center" vertical="center"/>
    </xf>
    <xf numFmtId="38" fontId="5" fillId="2" borderId="8" xfId="2" applyFont="1" applyFill="1" applyBorder="1" applyAlignment="1" applyProtection="1">
      <alignment horizontal="right" vertical="center" indent="4" shrinkToFit="1"/>
    </xf>
    <xf numFmtId="38" fontId="5" fillId="2" borderId="3" xfId="2" applyFont="1" applyFill="1" applyBorder="1" applyAlignment="1" applyProtection="1">
      <alignment horizontal="right" vertical="center" indent="4" shrinkToFit="1"/>
    </xf>
    <xf numFmtId="38" fontId="5" fillId="2" borderId="9" xfId="2" applyFont="1" applyFill="1" applyBorder="1" applyAlignment="1" applyProtection="1">
      <alignment horizontal="right" vertical="center" indent="4" shrinkToFit="1"/>
    </xf>
    <xf numFmtId="0" fontId="5" fillId="2" borderId="8" xfId="0" applyFont="1" applyFill="1" applyBorder="1" applyAlignment="1" applyProtection="1">
      <alignment horizontal="center" vertical="center" shrinkToFit="1"/>
    </xf>
    <xf numFmtId="0" fontId="5" fillId="2" borderId="3" xfId="0" applyFont="1" applyFill="1" applyBorder="1" applyAlignment="1" applyProtection="1">
      <alignment horizontal="center" vertical="center" shrinkToFit="1"/>
    </xf>
    <xf numFmtId="0" fontId="5" fillId="2" borderId="9" xfId="0" applyFont="1" applyFill="1" applyBorder="1" applyAlignment="1" applyProtection="1">
      <alignment horizontal="center" vertical="center" shrinkToFit="1"/>
    </xf>
    <xf numFmtId="176" fontId="5" fillId="0" borderId="9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distributed" vertical="center" indent="2"/>
    </xf>
    <xf numFmtId="0" fontId="5" fillId="2" borderId="10" xfId="0" applyFont="1" applyFill="1" applyBorder="1" applyAlignment="1" applyProtection="1">
      <alignment horizontal="center" vertical="center" shrinkToFit="1"/>
    </xf>
    <xf numFmtId="0" fontId="5" fillId="2" borderId="1" xfId="0" applyFont="1" applyFill="1" applyBorder="1" applyAlignment="1" applyProtection="1">
      <alignment horizontal="center" vertical="center" shrinkToFit="1"/>
    </xf>
    <xf numFmtId="0" fontId="5" fillId="2" borderId="11" xfId="0" applyFont="1" applyFill="1" applyBorder="1" applyAlignment="1" applyProtection="1">
      <alignment horizontal="center" vertical="center" shrinkToFit="1"/>
    </xf>
    <xf numFmtId="0" fontId="5" fillId="2" borderId="4" xfId="0" applyFont="1" applyFill="1" applyBorder="1" applyAlignment="1" applyProtection="1">
      <alignment horizontal="center" vertical="center" shrinkToFit="1"/>
    </xf>
    <xf numFmtId="0" fontId="5" fillId="2" borderId="5" xfId="0" applyFont="1" applyFill="1" applyBorder="1" applyAlignment="1" applyProtection="1">
      <alignment horizontal="center" vertical="center" shrinkToFit="1"/>
    </xf>
    <xf numFmtId="0" fontId="5" fillId="2" borderId="6" xfId="0" applyFont="1" applyFill="1" applyBorder="1" applyAlignment="1" applyProtection="1">
      <alignment horizontal="center" vertical="center" shrinkToFit="1"/>
    </xf>
    <xf numFmtId="0" fontId="5" fillId="2" borderId="7" xfId="0" applyFont="1" applyFill="1" applyBorder="1" applyAlignment="1" applyProtection="1">
      <alignment horizontal="center" vertical="center" shrinkToFit="1"/>
    </xf>
    <xf numFmtId="0" fontId="3" fillId="2" borderId="7" xfId="0" applyFont="1" applyFill="1" applyBorder="1" applyAlignment="1" applyProtection="1">
      <alignment horizontal="center" vertical="center" textRotation="255" shrinkToFit="1"/>
    </xf>
    <xf numFmtId="0" fontId="5" fillId="2" borderId="10" xfId="0" applyFont="1" applyFill="1" applyBorder="1" applyAlignment="1" applyProtection="1">
      <alignment horizontal="center" vertical="center" wrapText="1" shrinkToFit="1"/>
    </xf>
    <xf numFmtId="0" fontId="5" fillId="2" borderId="1" xfId="0" applyFont="1" applyFill="1" applyBorder="1" applyAlignment="1" applyProtection="1">
      <alignment horizontal="center" vertical="center" wrapText="1" shrinkToFit="1"/>
    </xf>
    <xf numFmtId="0" fontId="5" fillId="2" borderId="7" xfId="0" applyFont="1" applyFill="1" applyBorder="1" applyAlignment="1" applyProtection="1">
      <alignment horizontal="center" vertical="center" wrapText="1" shrinkToFit="1"/>
    </xf>
    <xf numFmtId="0" fontId="5" fillId="2" borderId="10" xfId="0" applyFont="1" applyFill="1" applyBorder="1" applyAlignment="1" applyProtection="1">
      <alignment horizontal="right" vertical="center"/>
    </xf>
    <xf numFmtId="0" fontId="5" fillId="2" borderId="1" xfId="0" applyFont="1" applyFill="1" applyBorder="1" applyAlignment="1" applyProtection="1">
      <alignment horizontal="right" vertical="center"/>
    </xf>
    <xf numFmtId="178" fontId="5" fillId="2" borderId="8" xfId="2" applyNumberFormat="1" applyFont="1" applyFill="1" applyBorder="1" applyAlignment="1" applyProtection="1">
      <alignment horizontal="right" vertical="center" shrinkToFit="1"/>
    </xf>
    <xf numFmtId="178" fontId="5" fillId="2" borderId="3" xfId="2" applyNumberFormat="1" applyFont="1" applyFill="1" applyBorder="1" applyAlignment="1" applyProtection="1">
      <alignment horizontal="right" vertical="center" shrinkToFit="1"/>
    </xf>
    <xf numFmtId="178" fontId="5" fillId="2" borderId="9" xfId="2" applyNumberFormat="1" applyFont="1" applyFill="1" applyBorder="1" applyAlignment="1" applyProtection="1">
      <alignment horizontal="right" vertical="center" shrinkToFit="1"/>
    </xf>
    <xf numFmtId="176" fontId="5" fillId="2" borderId="7" xfId="0" applyNumberFormat="1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180" fontId="5" fillId="2" borderId="7" xfId="2" applyNumberFormat="1" applyFont="1" applyFill="1" applyBorder="1" applyAlignment="1" applyProtection="1">
      <alignment horizontal="right" vertical="center" indent="1"/>
    </xf>
    <xf numFmtId="0" fontId="5" fillId="2" borderId="10" xfId="0" applyFont="1" applyFill="1" applyBorder="1" applyAlignment="1" applyProtection="1">
      <alignment horizontal="distributed" vertical="center" indent="2"/>
    </xf>
    <xf numFmtId="0" fontId="5" fillId="2" borderId="1" xfId="0" applyFont="1" applyFill="1" applyBorder="1" applyAlignment="1" applyProtection="1">
      <alignment horizontal="distributed" vertical="center" indent="2"/>
    </xf>
    <xf numFmtId="0" fontId="5" fillId="2" borderId="11" xfId="0" applyFont="1" applyFill="1" applyBorder="1" applyAlignment="1" applyProtection="1">
      <alignment horizontal="distributed" vertical="center" indent="2"/>
    </xf>
    <xf numFmtId="0" fontId="5" fillId="2" borderId="4" xfId="0" applyFont="1" applyFill="1" applyBorder="1" applyAlignment="1" applyProtection="1">
      <alignment horizontal="distributed" vertical="center" indent="2"/>
    </xf>
    <xf numFmtId="0" fontId="5" fillId="2" borderId="5" xfId="0" applyFont="1" applyFill="1" applyBorder="1" applyAlignment="1" applyProtection="1">
      <alignment horizontal="distributed" vertical="center" indent="2"/>
    </xf>
    <xf numFmtId="0" fontId="5" fillId="2" borderId="6" xfId="0" applyFont="1" applyFill="1" applyBorder="1" applyAlignment="1" applyProtection="1">
      <alignment horizontal="distributed" vertical="center" indent="2"/>
    </xf>
    <xf numFmtId="177" fontId="5" fillId="2" borderId="3" xfId="0" applyNumberFormat="1" applyFont="1" applyFill="1" applyBorder="1" applyAlignment="1" applyProtection="1">
      <alignment horizontal="left" vertical="center"/>
    </xf>
    <xf numFmtId="177" fontId="5" fillId="2" borderId="9" xfId="0" applyNumberFormat="1" applyFont="1" applyFill="1" applyBorder="1" applyAlignment="1" applyProtection="1">
      <alignment horizontal="left" vertical="center"/>
    </xf>
    <xf numFmtId="38" fontId="5" fillId="2" borderId="7" xfId="2" applyFont="1" applyFill="1" applyBorder="1" applyAlignment="1" applyProtection="1">
      <alignment horizontal="right" vertical="center" indent="1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distributed" vertical="center" indent="2"/>
    </xf>
    <xf numFmtId="0" fontId="5" fillId="2" borderId="3" xfId="0" applyFont="1" applyFill="1" applyBorder="1" applyAlignment="1" applyProtection="1">
      <alignment horizontal="distributed" vertical="center" indent="2"/>
    </xf>
    <xf numFmtId="0" fontId="5" fillId="2" borderId="9" xfId="0" applyFont="1" applyFill="1" applyBorder="1" applyAlignment="1" applyProtection="1">
      <alignment horizontal="distributed" vertical="center" indent="2"/>
    </xf>
    <xf numFmtId="38" fontId="5" fillId="2" borderId="7" xfId="2" applyFont="1" applyFill="1" applyBorder="1" applyAlignment="1" applyProtection="1">
      <alignment horizontal="right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 wrapText="1"/>
    </xf>
    <xf numFmtId="176" fontId="3" fillId="2" borderId="7" xfId="0" applyNumberFormat="1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1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12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 wrapText="1"/>
    </xf>
    <xf numFmtId="0" fontId="3" fillId="2" borderId="5" xfId="0" applyFont="1" applyFill="1" applyBorder="1" applyAlignment="1" applyProtection="1">
      <alignment vertical="center" wrapText="1"/>
    </xf>
    <xf numFmtId="0" fontId="3" fillId="2" borderId="6" xfId="0" applyFont="1" applyFill="1" applyBorder="1" applyAlignment="1" applyProtection="1">
      <alignment vertical="center" wrapText="1"/>
    </xf>
    <xf numFmtId="0" fontId="6" fillId="2" borderId="0" xfId="0" applyFont="1" applyFill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176" fontId="3" fillId="2" borderId="7" xfId="0" applyNumberFormat="1" applyFont="1" applyFill="1" applyBorder="1" applyAlignment="1" applyProtection="1">
      <alignment horizontal="center" vertical="center" wrapText="1"/>
    </xf>
    <xf numFmtId="176" fontId="4" fillId="2" borderId="7" xfId="0" applyNumberFormat="1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57" fontId="3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3" xfId="0" applyFont="1" applyFill="1" applyBorder="1" applyAlignment="1" applyProtection="1">
      <alignment horizontal="center" vertical="center" shrinkToFit="1"/>
      <protection locked="0"/>
    </xf>
    <xf numFmtId="57" fontId="3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9" xfId="0" applyFont="1" applyFill="1" applyBorder="1" applyAlignment="1" applyProtection="1">
      <alignment horizontal="center" vertical="center" shrinkToFit="1"/>
      <protection locked="0"/>
    </xf>
    <xf numFmtId="38" fontId="3" fillId="0" borderId="8" xfId="2" applyFont="1" applyFill="1" applyBorder="1" applyAlignment="1" applyProtection="1">
      <alignment horizontal="right" vertical="center" shrinkToFit="1"/>
      <protection locked="0"/>
    </xf>
    <xf numFmtId="38" fontId="3" fillId="0" borderId="3" xfId="2" applyFont="1" applyFill="1" applyBorder="1" applyAlignment="1" applyProtection="1">
      <alignment horizontal="right" vertical="center" shrinkToFit="1"/>
      <protection locked="0"/>
    </xf>
    <xf numFmtId="38" fontId="3" fillId="0" borderId="9" xfId="2" applyFont="1" applyFill="1" applyBorder="1" applyAlignment="1" applyProtection="1">
      <alignment horizontal="right" vertical="center" shrinkToFit="1"/>
      <protection locked="0"/>
    </xf>
    <xf numFmtId="38" fontId="3" fillId="2" borderId="8" xfId="2" applyFont="1" applyFill="1" applyBorder="1" applyAlignment="1" applyProtection="1">
      <alignment horizontal="right" vertical="center" shrinkToFit="1"/>
    </xf>
    <xf numFmtId="38" fontId="3" fillId="2" borderId="3" xfId="2" applyFont="1" applyFill="1" applyBorder="1" applyAlignment="1" applyProtection="1">
      <alignment horizontal="right" vertical="center" shrinkToFit="1"/>
    </xf>
    <xf numFmtId="38" fontId="3" fillId="2" borderId="9" xfId="2" applyFont="1" applyFill="1" applyBorder="1" applyAlignment="1" applyProtection="1">
      <alignment horizontal="right" vertical="center" shrinkToFi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97"/>
  <sheetViews>
    <sheetView tabSelected="1" zoomScaleNormal="100" zoomScaleSheetLayoutView="100" workbookViewId="0">
      <selection activeCell="CU46" sqref="CU46"/>
    </sheetView>
  </sheetViews>
  <sheetFormatPr defaultColWidth="3.375" defaultRowHeight="22.5" customHeight="1" x14ac:dyDescent="0.15"/>
  <cols>
    <col min="1" max="78" width="1.25" style="1" customWidth="1"/>
    <col min="79" max="95" width="3.125" style="1" customWidth="1"/>
    <col min="96" max="97" width="3.375" style="1" customWidth="1"/>
    <col min="98" max="98" width="19.25" style="1" customWidth="1"/>
    <col min="99" max="99" width="12" style="1" customWidth="1"/>
    <col min="100" max="16384" width="3.375" style="1"/>
  </cols>
  <sheetData>
    <row r="1" spans="1:95" ht="22.5" customHeight="1" x14ac:dyDescent="0.15">
      <c r="A1" s="113" t="s">
        <v>95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  <c r="BS1" s="113"/>
      <c r="BT1" s="113"/>
      <c r="BU1" s="113"/>
      <c r="BV1" s="113"/>
      <c r="BW1" s="113"/>
      <c r="BX1" s="113"/>
      <c r="BY1" s="113"/>
      <c r="CA1" s="1" t="s">
        <v>96</v>
      </c>
    </row>
    <row r="2" spans="1:95" ht="22.5" customHeight="1" x14ac:dyDescent="0.1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113"/>
      <c r="BY2" s="113"/>
      <c r="BZ2" s="2"/>
      <c r="CA2" s="100" t="s">
        <v>97</v>
      </c>
      <c r="CB2" s="100"/>
      <c r="CC2" s="100"/>
      <c r="CD2" s="100"/>
      <c r="CE2" s="100"/>
      <c r="CF2" s="100" t="s">
        <v>98</v>
      </c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</row>
    <row r="3" spans="1:95" ht="22.5" customHeight="1" x14ac:dyDescent="0.15">
      <c r="A3" s="1" t="s">
        <v>91</v>
      </c>
      <c r="BZ3" s="2"/>
      <c r="CA3" s="100" t="s">
        <v>99</v>
      </c>
      <c r="CB3" s="100"/>
      <c r="CC3" s="100"/>
      <c r="CD3" s="100"/>
      <c r="CE3" s="100"/>
      <c r="CF3" s="101" t="s">
        <v>100</v>
      </c>
      <c r="CG3" s="101"/>
      <c r="CH3" s="101"/>
      <c r="CI3" s="101"/>
      <c r="CJ3" s="101"/>
      <c r="CK3" s="101"/>
      <c r="CL3" s="101"/>
      <c r="CM3" s="101"/>
      <c r="CN3" s="101"/>
      <c r="CO3" s="101"/>
      <c r="CP3" s="101"/>
      <c r="CQ3" s="101"/>
    </row>
    <row r="4" spans="1:95" ht="22.5" customHeight="1" x14ac:dyDescent="0.15">
      <c r="A4" s="36" t="s">
        <v>54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"/>
      <c r="CA4" s="103" t="s">
        <v>101</v>
      </c>
      <c r="CB4" s="103"/>
      <c r="CC4" s="103"/>
      <c r="CD4" s="103"/>
      <c r="CE4" s="103"/>
      <c r="CF4" s="102" t="s">
        <v>102</v>
      </c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</row>
    <row r="5" spans="1:95" ht="22.5" customHeight="1" x14ac:dyDescent="0.15">
      <c r="A5" s="36" t="s">
        <v>56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2"/>
      <c r="CA5" s="103"/>
      <c r="CB5" s="103"/>
      <c r="CC5" s="103"/>
      <c r="CD5" s="103"/>
      <c r="CE5" s="103"/>
      <c r="CF5" s="102"/>
      <c r="CG5" s="102"/>
      <c r="CH5" s="102"/>
      <c r="CI5" s="102"/>
      <c r="CJ5" s="102"/>
      <c r="CK5" s="102"/>
      <c r="CL5" s="102"/>
      <c r="CM5" s="102"/>
      <c r="CN5" s="102"/>
      <c r="CO5" s="102"/>
      <c r="CP5" s="102"/>
      <c r="CQ5" s="102"/>
    </row>
    <row r="6" spans="1:95" ht="22.5" customHeight="1" x14ac:dyDescent="0.15">
      <c r="A6" s="36" t="s">
        <v>55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46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38" t="s">
        <v>59</v>
      </c>
      <c r="AY6" s="38"/>
      <c r="AZ6" s="38"/>
      <c r="BA6" s="38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64"/>
      <c r="BZ6" s="2"/>
      <c r="CA6" s="100" t="s">
        <v>124</v>
      </c>
      <c r="CB6" s="100"/>
      <c r="CC6" s="100"/>
      <c r="CD6" s="100"/>
      <c r="CE6" s="100"/>
      <c r="CF6" s="102" t="s">
        <v>125</v>
      </c>
      <c r="CG6" s="102"/>
      <c r="CH6" s="102"/>
      <c r="CI6" s="102"/>
      <c r="CJ6" s="102"/>
      <c r="CK6" s="102"/>
      <c r="CL6" s="102"/>
      <c r="CM6" s="102"/>
      <c r="CN6" s="102"/>
      <c r="CO6" s="102"/>
      <c r="CP6" s="102"/>
      <c r="CQ6" s="102"/>
    </row>
    <row r="7" spans="1:95" ht="22.5" customHeight="1" x14ac:dyDescent="0.15">
      <c r="A7" s="36" t="s">
        <v>52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4"/>
      <c r="CA7" s="100"/>
      <c r="CB7" s="100"/>
      <c r="CC7" s="100"/>
      <c r="CD7" s="100"/>
      <c r="CE7" s="100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</row>
    <row r="8" spans="1:95" ht="22.5" customHeight="1" x14ac:dyDescent="0.15">
      <c r="A8" s="36" t="s">
        <v>57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2"/>
      <c r="CA8" s="100" t="s">
        <v>103</v>
      </c>
      <c r="CB8" s="100"/>
      <c r="CC8" s="100"/>
      <c r="CD8" s="100"/>
      <c r="CE8" s="100"/>
      <c r="CF8" s="102" t="s">
        <v>104</v>
      </c>
      <c r="CG8" s="102"/>
      <c r="CH8" s="102"/>
      <c r="CI8" s="102"/>
      <c r="CJ8" s="102"/>
      <c r="CK8" s="102"/>
      <c r="CL8" s="102"/>
      <c r="CM8" s="102"/>
      <c r="CN8" s="102"/>
      <c r="CO8" s="102"/>
      <c r="CP8" s="102"/>
      <c r="CQ8" s="102"/>
    </row>
    <row r="9" spans="1:95" ht="22.5" customHeight="1" x14ac:dyDescent="0.15">
      <c r="A9" s="36" t="s">
        <v>134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3"/>
      <c r="CA9" s="100"/>
      <c r="CB9" s="100"/>
      <c r="CC9" s="100"/>
      <c r="CD9" s="100"/>
      <c r="CE9" s="100"/>
      <c r="CF9" s="102"/>
      <c r="CG9" s="102"/>
      <c r="CH9" s="102"/>
      <c r="CI9" s="102"/>
      <c r="CJ9" s="102"/>
      <c r="CK9" s="102"/>
      <c r="CL9" s="102"/>
      <c r="CM9" s="102"/>
      <c r="CN9" s="102"/>
      <c r="CO9" s="102"/>
      <c r="CP9" s="102"/>
      <c r="CQ9" s="102"/>
    </row>
    <row r="10" spans="1:95" ht="22.5" customHeight="1" x14ac:dyDescent="0.15">
      <c r="A10" s="36" t="s">
        <v>58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48" t="str">
        <f>IF(Z8="","",VLOOKUP(Z8,CT46:CU97,2,FALSE))</f>
        <v/>
      </c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3"/>
      <c r="CA10" s="100" t="s">
        <v>105</v>
      </c>
      <c r="CB10" s="100"/>
      <c r="CC10" s="100"/>
      <c r="CD10" s="100"/>
      <c r="CE10" s="100"/>
      <c r="CF10" s="101" t="s">
        <v>106</v>
      </c>
      <c r="CG10" s="101"/>
      <c r="CH10" s="101"/>
      <c r="CI10" s="101"/>
      <c r="CJ10" s="101"/>
      <c r="CK10" s="101"/>
      <c r="CL10" s="101"/>
      <c r="CM10" s="101"/>
      <c r="CN10" s="101"/>
      <c r="CO10" s="101"/>
      <c r="CP10" s="101"/>
      <c r="CQ10" s="101"/>
    </row>
    <row r="11" spans="1:95" ht="22.5" customHeight="1" x14ac:dyDescent="0.15">
      <c r="A11" s="36" t="s">
        <v>53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"/>
      <c r="CA11" s="5" t="s">
        <v>116</v>
      </c>
      <c r="CB11" s="6"/>
    </row>
    <row r="12" spans="1:95" ht="22.5" customHeight="1" x14ac:dyDescent="0.15">
      <c r="A12" s="49" t="s">
        <v>65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1"/>
      <c r="Z12" s="46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38" t="s">
        <v>59</v>
      </c>
      <c r="AY12" s="38"/>
      <c r="AZ12" s="38"/>
      <c r="BA12" s="38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64"/>
      <c r="BZ12" s="3"/>
    </row>
    <row r="13" spans="1:95" ht="22.5" customHeight="1" x14ac:dyDescent="0.15">
      <c r="A13" s="61" t="s">
        <v>66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3"/>
      <c r="Z13" s="46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38" t="s">
        <v>59</v>
      </c>
      <c r="AY13" s="38"/>
      <c r="AZ13" s="38"/>
      <c r="BA13" s="38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64"/>
      <c r="BZ13" s="3"/>
      <c r="CA13" s="7" t="s">
        <v>107</v>
      </c>
      <c r="CB13" s="8"/>
    </row>
    <row r="14" spans="1:95" ht="22.5" customHeight="1" x14ac:dyDescent="0.15">
      <c r="A14" s="72" t="s">
        <v>51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46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38" t="s">
        <v>59</v>
      </c>
      <c r="AY14" s="38"/>
      <c r="AZ14" s="38"/>
      <c r="BA14" s="38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64"/>
      <c r="BZ14" s="11"/>
      <c r="CA14" s="103" t="s">
        <v>97</v>
      </c>
      <c r="CB14" s="103"/>
      <c r="CC14" s="103"/>
      <c r="CD14" s="103"/>
      <c r="CE14" s="103"/>
      <c r="CF14" s="103"/>
      <c r="CG14" s="103"/>
      <c r="CH14" s="103"/>
      <c r="CI14" s="103"/>
      <c r="CJ14" s="114" t="s">
        <v>98</v>
      </c>
      <c r="CK14" s="115"/>
      <c r="CL14" s="115"/>
      <c r="CM14" s="115"/>
      <c r="CN14" s="115"/>
      <c r="CO14" s="115"/>
      <c r="CP14" s="115"/>
      <c r="CQ14" s="116"/>
    </row>
    <row r="15" spans="1:95" ht="22.5" customHeight="1" x14ac:dyDescent="0.1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11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117" t="s">
        <v>108</v>
      </c>
      <c r="CB15" s="117"/>
      <c r="CC15" s="117"/>
      <c r="CD15" s="117"/>
      <c r="CE15" s="117"/>
      <c r="CF15" s="117"/>
      <c r="CG15" s="117"/>
      <c r="CH15" s="117"/>
      <c r="CI15" s="117"/>
      <c r="CJ15" s="102" t="s">
        <v>109</v>
      </c>
      <c r="CK15" s="102"/>
      <c r="CL15" s="102"/>
      <c r="CM15" s="102"/>
      <c r="CN15" s="102"/>
      <c r="CO15" s="102"/>
      <c r="CP15" s="102"/>
      <c r="CQ15" s="102"/>
    </row>
    <row r="16" spans="1:95" ht="22.5" customHeight="1" x14ac:dyDescent="0.15">
      <c r="A16" s="1" t="s">
        <v>94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11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13"/>
      <c r="CA16" s="118" t="s">
        <v>115</v>
      </c>
      <c r="CB16" s="118"/>
      <c r="CC16" s="118"/>
      <c r="CD16" s="118"/>
      <c r="CE16" s="118"/>
      <c r="CF16" s="118"/>
      <c r="CG16" s="118"/>
      <c r="CH16" s="118"/>
      <c r="CI16" s="118"/>
      <c r="CJ16" s="102" t="s">
        <v>110</v>
      </c>
      <c r="CK16" s="102"/>
      <c r="CL16" s="102"/>
      <c r="CM16" s="102"/>
      <c r="CN16" s="102"/>
      <c r="CO16" s="102"/>
      <c r="CP16" s="102"/>
      <c r="CQ16" s="102"/>
    </row>
    <row r="17" spans="1:95" ht="22.5" customHeight="1" x14ac:dyDescent="0.15">
      <c r="A17" s="66" t="s">
        <v>75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8"/>
      <c r="Z17" s="52" t="s">
        <v>76</v>
      </c>
      <c r="AA17" s="53"/>
      <c r="AB17" s="53"/>
      <c r="AC17" s="53"/>
      <c r="AD17" s="53"/>
      <c r="AE17" s="53"/>
      <c r="AF17" s="53"/>
      <c r="AG17" s="53"/>
      <c r="AH17" s="54"/>
      <c r="AI17" s="82" t="s">
        <v>77</v>
      </c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3" t="s">
        <v>129</v>
      </c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14"/>
      <c r="CA17" s="118"/>
      <c r="CB17" s="118"/>
      <c r="CC17" s="118"/>
      <c r="CD17" s="118"/>
      <c r="CE17" s="118"/>
      <c r="CF17" s="118"/>
      <c r="CG17" s="118"/>
      <c r="CH17" s="118"/>
      <c r="CI17" s="118"/>
      <c r="CJ17" s="102"/>
      <c r="CK17" s="102"/>
      <c r="CL17" s="102"/>
      <c r="CM17" s="102"/>
      <c r="CN17" s="102"/>
      <c r="CO17" s="102"/>
      <c r="CP17" s="102"/>
      <c r="CQ17" s="102"/>
    </row>
    <row r="18" spans="1:95" ht="22.5" customHeight="1" x14ac:dyDescent="0.15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1"/>
      <c r="Z18" s="55"/>
      <c r="AA18" s="56"/>
      <c r="AB18" s="56"/>
      <c r="AC18" s="56"/>
      <c r="AD18" s="56"/>
      <c r="AE18" s="56"/>
      <c r="AF18" s="56"/>
      <c r="AG18" s="56"/>
      <c r="AH18" s="57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 t="s">
        <v>74</v>
      </c>
      <c r="BF18" s="82"/>
      <c r="BG18" s="82"/>
      <c r="BH18" s="82"/>
      <c r="BI18" s="82"/>
      <c r="BJ18" s="82"/>
      <c r="BK18" s="82"/>
      <c r="BL18" s="82"/>
      <c r="BM18" s="82"/>
      <c r="BN18" s="82"/>
      <c r="BO18" s="82" t="s">
        <v>79</v>
      </c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14"/>
      <c r="CA18" s="117" t="s">
        <v>111</v>
      </c>
      <c r="CB18" s="117"/>
      <c r="CC18" s="117"/>
      <c r="CD18" s="117"/>
      <c r="CE18" s="117"/>
      <c r="CF18" s="117"/>
      <c r="CG18" s="117"/>
      <c r="CH18" s="117"/>
      <c r="CI18" s="117"/>
      <c r="CJ18" s="102" t="s">
        <v>112</v>
      </c>
      <c r="CK18" s="102"/>
      <c r="CL18" s="102"/>
      <c r="CM18" s="102"/>
      <c r="CN18" s="102"/>
      <c r="CO18" s="102"/>
      <c r="CP18" s="102"/>
      <c r="CQ18" s="102"/>
    </row>
    <row r="19" spans="1:95" ht="22.5" customHeight="1" x14ac:dyDescent="0.15">
      <c r="A19" s="49" t="s">
        <v>67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1"/>
      <c r="Z19" s="41"/>
      <c r="AA19" s="42"/>
      <c r="AB19" s="42"/>
      <c r="AC19" s="42"/>
      <c r="AD19" s="38" t="s">
        <v>132</v>
      </c>
      <c r="AE19" s="38"/>
      <c r="AF19" s="43"/>
      <c r="AG19" s="43"/>
      <c r="AH19" s="44"/>
      <c r="AI19" s="49" t="s">
        <v>68</v>
      </c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40">
        <f>IF(AND($Z$19="",$AF$19=""),0,BE19*($Z$20+$AF$20/60)/($Z$19+$AF$19/60))</f>
        <v>0</v>
      </c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14"/>
      <c r="CA19" s="117"/>
      <c r="CB19" s="117"/>
      <c r="CC19" s="117"/>
      <c r="CD19" s="117"/>
      <c r="CE19" s="117"/>
      <c r="CF19" s="117"/>
      <c r="CG19" s="117"/>
      <c r="CH19" s="117"/>
      <c r="CI19" s="117"/>
      <c r="CJ19" s="102"/>
      <c r="CK19" s="102"/>
      <c r="CL19" s="102"/>
      <c r="CM19" s="102"/>
      <c r="CN19" s="102"/>
      <c r="CO19" s="102"/>
      <c r="CP19" s="102"/>
      <c r="CQ19" s="102"/>
    </row>
    <row r="20" spans="1:95" ht="22.5" customHeight="1" x14ac:dyDescent="0.15">
      <c r="A20" s="73" t="s">
        <v>85</v>
      </c>
      <c r="B20" s="73"/>
      <c r="C20" s="73"/>
      <c r="D20" s="72" t="s">
        <v>86</v>
      </c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41"/>
      <c r="AA20" s="42"/>
      <c r="AB20" s="42"/>
      <c r="AC20" s="42"/>
      <c r="AD20" s="38" t="s">
        <v>132</v>
      </c>
      <c r="AE20" s="38"/>
      <c r="AF20" s="43"/>
      <c r="AG20" s="43"/>
      <c r="AH20" s="44"/>
      <c r="AI20" s="66" t="s">
        <v>69</v>
      </c>
      <c r="AJ20" s="67"/>
      <c r="AK20" s="67"/>
      <c r="AL20" s="67"/>
      <c r="AM20" s="67"/>
      <c r="AN20" s="67"/>
      <c r="AO20" s="68"/>
      <c r="AP20" s="49" t="s">
        <v>70</v>
      </c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79">
        <f>IF(AND($Z$19="",$AF$19=""),0,BE20*($Z$20+$AF$20/60)/($Z$19+$AF$19/60))</f>
        <v>0</v>
      </c>
      <c r="BP20" s="80"/>
      <c r="BQ20" s="80"/>
      <c r="BR20" s="80"/>
      <c r="BS20" s="80"/>
      <c r="BT20" s="80"/>
      <c r="BU20" s="80"/>
      <c r="BV20" s="80"/>
      <c r="BW20" s="80"/>
      <c r="BX20" s="80"/>
      <c r="BY20" s="81"/>
      <c r="BZ20" s="14"/>
      <c r="CA20" s="117" t="s">
        <v>113</v>
      </c>
      <c r="CB20" s="117"/>
      <c r="CC20" s="117"/>
      <c r="CD20" s="117"/>
      <c r="CE20" s="117"/>
      <c r="CF20" s="117"/>
      <c r="CG20" s="117"/>
      <c r="CH20" s="117"/>
      <c r="CI20" s="117"/>
      <c r="CJ20" s="102" t="s">
        <v>114</v>
      </c>
      <c r="CK20" s="102"/>
      <c r="CL20" s="102"/>
      <c r="CM20" s="102"/>
      <c r="CN20" s="102"/>
      <c r="CO20" s="102"/>
      <c r="CP20" s="102"/>
      <c r="CQ20" s="102"/>
    </row>
    <row r="21" spans="1:95" ht="22.5" customHeight="1" x14ac:dyDescent="0.15">
      <c r="A21" s="73"/>
      <c r="B21" s="73"/>
      <c r="C21" s="73"/>
      <c r="D21" s="73" t="s">
        <v>60</v>
      </c>
      <c r="E21" s="73"/>
      <c r="F21" s="73"/>
      <c r="G21" s="36" t="s">
        <v>61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41"/>
      <c r="AA21" s="42"/>
      <c r="AB21" s="42"/>
      <c r="AC21" s="42"/>
      <c r="AD21" s="38" t="s">
        <v>132</v>
      </c>
      <c r="AE21" s="38"/>
      <c r="AF21" s="43"/>
      <c r="AG21" s="43"/>
      <c r="AH21" s="44"/>
      <c r="AI21" s="69"/>
      <c r="AJ21" s="70"/>
      <c r="AK21" s="70"/>
      <c r="AL21" s="70"/>
      <c r="AM21" s="70"/>
      <c r="AN21" s="70"/>
      <c r="AO21" s="71"/>
      <c r="AP21" s="61" t="s">
        <v>71</v>
      </c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3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40">
        <f>BE21</f>
        <v>0</v>
      </c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13"/>
      <c r="CA21" s="117"/>
      <c r="CB21" s="117"/>
      <c r="CC21" s="117"/>
      <c r="CD21" s="117"/>
      <c r="CE21" s="117"/>
      <c r="CF21" s="117"/>
      <c r="CG21" s="117"/>
      <c r="CH21" s="117"/>
      <c r="CI21" s="117"/>
      <c r="CJ21" s="102"/>
      <c r="CK21" s="102"/>
      <c r="CL21" s="102"/>
      <c r="CM21" s="102"/>
      <c r="CN21" s="102"/>
      <c r="CO21" s="102"/>
      <c r="CP21" s="102"/>
      <c r="CQ21" s="102"/>
    </row>
    <row r="22" spans="1:95" ht="22.5" customHeight="1" x14ac:dyDescent="0.15">
      <c r="A22" s="73"/>
      <c r="B22" s="73"/>
      <c r="C22" s="73"/>
      <c r="D22" s="73"/>
      <c r="E22" s="73"/>
      <c r="F22" s="73"/>
      <c r="G22" s="36" t="s">
        <v>62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41"/>
      <c r="AA22" s="42"/>
      <c r="AB22" s="42"/>
      <c r="AC22" s="42"/>
      <c r="AD22" s="38" t="s">
        <v>132</v>
      </c>
      <c r="AE22" s="38"/>
      <c r="AF22" s="43"/>
      <c r="AG22" s="43"/>
      <c r="AH22" s="44"/>
      <c r="AI22" s="49" t="s">
        <v>126</v>
      </c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1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40">
        <f>BE22</f>
        <v>0</v>
      </c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13"/>
    </row>
    <row r="23" spans="1:95" ht="22.5" customHeight="1" x14ac:dyDescent="0.15">
      <c r="A23" s="73"/>
      <c r="B23" s="73"/>
      <c r="C23" s="73"/>
      <c r="D23" s="73"/>
      <c r="E23" s="73"/>
      <c r="F23" s="73"/>
      <c r="G23" s="36" t="s">
        <v>63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41"/>
      <c r="AA23" s="42"/>
      <c r="AB23" s="42"/>
      <c r="AC23" s="42"/>
      <c r="AD23" s="38" t="s">
        <v>132</v>
      </c>
      <c r="AE23" s="38"/>
      <c r="AF23" s="43"/>
      <c r="AG23" s="43"/>
      <c r="AH23" s="44"/>
      <c r="AI23" s="49" t="s">
        <v>72</v>
      </c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79">
        <f>IF(AND($Z$19="",$AF$19=""),0,BE23*($Z$20+$AF$20/60)/($Z$19+$AF$19/60))</f>
        <v>0</v>
      </c>
      <c r="BP23" s="80"/>
      <c r="BQ23" s="80"/>
      <c r="BR23" s="80"/>
      <c r="BS23" s="80"/>
      <c r="BT23" s="80"/>
      <c r="BU23" s="80"/>
      <c r="BV23" s="80"/>
      <c r="BW23" s="80"/>
      <c r="BX23" s="80"/>
      <c r="BY23" s="81"/>
      <c r="CA23" s="1" t="s">
        <v>120</v>
      </c>
    </row>
    <row r="24" spans="1:95" ht="22.5" customHeight="1" x14ac:dyDescent="0.15">
      <c r="A24" s="73"/>
      <c r="B24" s="73"/>
      <c r="C24" s="73"/>
      <c r="D24" s="73"/>
      <c r="E24" s="73"/>
      <c r="F24" s="73"/>
      <c r="G24" s="36" t="s">
        <v>64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41"/>
      <c r="AA24" s="42"/>
      <c r="AB24" s="42"/>
      <c r="AC24" s="42"/>
      <c r="AD24" s="38" t="s">
        <v>132</v>
      </c>
      <c r="AE24" s="38"/>
      <c r="AF24" s="43"/>
      <c r="AG24" s="43"/>
      <c r="AH24" s="44"/>
      <c r="AI24" s="49" t="s">
        <v>73</v>
      </c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79">
        <f>IF(AND($Z$19="",$AF$19=""),0,BE24*($Z$20+$AF$20/60)/($Z$19+$AF$19/60))</f>
        <v>0</v>
      </c>
      <c r="BP24" s="80"/>
      <c r="BQ24" s="80"/>
      <c r="BR24" s="80"/>
      <c r="BS24" s="80"/>
      <c r="BT24" s="80"/>
      <c r="BU24" s="80"/>
      <c r="BV24" s="80"/>
      <c r="BW24" s="80"/>
      <c r="BX24" s="80"/>
      <c r="BY24" s="81"/>
      <c r="CA24" s="100" t="s">
        <v>97</v>
      </c>
      <c r="CB24" s="100"/>
      <c r="CC24" s="100"/>
      <c r="CD24" s="100"/>
      <c r="CE24" s="100"/>
      <c r="CF24" s="100" t="s">
        <v>121</v>
      </c>
      <c r="CG24" s="100"/>
      <c r="CH24" s="100"/>
      <c r="CI24" s="100"/>
      <c r="CJ24" s="100"/>
      <c r="CK24" s="100"/>
      <c r="CL24" s="100"/>
      <c r="CM24" s="100"/>
      <c r="CN24" s="100"/>
      <c r="CO24" s="100"/>
      <c r="CP24" s="100"/>
      <c r="CQ24" s="100"/>
    </row>
    <row r="25" spans="1:95" ht="22.5" customHeight="1" x14ac:dyDescent="0.15">
      <c r="A25" s="15"/>
      <c r="B25" s="15"/>
      <c r="C25" s="15"/>
      <c r="D25" s="15"/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  <c r="AA25" s="17"/>
      <c r="AB25" s="17"/>
      <c r="AC25" s="17"/>
      <c r="AD25" s="11"/>
      <c r="AE25" s="11"/>
      <c r="AF25" s="18"/>
      <c r="AG25" s="18"/>
      <c r="AH25" s="18"/>
      <c r="AI25" s="61" t="s">
        <v>131</v>
      </c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3"/>
      <c r="BO25" s="99">
        <f>ROUNDUP(SUM(BO19:BY24),0)</f>
        <v>0</v>
      </c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12"/>
      <c r="CA25" s="103" t="s">
        <v>70</v>
      </c>
      <c r="CB25" s="103"/>
      <c r="CC25" s="103"/>
      <c r="CD25" s="103"/>
      <c r="CE25" s="103"/>
      <c r="CF25" s="104" t="s">
        <v>122</v>
      </c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6"/>
    </row>
    <row r="26" spans="1:95" ht="22.5" customHeight="1" x14ac:dyDescent="0.15">
      <c r="BZ26" s="12"/>
      <c r="CA26" s="103"/>
      <c r="CB26" s="103"/>
      <c r="CC26" s="103"/>
      <c r="CD26" s="103"/>
      <c r="CE26" s="103"/>
      <c r="CF26" s="107"/>
      <c r="CG26" s="108"/>
      <c r="CH26" s="108"/>
      <c r="CI26" s="108"/>
      <c r="CJ26" s="108"/>
      <c r="CK26" s="108"/>
      <c r="CL26" s="108"/>
      <c r="CM26" s="108"/>
      <c r="CN26" s="108"/>
      <c r="CO26" s="108"/>
      <c r="CP26" s="108"/>
      <c r="CQ26" s="109"/>
    </row>
    <row r="27" spans="1:95" ht="22.5" customHeight="1" x14ac:dyDescent="0.15">
      <c r="A27" s="1" t="s">
        <v>92</v>
      </c>
      <c r="BZ27" s="19"/>
      <c r="CA27" s="103"/>
      <c r="CB27" s="103"/>
      <c r="CC27" s="103"/>
      <c r="CD27" s="103"/>
      <c r="CE27" s="103"/>
      <c r="CF27" s="107"/>
      <c r="CG27" s="108"/>
      <c r="CH27" s="108"/>
      <c r="CI27" s="108"/>
      <c r="CJ27" s="108"/>
      <c r="CK27" s="108"/>
      <c r="CL27" s="108"/>
      <c r="CM27" s="108"/>
      <c r="CN27" s="108"/>
      <c r="CO27" s="108"/>
      <c r="CP27" s="108"/>
      <c r="CQ27" s="109"/>
    </row>
    <row r="28" spans="1:95" ht="22.5" customHeight="1" x14ac:dyDescent="0.15">
      <c r="A28" s="83" t="s">
        <v>83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76" t="s">
        <v>133</v>
      </c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66" t="s">
        <v>76</v>
      </c>
      <c r="AO28" s="67"/>
      <c r="AP28" s="67"/>
      <c r="AQ28" s="67"/>
      <c r="AR28" s="67"/>
      <c r="AS28" s="67"/>
      <c r="AT28" s="67"/>
      <c r="AU28" s="67"/>
      <c r="AV28" s="68"/>
      <c r="AW28" s="74" t="s">
        <v>130</v>
      </c>
      <c r="AX28" s="75"/>
      <c r="AY28" s="75"/>
      <c r="AZ28" s="75"/>
      <c r="BA28" s="75"/>
      <c r="BB28" s="75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8"/>
      <c r="BZ28" s="19"/>
      <c r="CA28" s="103"/>
      <c r="CB28" s="103"/>
      <c r="CC28" s="103"/>
      <c r="CD28" s="103"/>
      <c r="CE28" s="103"/>
      <c r="CF28" s="110"/>
      <c r="CG28" s="111"/>
      <c r="CH28" s="111"/>
      <c r="CI28" s="111"/>
      <c r="CJ28" s="111"/>
      <c r="CK28" s="111"/>
      <c r="CL28" s="111"/>
      <c r="CM28" s="111"/>
      <c r="CN28" s="111"/>
      <c r="CO28" s="111"/>
      <c r="CP28" s="111"/>
      <c r="CQ28" s="112"/>
    </row>
    <row r="29" spans="1:95" ht="22.5" customHeight="1" x14ac:dyDescent="0.15">
      <c r="A29" s="83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69"/>
      <c r="AO29" s="70"/>
      <c r="AP29" s="70"/>
      <c r="AQ29" s="70"/>
      <c r="AR29" s="70"/>
      <c r="AS29" s="70"/>
      <c r="AT29" s="70"/>
      <c r="AU29" s="70"/>
      <c r="AV29" s="71"/>
      <c r="AW29" s="69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1"/>
      <c r="BZ29" s="19"/>
      <c r="CA29" s="103" t="s">
        <v>71</v>
      </c>
      <c r="CB29" s="103"/>
      <c r="CC29" s="103"/>
      <c r="CD29" s="103"/>
      <c r="CE29" s="103"/>
      <c r="CF29" s="102" t="s">
        <v>123</v>
      </c>
      <c r="CG29" s="102"/>
      <c r="CH29" s="102"/>
      <c r="CI29" s="102"/>
      <c r="CJ29" s="102"/>
      <c r="CK29" s="102"/>
      <c r="CL29" s="102"/>
      <c r="CM29" s="102"/>
      <c r="CN29" s="102"/>
      <c r="CO29" s="102"/>
      <c r="CP29" s="102"/>
      <c r="CQ29" s="102"/>
    </row>
    <row r="30" spans="1:95" ht="22.5" customHeight="1" x14ac:dyDescent="0.15">
      <c r="A30" s="96" t="s">
        <v>127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8"/>
      <c r="Z30" s="93" t="str">
        <f>IF(Z10="","",Z10-ROUNDDOWN(Z10*Z9,0))</f>
        <v/>
      </c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77">
        <f>Z20</f>
        <v>0</v>
      </c>
      <c r="AO30" s="78"/>
      <c r="AP30" s="78"/>
      <c r="AQ30" s="78"/>
      <c r="AR30" s="38" t="s">
        <v>132</v>
      </c>
      <c r="AS30" s="38"/>
      <c r="AT30" s="91">
        <f>AF20</f>
        <v>0</v>
      </c>
      <c r="AU30" s="91"/>
      <c r="AV30" s="92"/>
      <c r="AW30" s="58" t="str">
        <f>IF(Z$10="","",ROUNDDOWN(Z30*(AN30+AT30/60),0))</f>
        <v/>
      </c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60"/>
      <c r="CA30" s="103"/>
      <c r="CB30" s="103"/>
      <c r="CC30" s="103"/>
      <c r="CD30" s="103"/>
      <c r="CE30" s="103"/>
      <c r="CF30" s="102"/>
      <c r="CG30" s="102"/>
      <c r="CH30" s="102"/>
      <c r="CI30" s="102"/>
      <c r="CJ30" s="102"/>
      <c r="CK30" s="102"/>
      <c r="CL30" s="102"/>
      <c r="CM30" s="102"/>
      <c r="CN30" s="102"/>
      <c r="CO30" s="102"/>
      <c r="CP30" s="102"/>
      <c r="CQ30" s="102"/>
    </row>
    <row r="31" spans="1:95" ht="22.5" customHeight="1" x14ac:dyDescent="0.15">
      <c r="A31" s="65" t="s">
        <v>128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93" t="str">
        <f>IF(Z10="","",Z10-ROUNDDOWN(Z10*Z9,0))</f>
        <v/>
      </c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77">
        <f>Z21</f>
        <v>0</v>
      </c>
      <c r="AO31" s="78"/>
      <c r="AP31" s="78"/>
      <c r="AQ31" s="78"/>
      <c r="AR31" s="38" t="s">
        <v>132</v>
      </c>
      <c r="AS31" s="38"/>
      <c r="AT31" s="91">
        <f>AF21</f>
        <v>0</v>
      </c>
      <c r="AU31" s="91"/>
      <c r="AV31" s="92"/>
      <c r="AW31" s="58" t="str">
        <f>IF(Z$10="","",ROUNDDOWN(Z31*(AN31+AT31/60),0))</f>
        <v/>
      </c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60"/>
      <c r="BZ31" s="11"/>
    </row>
    <row r="32" spans="1:95" ht="22.5" customHeight="1" x14ac:dyDescent="0.15">
      <c r="A32" s="65" t="s">
        <v>80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93" t="str">
        <f>IF(Z10="","",ROUNDDOWN((Z10-ROUNDDOWN(Z10*Z9,0))*1.25,0))</f>
        <v/>
      </c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77">
        <f>Z22</f>
        <v>0</v>
      </c>
      <c r="AO32" s="78"/>
      <c r="AP32" s="78"/>
      <c r="AQ32" s="78"/>
      <c r="AR32" s="38" t="s">
        <v>132</v>
      </c>
      <c r="AS32" s="38"/>
      <c r="AT32" s="91">
        <f>AF22</f>
        <v>0</v>
      </c>
      <c r="AU32" s="91"/>
      <c r="AV32" s="92"/>
      <c r="AW32" s="58" t="str">
        <f>IF(Z$10="","",ROUNDDOWN(Z32*(AN32+AT32/60),0))</f>
        <v/>
      </c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60"/>
      <c r="BZ32" s="19"/>
      <c r="CA32" s="1" t="s">
        <v>117</v>
      </c>
    </row>
    <row r="33" spans="1:99" ht="22.5" customHeight="1" x14ac:dyDescent="0.15">
      <c r="A33" s="65" t="s">
        <v>81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93" t="str">
        <f>IF(Z10="","",ROUNDDOWN((Z10-ROUNDDOWN(Z10*Z9,0))*1.35,0))</f>
        <v/>
      </c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77">
        <f>Z23</f>
        <v>0</v>
      </c>
      <c r="AO33" s="78"/>
      <c r="AP33" s="78"/>
      <c r="AQ33" s="78"/>
      <c r="AR33" s="38" t="s">
        <v>132</v>
      </c>
      <c r="AS33" s="38"/>
      <c r="AT33" s="91">
        <f>AF23</f>
        <v>0</v>
      </c>
      <c r="AU33" s="91"/>
      <c r="AV33" s="92"/>
      <c r="AW33" s="58" t="str">
        <f>IF(Z$10="","",ROUNDDOWN(Z33*(AN33+AT33/60),0))</f>
        <v/>
      </c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60"/>
      <c r="BZ33" s="19"/>
      <c r="CA33" s="104" t="s">
        <v>135</v>
      </c>
      <c r="CB33" s="105"/>
      <c r="CC33" s="105"/>
      <c r="CD33" s="105"/>
      <c r="CE33" s="105"/>
      <c r="CF33" s="105"/>
      <c r="CG33" s="105"/>
      <c r="CH33" s="105"/>
      <c r="CI33" s="105"/>
      <c r="CJ33" s="105"/>
      <c r="CK33" s="105"/>
      <c r="CL33" s="105"/>
      <c r="CM33" s="105"/>
      <c r="CN33" s="105"/>
      <c r="CO33" s="105"/>
      <c r="CP33" s="105"/>
      <c r="CQ33" s="106"/>
    </row>
    <row r="34" spans="1:99" ht="22.5" customHeight="1" x14ac:dyDescent="0.15">
      <c r="A34" s="65" t="s">
        <v>82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93" t="str">
        <f>IF(Z10="","",ROUNDDOWN((Z10-ROUNDDOWN(Z10*Z9,0))*0.25,0))</f>
        <v/>
      </c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77">
        <f>Z24</f>
        <v>0</v>
      </c>
      <c r="AO34" s="78"/>
      <c r="AP34" s="78"/>
      <c r="AQ34" s="78"/>
      <c r="AR34" s="38" t="s">
        <v>132</v>
      </c>
      <c r="AS34" s="38"/>
      <c r="AT34" s="91">
        <f>AF24</f>
        <v>0</v>
      </c>
      <c r="AU34" s="91"/>
      <c r="AV34" s="92"/>
      <c r="AW34" s="58" t="str">
        <f>IF(Z$10="","",ROUNDDOWN(Z34*(AN34+AT34/60),0))</f>
        <v/>
      </c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60"/>
      <c r="BZ34" s="19"/>
      <c r="CA34" s="107"/>
      <c r="CB34" s="108"/>
      <c r="CC34" s="108"/>
      <c r="CD34" s="108"/>
      <c r="CE34" s="108"/>
      <c r="CF34" s="108"/>
      <c r="CG34" s="108"/>
      <c r="CH34" s="108"/>
      <c r="CI34" s="108"/>
      <c r="CJ34" s="108"/>
      <c r="CK34" s="108"/>
      <c r="CL34" s="108"/>
      <c r="CM34" s="108"/>
      <c r="CN34" s="108"/>
      <c r="CO34" s="108"/>
      <c r="CP34" s="108"/>
      <c r="CQ34" s="109"/>
    </row>
    <row r="35" spans="1:99" ht="22.5" customHeight="1" x14ac:dyDescent="0.15">
      <c r="A35" s="94" t="s">
        <v>84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95"/>
      <c r="AW35" s="58">
        <f>SUM(AW30:BY34)</f>
        <v>0</v>
      </c>
      <c r="AX35" s="59"/>
      <c r="AY35" s="59"/>
      <c r="AZ35" s="59"/>
      <c r="BA35" s="59"/>
      <c r="BB35" s="59"/>
      <c r="BC35" s="59"/>
      <c r="BD35" s="59"/>
      <c r="BE35" s="59"/>
      <c r="BF35" s="59" t="str">
        <f>IF($Z$10="","",$Z$10*1.25)</f>
        <v/>
      </c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60"/>
      <c r="BZ35" s="21"/>
      <c r="CA35" s="107"/>
      <c r="CB35" s="108"/>
      <c r="CC35" s="108"/>
      <c r="CD35" s="108"/>
      <c r="CE35" s="108"/>
      <c r="CF35" s="108"/>
      <c r="CG35" s="108"/>
      <c r="CH35" s="108"/>
      <c r="CI35" s="108"/>
      <c r="CJ35" s="108"/>
      <c r="CK35" s="108"/>
      <c r="CL35" s="108"/>
      <c r="CM35" s="108"/>
      <c r="CN35" s="108"/>
      <c r="CO35" s="108"/>
      <c r="CP35" s="108"/>
      <c r="CQ35" s="109"/>
    </row>
    <row r="36" spans="1:99" ht="22.5" customHeight="1" x14ac:dyDescent="0.15">
      <c r="Y36" s="20"/>
      <c r="Z36" s="20"/>
      <c r="AA36" s="20"/>
      <c r="AB36" s="20"/>
      <c r="AC36" s="20"/>
      <c r="AD36" s="20"/>
      <c r="AE36" s="20"/>
      <c r="AF36" s="20"/>
      <c r="AG36" s="17"/>
      <c r="CA36" s="107"/>
      <c r="CB36" s="108"/>
      <c r="CC36" s="108"/>
      <c r="CD36" s="108"/>
      <c r="CE36" s="108"/>
      <c r="CF36" s="108"/>
      <c r="CG36" s="108"/>
      <c r="CH36" s="108"/>
      <c r="CI36" s="108"/>
      <c r="CJ36" s="108"/>
      <c r="CK36" s="108"/>
      <c r="CL36" s="108"/>
      <c r="CM36" s="108"/>
      <c r="CN36" s="108"/>
      <c r="CO36" s="108"/>
      <c r="CP36" s="108"/>
      <c r="CQ36" s="109"/>
    </row>
    <row r="37" spans="1:99" ht="22.5" customHeight="1" x14ac:dyDescent="0.15">
      <c r="A37" s="1" t="s">
        <v>93</v>
      </c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4"/>
      <c r="V37" s="25"/>
      <c r="W37" s="26"/>
      <c r="X37" s="24"/>
      <c r="Y37" s="23"/>
      <c r="Z37" s="23"/>
      <c r="AA37" s="23"/>
      <c r="AB37" s="23"/>
      <c r="AC37" s="24"/>
      <c r="AD37" s="25"/>
      <c r="AE37" s="25"/>
      <c r="AF37" s="26"/>
      <c r="AG37" s="26"/>
      <c r="AH37" s="24"/>
      <c r="AI37" s="24"/>
      <c r="AJ37" s="24"/>
      <c r="AK37" s="24"/>
      <c r="AL37" s="24"/>
      <c r="AM37" s="24"/>
      <c r="AN37" s="24"/>
      <c r="AO37" s="27"/>
      <c r="AP37" s="24"/>
      <c r="AQ37" s="24"/>
      <c r="AR37" s="24"/>
      <c r="AS37" s="24"/>
      <c r="AT37" s="24"/>
      <c r="AU37" s="24"/>
      <c r="AV37" s="24"/>
      <c r="AW37" s="27"/>
      <c r="AX37" s="27"/>
      <c r="AY37" s="27"/>
      <c r="AZ37" s="27"/>
      <c r="BA37" s="27"/>
      <c r="BB37" s="27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11"/>
      <c r="CA37" s="107"/>
      <c r="CB37" s="108"/>
      <c r="CC37" s="108"/>
      <c r="CD37" s="108"/>
      <c r="CE37" s="108"/>
      <c r="CF37" s="108"/>
      <c r="CG37" s="108"/>
      <c r="CH37" s="108"/>
      <c r="CI37" s="108"/>
      <c r="CJ37" s="108"/>
      <c r="CK37" s="108"/>
      <c r="CL37" s="108"/>
      <c r="CM37" s="108"/>
      <c r="CN37" s="108"/>
      <c r="CO37" s="108"/>
      <c r="CP37" s="108"/>
      <c r="CQ37" s="109"/>
    </row>
    <row r="38" spans="1:99" ht="22.5" customHeight="1" x14ac:dyDescent="0.15">
      <c r="A38" s="65" t="s">
        <v>50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84">
        <f>BO25</f>
        <v>0</v>
      </c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5" t="s">
        <v>0</v>
      </c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7"/>
      <c r="BD38" s="119" t="str">
        <f>IF(Z10="","",IF(Z38&lt;Z39,"×","○"))</f>
        <v/>
      </c>
      <c r="BE38" s="120"/>
      <c r="BF38" s="12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  <c r="BR38" s="120"/>
      <c r="BS38" s="120"/>
      <c r="BT38" s="120"/>
      <c r="BU38" s="120"/>
      <c r="BV38" s="120"/>
      <c r="BW38" s="120"/>
      <c r="BX38" s="120"/>
      <c r="BY38" s="121"/>
      <c r="BZ38" s="11"/>
      <c r="CA38" s="110"/>
      <c r="CB38" s="111"/>
      <c r="CC38" s="111"/>
      <c r="CD38" s="111"/>
      <c r="CE38" s="111"/>
      <c r="CF38" s="111"/>
      <c r="CG38" s="111"/>
      <c r="CH38" s="111"/>
      <c r="CI38" s="111"/>
      <c r="CJ38" s="111"/>
      <c r="CK38" s="111"/>
      <c r="CL38" s="111"/>
      <c r="CM38" s="111"/>
      <c r="CN38" s="111"/>
      <c r="CO38" s="111"/>
      <c r="CP38" s="111"/>
      <c r="CQ38" s="112"/>
    </row>
    <row r="39" spans="1:99" ht="22.5" customHeight="1" x14ac:dyDescent="0.15">
      <c r="A39" s="65" t="s">
        <v>49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84">
        <f>AW35</f>
        <v>0</v>
      </c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8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90"/>
      <c r="BD39" s="122"/>
      <c r="BE39" s="123"/>
      <c r="BF39" s="123"/>
      <c r="BG39" s="123"/>
      <c r="BH39" s="123"/>
      <c r="BI39" s="123"/>
      <c r="BJ39" s="123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  <c r="BV39" s="123"/>
      <c r="BW39" s="123"/>
      <c r="BX39" s="123"/>
      <c r="BY39" s="124"/>
      <c r="BZ39" s="29"/>
      <c r="CA39" s="125" t="s">
        <v>118</v>
      </c>
      <c r="CB39" s="126"/>
      <c r="CC39" s="126"/>
      <c r="CD39" s="126"/>
      <c r="CE39" s="126"/>
      <c r="CF39" s="126"/>
      <c r="CG39" s="127"/>
      <c r="CH39" s="125" t="s">
        <v>89</v>
      </c>
      <c r="CI39" s="126"/>
      <c r="CJ39" s="126"/>
      <c r="CK39" s="127"/>
      <c r="CL39" s="100" t="s">
        <v>78</v>
      </c>
      <c r="CM39" s="100"/>
      <c r="CN39" s="100"/>
      <c r="CO39" s="100" t="s">
        <v>90</v>
      </c>
      <c r="CP39" s="100"/>
      <c r="CQ39" s="100"/>
    </row>
    <row r="40" spans="1:99" ht="22.5" customHeight="1" x14ac:dyDescent="0.15">
      <c r="BZ40" s="28"/>
      <c r="CA40" s="128"/>
      <c r="CB40" s="129"/>
      <c r="CC40" s="129"/>
      <c r="CD40" s="30" t="s">
        <v>119</v>
      </c>
      <c r="CE40" s="130"/>
      <c r="CF40" s="129"/>
      <c r="CG40" s="131"/>
      <c r="CH40" s="31" t="str">
        <f>IF(OR(CA40="",CE40=""),"",DATEDIF(CA40,CE40+1,"m"))</f>
        <v/>
      </c>
      <c r="CI40" s="32" t="s">
        <v>87</v>
      </c>
      <c r="CJ40" s="32" t="str">
        <f>IF(OR(CA40="",CE40=""),"",DATEDIF(DATE(YEAR(CA40),MONTH(CA40)+CH40,DAY(CA40)),CE40+1,"d"))</f>
        <v/>
      </c>
      <c r="CK40" s="33" t="s">
        <v>88</v>
      </c>
      <c r="CL40" s="132"/>
      <c r="CM40" s="133"/>
      <c r="CN40" s="134"/>
      <c r="CO40" s="135" t="str">
        <f>IF(OR(CA40="",CE40=""),"",ROUND(CL40/(CH40+CJ40/30),0))</f>
        <v/>
      </c>
      <c r="CP40" s="136"/>
      <c r="CQ40" s="137"/>
    </row>
    <row r="41" spans="1:99" ht="22.5" customHeight="1" x14ac:dyDescent="0.15">
      <c r="BZ41" s="28"/>
    </row>
    <row r="42" spans="1:99" ht="22.5" customHeight="1" x14ac:dyDescent="0.15">
      <c r="BZ42" s="11"/>
    </row>
    <row r="43" spans="1:99" ht="22.5" customHeight="1" x14ac:dyDescent="0.15">
      <c r="BZ43" s="11"/>
    </row>
    <row r="45" spans="1:99" ht="22.5" customHeight="1" x14ac:dyDescent="0.15">
      <c r="CT45" s="1" t="s">
        <v>1</v>
      </c>
      <c r="CU45" s="1" t="s">
        <v>2</v>
      </c>
    </row>
    <row r="46" spans="1:99" ht="22.5" customHeight="1" x14ac:dyDescent="0.15">
      <c r="CT46" s="1" t="s">
        <v>3</v>
      </c>
      <c r="CU46" s="34">
        <v>3207</v>
      </c>
    </row>
    <row r="47" spans="1:99" ht="22.5" customHeight="1" x14ac:dyDescent="0.15">
      <c r="CT47" s="1" t="s">
        <v>4</v>
      </c>
      <c r="CU47" s="34">
        <v>2847</v>
      </c>
    </row>
    <row r="48" spans="1:99" ht="22.5" customHeight="1" x14ac:dyDescent="0.15">
      <c r="CT48" s="1" t="s">
        <v>5</v>
      </c>
      <c r="CU48" s="34">
        <v>1935</v>
      </c>
    </row>
    <row r="49" spans="98:99" ht="22.5" customHeight="1" x14ac:dyDescent="0.15">
      <c r="CT49" s="1" t="s">
        <v>6</v>
      </c>
      <c r="CU49" s="34">
        <v>2835</v>
      </c>
    </row>
    <row r="50" spans="98:99" ht="22.5" customHeight="1" x14ac:dyDescent="0.15">
      <c r="CT50" s="1" t="s">
        <v>7</v>
      </c>
      <c r="CU50" s="34">
        <v>3365</v>
      </c>
    </row>
    <row r="51" spans="98:99" ht="22.5" customHeight="1" x14ac:dyDescent="0.15">
      <c r="CT51" s="1" t="s">
        <v>8</v>
      </c>
      <c r="CU51" s="34">
        <v>3522</v>
      </c>
    </row>
    <row r="52" spans="98:99" ht="22.5" customHeight="1" x14ac:dyDescent="0.15">
      <c r="CT52" s="1" t="s">
        <v>9</v>
      </c>
      <c r="CU52" s="34">
        <v>3510</v>
      </c>
    </row>
    <row r="53" spans="98:99" ht="22.5" customHeight="1" x14ac:dyDescent="0.15">
      <c r="CT53" s="1" t="s">
        <v>10</v>
      </c>
      <c r="CU53" s="34">
        <v>3252</v>
      </c>
    </row>
    <row r="54" spans="98:99" ht="22.5" customHeight="1" x14ac:dyDescent="0.15">
      <c r="CT54" s="1" t="s">
        <v>11</v>
      </c>
      <c r="CU54" s="34">
        <v>3117</v>
      </c>
    </row>
    <row r="55" spans="98:99" ht="22.5" customHeight="1" x14ac:dyDescent="0.15">
      <c r="CT55" s="1" t="s">
        <v>12</v>
      </c>
      <c r="CU55" s="34">
        <v>3263</v>
      </c>
    </row>
    <row r="56" spans="98:99" ht="22.5" customHeight="1" x14ac:dyDescent="0.15">
      <c r="CT56" s="1" t="s">
        <v>13</v>
      </c>
      <c r="CU56" s="34">
        <v>3150</v>
      </c>
    </row>
    <row r="57" spans="98:99" ht="22.5" customHeight="1" x14ac:dyDescent="0.15">
      <c r="CT57" s="1" t="s">
        <v>14</v>
      </c>
      <c r="CU57" s="34">
        <v>3680</v>
      </c>
    </row>
    <row r="58" spans="98:99" ht="22.5" customHeight="1" x14ac:dyDescent="0.15">
      <c r="CT58" s="1" t="s">
        <v>15</v>
      </c>
      <c r="CU58" s="34">
        <v>3893</v>
      </c>
    </row>
    <row r="59" spans="98:99" ht="22.5" customHeight="1" x14ac:dyDescent="0.15">
      <c r="CT59" s="1" t="s">
        <v>16</v>
      </c>
      <c r="CU59" s="34">
        <v>3375</v>
      </c>
    </row>
    <row r="60" spans="98:99" ht="22.5" customHeight="1" x14ac:dyDescent="0.15">
      <c r="CT60" s="1" t="s">
        <v>17</v>
      </c>
      <c r="CU60" s="34">
        <v>2835</v>
      </c>
    </row>
    <row r="61" spans="98:99" ht="22.5" customHeight="1" x14ac:dyDescent="0.15">
      <c r="CT61" s="1" t="s">
        <v>18</v>
      </c>
      <c r="CU61" s="34">
        <v>3938</v>
      </c>
    </row>
    <row r="62" spans="98:99" ht="22.5" customHeight="1" x14ac:dyDescent="0.15">
      <c r="CT62" s="1" t="s">
        <v>19</v>
      </c>
      <c r="CU62" s="34">
        <v>4680</v>
      </c>
    </row>
    <row r="63" spans="98:99" ht="22.5" customHeight="1" x14ac:dyDescent="0.15">
      <c r="CT63" s="1" t="s">
        <v>20</v>
      </c>
      <c r="CU63" s="34">
        <v>3995</v>
      </c>
    </row>
    <row r="64" spans="98:99" ht="22.5" customHeight="1" x14ac:dyDescent="0.15">
      <c r="CT64" s="1" t="s">
        <v>21</v>
      </c>
      <c r="CU64" s="34">
        <v>4230</v>
      </c>
    </row>
    <row r="65" spans="98:99" ht="22.5" customHeight="1" x14ac:dyDescent="0.15">
      <c r="CT65" s="1" t="s">
        <v>22</v>
      </c>
      <c r="CU65" s="34">
        <v>3297</v>
      </c>
    </row>
    <row r="66" spans="98:99" ht="22.5" customHeight="1" x14ac:dyDescent="0.15">
      <c r="CT66" s="1" t="s">
        <v>23</v>
      </c>
      <c r="CU66" s="34">
        <v>4320</v>
      </c>
    </row>
    <row r="67" spans="98:99" ht="22.5" customHeight="1" x14ac:dyDescent="0.15">
      <c r="CT67" s="1" t="s">
        <v>24</v>
      </c>
      <c r="CU67" s="34">
        <v>3668</v>
      </c>
    </row>
    <row r="68" spans="98:99" ht="22.5" customHeight="1" x14ac:dyDescent="0.15">
      <c r="CT68" s="1" t="s">
        <v>25</v>
      </c>
      <c r="CU68" s="34">
        <v>3780</v>
      </c>
    </row>
    <row r="69" spans="98:99" ht="22.5" customHeight="1" x14ac:dyDescent="0.15">
      <c r="CT69" s="1" t="s">
        <v>26</v>
      </c>
      <c r="CU69" s="34">
        <v>4230</v>
      </c>
    </row>
    <row r="70" spans="98:99" ht="22.5" customHeight="1" x14ac:dyDescent="0.15">
      <c r="CT70" s="1" t="s">
        <v>27</v>
      </c>
      <c r="CU70" s="34">
        <v>3533</v>
      </c>
    </row>
    <row r="71" spans="98:99" ht="22.5" customHeight="1" x14ac:dyDescent="0.15">
      <c r="CT71" s="1" t="s">
        <v>28</v>
      </c>
      <c r="CU71" s="34">
        <v>4107</v>
      </c>
    </row>
    <row r="72" spans="98:99" ht="22.5" customHeight="1" x14ac:dyDescent="0.15">
      <c r="CT72" s="1" t="s">
        <v>29</v>
      </c>
      <c r="CU72" s="34">
        <v>3308</v>
      </c>
    </row>
    <row r="73" spans="98:99" ht="22.5" customHeight="1" x14ac:dyDescent="0.15">
      <c r="CT73" s="1" t="s">
        <v>30</v>
      </c>
      <c r="CU73" s="34">
        <v>5210</v>
      </c>
    </row>
    <row r="74" spans="98:99" ht="22.5" customHeight="1" x14ac:dyDescent="0.15">
      <c r="CT74" s="1" t="s">
        <v>31</v>
      </c>
      <c r="CU74" s="34">
        <v>3770</v>
      </c>
    </row>
    <row r="75" spans="98:99" ht="22.5" customHeight="1" x14ac:dyDescent="0.15">
      <c r="CT75" s="1" t="s">
        <v>32</v>
      </c>
      <c r="CU75" s="34">
        <v>3623</v>
      </c>
    </row>
    <row r="76" spans="98:99" ht="22.5" customHeight="1" x14ac:dyDescent="0.15">
      <c r="CT76" s="1" t="s">
        <v>33</v>
      </c>
      <c r="CU76" s="34">
        <v>3455</v>
      </c>
    </row>
    <row r="77" spans="98:99" ht="22.5" customHeight="1" x14ac:dyDescent="0.15">
      <c r="CT77" s="1" t="s">
        <v>34</v>
      </c>
      <c r="CU77" s="34">
        <v>5940</v>
      </c>
    </row>
    <row r="78" spans="98:99" ht="22.5" customHeight="1" x14ac:dyDescent="0.15">
      <c r="CT78" s="1" t="s">
        <v>35</v>
      </c>
      <c r="CU78" s="34">
        <v>3365</v>
      </c>
    </row>
    <row r="79" spans="98:99" ht="22.5" customHeight="1" x14ac:dyDescent="0.15">
      <c r="CT79" s="1" t="s">
        <v>36</v>
      </c>
      <c r="CU79" s="34">
        <v>3230</v>
      </c>
    </row>
    <row r="80" spans="98:99" ht="22.5" customHeight="1" x14ac:dyDescent="0.15">
      <c r="CT80" s="1" t="s">
        <v>37</v>
      </c>
      <c r="CU80" s="34">
        <v>3365</v>
      </c>
    </row>
    <row r="81" spans="98:99" ht="22.5" customHeight="1" x14ac:dyDescent="0.15">
      <c r="CT81" s="1" t="s">
        <v>38</v>
      </c>
      <c r="CU81" s="34">
        <v>2880</v>
      </c>
    </row>
    <row r="82" spans="98:99" ht="22.5" customHeight="1" x14ac:dyDescent="0.15">
      <c r="CT82" s="1" t="s">
        <v>39</v>
      </c>
      <c r="CU82" s="34">
        <v>3207</v>
      </c>
    </row>
    <row r="83" spans="98:99" ht="22.5" customHeight="1" x14ac:dyDescent="0.15">
      <c r="CT83" s="1" t="s">
        <v>40</v>
      </c>
      <c r="CU83" s="34">
        <v>3522</v>
      </c>
    </row>
    <row r="84" spans="98:99" ht="22.5" customHeight="1" x14ac:dyDescent="0.15">
      <c r="CT84" s="1" t="s">
        <v>41</v>
      </c>
      <c r="CU84" s="34">
        <v>3567</v>
      </c>
    </row>
    <row r="85" spans="98:99" ht="22.5" customHeight="1" x14ac:dyDescent="0.15">
      <c r="CT85" s="1" t="s">
        <v>136</v>
      </c>
      <c r="CU85" s="35" t="s">
        <v>142</v>
      </c>
    </row>
    <row r="86" spans="98:99" ht="22.5" customHeight="1" x14ac:dyDescent="0.15">
      <c r="CT86" s="1" t="s">
        <v>42</v>
      </c>
      <c r="CU86" s="34">
        <v>3365</v>
      </c>
    </row>
    <row r="87" spans="98:99" ht="22.5" customHeight="1" x14ac:dyDescent="0.15">
      <c r="CT87" s="1" t="s">
        <v>138</v>
      </c>
      <c r="CU87" s="35" t="s">
        <v>142</v>
      </c>
    </row>
    <row r="88" spans="98:99" ht="22.5" customHeight="1" x14ac:dyDescent="0.15">
      <c r="CT88" s="1" t="s">
        <v>43</v>
      </c>
      <c r="CU88" s="34">
        <v>3567</v>
      </c>
    </row>
    <row r="89" spans="98:99" ht="22.5" customHeight="1" x14ac:dyDescent="0.15">
      <c r="CT89" s="1" t="s">
        <v>44</v>
      </c>
      <c r="CU89" s="34">
        <v>3365</v>
      </c>
    </row>
    <row r="90" spans="98:99" ht="22.5" customHeight="1" x14ac:dyDescent="0.15">
      <c r="CT90" s="1" t="s">
        <v>45</v>
      </c>
      <c r="CU90" s="34">
        <v>2892</v>
      </c>
    </row>
    <row r="91" spans="98:99" ht="22.5" customHeight="1" x14ac:dyDescent="0.15">
      <c r="CT91" s="1" t="s">
        <v>46</v>
      </c>
      <c r="CU91" s="34">
        <v>2925</v>
      </c>
    </row>
    <row r="92" spans="98:99" ht="22.5" customHeight="1" x14ac:dyDescent="0.15">
      <c r="CT92" s="1" t="s">
        <v>47</v>
      </c>
      <c r="CU92" s="34">
        <v>2937</v>
      </c>
    </row>
    <row r="93" spans="98:99" ht="22.5" customHeight="1" x14ac:dyDescent="0.15">
      <c r="CT93" s="1" t="s">
        <v>139</v>
      </c>
      <c r="CU93" s="35" t="s">
        <v>142</v>
      </c>
    </row>
    <row r="94" spans="98:99" ht="22.5" customHeight="1" x14ac:dyDescent="0.15">
      <c r="CT94" s="1" t="s">
        <v>48</v>
      </c>
      <c r="CU94" s="34">
        <v>2970</v>
      </c>
    </row>
    <row r="95" spans="98:99" ht="22.5" customHeight="1" x14ac:dyDescent="0.15">
      <c r="CT95" s="1" t="s">
        <v>140</v>
      </c>
      <c r="CU95" s="34">
        <v>2115</v>
      </c>
    </row>
    <row r="96" spans="98:99" ht="22.5" customHeight="1" x14ac:dyDescent="0.15">
      <c r="CT96" s="1" t="s">
        <v>141</v>
      </c>
      <c r="CU96" s="34">
        <v>1868</v>
      </c>
    </row>
    <row r="97" spans="98:99" ht="22.5" customHeight="1" x14ac:dyDescent="0.15">
      <c r="CT97" s="1" t="s">
        <v>137</v>
      </c>
      <c r="CU97" s="34">
        <v>1158</v>
      </c>
    </row>
  </sheetData>
  <mergeCells count="163">
    <mergeCell ref="BD38:BY39"/>
    <mergeCell ref="CH39:CK39"/>
    <mergeCell ref="CL39:CN39"/>
    <mergeCell ref="CO39:CQ39"/>
    <mergeCell ref="AW32:BY32"/>
    <mergeCell ref="CA40:CC40"/>
    <mergeCell ref="CE40:CG40"/>
    <mergeCell ref="CL40:CN40"/>
    <mergeCell ref="CA33:CQ38"/>
    <mergeCell ref="CO40:CQ40"/>
    <mergeCell ref="CA39:CG39"/>
    <mergeCell ref="CA29:CE30"/>
    <mergeCell ref="CF29:CQ30"/>
    <mergeCell ref="CF25:CQ28"/>
    <mergeCell ref="CA25:CE28"/>
    <mergeCell ref="A1:BY2"/>
    <mergeCell ref="AI25:BN25"/>
    <mergeCell ref="Z19:AC19"/>
    <mergeCell ref="AF19:AH19"/>
    <mergeCell ref="AI19:BD19"/>
    <mergeCell ref="BE19:BN19"/>
    <mergeCell ref="CJ14:CQ14"/>
    <mergeCell ref="CA20:CI21"/>
    <mergeCell ref="CJ18:CQ19"/>
    <mergeCell ref="CJ20:CQ21"/>
    <mergeCell ref="CA16:CI17"/>
    <mergeCell ref="CA18:CI19"/>
    <mergeCell ref="CA14:CI14"/>
    <mergeCell ref="CA15:CI15"/>
    <mergeCell ref="CJ16:CQ17"/>
    <mergeCell ref="CA4:CE5"/>
    <mergeCell ref="CF4:CQ5"/>
    <mergeCell ref="CF6:CQ7"/>
    <mergeCell ref="CA10:CE10"/>
    <mergeCell ref="CA2:CE2"/>
    <mergeCell ref="CA3:CE3"/>
    <mergeCell ref="CF2:CQ2"/>
    <mergeCell ref="CF3:CQ3"/>
    <mergeCell ref="CJ15:CQ15"/>
    <mergeCell ref="CA24:CE24"/>
    <mergeCell ref="CF24:CQ24"/>
    <mergeCell ref="CF10:CQ10"/>
    <mergeCell ref="CA6:CE7"/>
    <mergeCell ref="CA8:CE9"/>
    <mergeCell ref="CF8:CQ9"/>
    <mergeCell ref="BE24:BN24"/>
    <mergeCell ref="AI24:BD24"/>
    <mergeCell ref="A28:Y29"/>
    <mergeCell ref="BO23:BY23"/>
    <mergeCell ref="AW34:BY34"/>
    <mergeCell ref="AW30:BY30"/>
    <mergeCell ref="A6:Y6"/>
    <mergeCell ref="Z4:BY4"/>
    <mergeCell ref="A4:Y4"/>
    <mergeCell ref="A8:Y8"/>
    <mergeCell ref="A7:Y7"/>
    <mergeCell ref="A5:Y5"/>
    <mergeCell ref="Z5:BY5"/>
    <mergeCell ref="BB6:BY6"/>
    <mergeCell ref="AX6:BA6"/>
    <mergeCell ref="Z6:AW6"/>
    <mergeCell ref="Z7:BY7"/>
    <mergeCell ref="Z8:BY8"/>
    <mergeCell ref="A30:Y30"/>
    <mergeCell ref="AR33:AS33"/>
    <mergeCell ref="AR34:AS34"/>
    <mergeCell ref="AN28:AV29"/>
    <mergeCell ref="AT30:AV30"/>
    <mergeCell ref="AT31:AV31"/>
    <mergeCell ref="AT32:AV32"/>
    <mergeCell ref="Z23:AC23"/>
    <mergeCell ref="AI22:BD22"/>
    <mergeCell ref="AI23:BD23"/>
    <mergeCell ref="AD22:AE22"/>
    <mergeCell ref="A32:Y32"/>
    <mergeCell ref="AF23:AH23"/>
    <mergeCell ref="Z24:AC24"/>
    <mergeCell ref="AF24:AH24"/>
    <mergeCell ref="Z39:AM39"/>
    <mergeCell ref="A38:Y38"/>
    <mergeCell ref="A39:Y39"/>
    <mergeCell ref="AN38:BC39"/>
    <mergeCell ref="Z38:AM38"/>
    <mergeCell ref="AT34:AV34"/>
    <mergeCell ref="Z34:AM34"/>
    <mergeCell ref="A34:Y34"/>
    <mergeCell ref="A10:Y10"/>
    <mergeCell ref="AW35:BY35"/>
    <mergeCell ref="A35:AV35"/>
    <mergeCell ref="AN33:AQ33"/>
    <mergeCell ref="AN34:AQ34"/>
    <mergeCell ref="AN30:AQ30"/>
    <mergeCell ref="AT33:AV33"/>
    <mergeCell ref="BB14:BY14"/>
    <mergeCell ref="A31:Y31"/>
    <mergeCell ref="G23:Y23"/>
    <mergeCell ref="Z30:AM30"/>
    <mergeCell ref="Z31:AM31"/>
    <mergeCell ref="Z32:AM32"/>
    <mergeCell ref="Z33:AM33"/>
    <mergeCell ref="AR32:AS32"/>
    <mergeCell ref="AN32:AQ32"/>
    <mergeCell ref="AW31:BY31"/>
    <mergeCell ref="Z14:AW14"/>
    <mergeCell ref="AR30:AS30"/>
    <mergeCell ref="AR31:AS31"/>
    <mergeCell ref="AX14:BA14"/>
    <mergeCell ref="AD19:AE19"/>
    <mergeCell ref="Z28:AM29"/>
    <mergeCell ref="AN31:AQ31"/>
    <mergeCell ref="AD24:AE24"/>
    <mergeCell ref="BO24:BY24"/>
    <mergeCell ref="AD23:AE23"/>
    <mergeCell ref="BO22:BY22"/>
    <mergeCell ref="BO18:BY18"/>
    <mergeCell ref="BE18:BN18"/>
    <mergeCell ref="AI17:BD18"/>
    <mergeCell ref="BE17:BY17"/>
    <mergeCell ref="BO20:BY20"/>
    <mergeCell ref="AI20:AO21"/>
    <mergeCell ref="AF20:AH20"/>
    <mergeCell ref="BE20:BN20"/>
    <mergeCell ref="BE21:BN21"/>
    <mergeCell ref="AP20:BD20"/>
    <mergeCell ref="BO25:BY25"/>
    <mergeCell ref="BE23:BN23"/>
    <mergeCell ref="A9:Y9"/>
    <mergeCell ref="Z9:BY9"/>
    <mergeCell ref="Z12:AW12"/>
    <mergeCell ref="AX12:BA12"/>
    <mergeCell ref="Z13:AW13"/>
    <mergeCell ref="Z10:BY10"/>
    <mergeCell ref="A12:Y12"/>
    <mergeCell ref="Z17:AH18"/>
    <mergeCell ref="AW33:BY33"/>
    <mergeCell ref="A13:Y13"/>
    <mergeCell ref="BB13:BY13"/>
    <mergeCell ref="A33:Y33"/>
    <mergeCell ref="G24:Y24"/>
    <mergeCell ref="A17:Y18"/>
    <mergeCell ref="A19:Y19"/>
    <mergeCell ref="A14:Y14"/>
    <mergeCell ref="A20:C24"/>
    <mergeCell ref="D20:Y20"/>
    <mergeCell ref="D21:F24"/>
    <mergeCell ref="G21:Y21"/>
    <mergeCell ref="G22:Y22"/>
    <mergeCell ref="AP21:BD21"/>
    <mergeCell ref="BO19:BY19"/>
    <mergeCell ref="AW28:BY29"/>
    <mergeCell ref="A11:Y11"/>
    <mergeCell ref="Z11:BY11"/>
    <mergeCell ref="AX13:BA13"/>
    <mergeCell ref="BE22:BN22"/>
    <mergeCell ref="BO21:BY21"/>
    <mergeCell ref="Z20:AC20"/>
    <mergeCell ref="Z21:AC21"/>
    <mergeCell ref="AF21:AH21"/>
    <mergeCell ref="AD21:AE21"/>
    <mergeCell ref="AD20:AE20"/>
    <mergeCell ref="Z22:AC22"/>
    <mergeCell ref="AF22:AH22"/>
    <mergeCell ref="BB12:BY12"/>
  </mergeCells>
  <phoneticPr fontId="2"/>
  <dataValidations count="6">
    <dataValidation imeMode="disabled" allowBlank="1" showInputMessage="1" showErrorMessage="1" sqref="CL40:CN40 BE19:BN24" xr:uid="{00000000-0002-0000-0000-000000000000}"/>
    <dataValidation type="whole" imeMode="disabled" allowBlank="1" showInputMessage="1" showErrorMessage="1" sqref="Z19:AC24" xr:uid="{00000000-0002-0000-0000-000001000000}">
      <formula1>0</formula1>
      <formula2>250</formula2>
    </dataValidation>
    <dataValidation type="whole" imeMode="disabled" allowBlank="1" showInputMessage="1" showErrorMessage="1" error="0から59の間の整数を入力してください。" sqref="AF19:AH24" xr:uid="{00000000-0002-0000-0000-000002000000}">
      <formula1>0</formula1>
      <formula2>59</formula2>
    </dataValidation>
    <dataValidation imeMode="hiragana" allowBlank="1" showInputMessage="1" showErrorMessage="1" sqref="Z4:BY5 Z7:BY7 Z11:BY11" xr:uid="{00000000-0002-0000-0000-000003000000}"/>
    <dataValidation type="list" allowBlank="1" showInputMessage="1" showErrorMessage="1" sqref="BZ6" xr:uid="{00000000-0002-0000-0000-000004000000}">
      <formula1>$CT$46:$CT$95</formula1>
    </dataValidation>
    <dataValidation type="list" allowBlank="1" showInputMessage="1" showErrorMessage="1" sqref="Z8:BY8" xr:uid="{00000000-0002-0000-0000-000005000000}">
      <formula1>$CT$46:$CT$97</formula1>
    </dataValidation>
  </dataValidations>
  <pageMargins left="0.5" right="0.25" top="0.43" bottom="0.21" header="0.2" footer="0.2"/>
  <pageSetup paperSize="9" orientation="portrait" blackAndWhite="1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基準額計算表（工事用）</vt:lpstr>
      <vt:lpstr>'基準額計算表（工事用）'!Print_Area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2019-06-20T05:59:58Z</dcterms:created>
  <dcterms:modified xsi:type="dcterms:W3CDTF">2024-03-05T06:09:36Z</dcterms:modified>
</cp:coreProperties>
</file>