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Svza001\2100障がい福祉課\00障がい福祉課令和６年度フォルダ\01事業\02障がい給付係\13補助金関係(事業者)\02グループホーム運営事業\06次年度当初申請(参考5-15566)\"/>
    </mc:Choice>
  </mc:AlternateContent>
  <xr:revisionPtr revIDLastSave="0" documentId="13_ncr:1_{8C8CD39B-609A-4E23-BC4C-FC585F4A6806}" xr6:coauthVersionLast="47" xr6:coauthVersionMax="47" xr10:uidLastSave="{00000000-0000-0000-0000-000000000000}"/>
  <bookViews>
    <workbookView xWindow="-120" yWindow="-120" windowWidth="29040" windowHeight="15840" tabRatio="679" xr2:uid="{00000000-000D-0000-FFFF-FFFF00000000}"/>
  </bookViews>
  <sheets>
    <sheet name="【記載例】補助対象経費算定" sheetId="21" r:id="rId1"/>
    <sheet name="【記載例】収支決算書" sheetId="22" r:id="rId2"/>
    <sheet name="補助対象経費算定" sheetId="20" r:id="rId3"/>
    <sheet name="収支予算書" sheetId="16" r:id="rId4"/>
    <sheet name="（旧様式）収支予算書" sheetId="23" r:id="rId5"/>
  </sheets>
  <definedNames>
    <definedName name="_xlnm.Print_Area" localSheetId="4">'（旧様式）収支予算書'!$A$1:$C$39</definedName>
    <definedName name="_xlnm.Print_Area" localSheetId="1">【記載例】収支決算書!$A$1:$F$27</definedName>
    <definedName name="_xlnm.Print_Area" localSheetId="0">【記載例】補助対象経費算定!$A$1:$M$47</definedName>
    <definedName name="_xlnm.Print_Area" localSheetId="3">収支予算書!$A$1:$F$27</definedName>
    <definedName name="_xlnm.Print_Area" localSheetId="2">補助対象経費算定!$A$1:$M$47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20" l="1"/>
  <c r="C6" i="16" s="1"/>
  <c r="E3" i="20"/>
  <c r="E19" i="20"/>
  <c r="C14" i="16" s="1"/>
  <c r="E18" i="20"/>
  <c r="C13" i="16" s="1"/>
  <c r="E17" i="20"/>
  <c r="C12" i="16" s="1"/>
  <c r="E16" i="20"/>
  <c r="C11" i="16" s="1"/>
  <c r="E15" i="20"/>
  <c r="C10" i="16" s="1"/>
  <c r="E4" i="21"/>
  <c r="E3" i="21"/>
  <c r="C5" i="22" l="1"/>
  <c r="F5" i="22"/>
  <c r="C6" i="22"/>
  <c r="F6" i="22"/>
  <c r="F6" i="16"/>
  <c r="F10" i="16"/>
  <c r="F13" i="22"/>
  <c r="N44" i="21"/>
  <c r="O44" i="21" s="1"/>
  <c r="P44" i="21" s="1"/>
  <c r="O43" i="21"/>
  <c r="P43" i="21" s="1"/>
  <c r="O42" i="21"/>
  <c r="P42" i="21" s="1"/>
  <c r="N39" i="21"/>
  <c r="O39" i="21" s="1"/>
  <c r="P39" i="21" s="1"/>
  <c r="O38" i="21"/>
  <c r="P38" i="21" s="1"/>
  <c r="O37" i="21"/>
  <c r="P37" i="21" s="1"/>
  <c r="E36" i="21" s="1"/>
  <c r="N34" i="21"/>
  <c r="O34" i="21" s="1"/>
  <c r="P34" i="21" s="1"/>
  <c r="O33" i="21"/>
  <c r="P33" i="21" s="1"/>
  <c r="O32" i="21"/>
  <c r="P32" i="21" s="1"/>
  <c r="O30" i="21"/>
  <c r="O29" i="21"/>
  <c r="O28" i="21"/>
  <c r="O27" i="21"/>
  <c r="E26" i="21" s="1"/>
  <c r="O25" i="21"/>
  <c r="O24" i="21"/>
  <c r="O23" i="21"/>
  <c r="O22" i="21"/>
  <c r="E19" i="21"/>
  <c r="E18" i="21"/>
  <c r="C13" i="22" s="1"/>
  <c r="E17" i="21"/>
  <c r="E16" i="21"/>
  <c r="C11" i="22" s="1"/>
  <c r="E15" i="21"/>
  <c r="O12" i="21"/>
  <c r="P12" i="21" s="1"/>
  <c r="N12" i="21"/>
  <c r="O11" i="21"/>
  <c r="P11" i="21" s="1"/>
  <c r="E10" i="21" s="1"/>
  <c r="N8" i="21"/>
  <c r="O8" i="21" s="1"/>
  <c r="P8" i="21" s="1"/>
  <c r="O7" i="21"/>
  <c r="P7" i="21" s="1"/>
  <c r="E6" i="21" s="1"/>
  <c r="F14" i="16"/>
  <c r="F13" i="16"/>
  <c r="F12" i="16"/>
  <c r="O42" i="20"/>
  <c r="O43" i="20"/>
  <c r="O38" i="20"/>
  <c r="O37" i="20"/>
  <c r="O33" i="20"/>
  <c r="O32" i="20"/>
  <c r="P32" i="20" s="1"/>
  <c r="O30" i="20"/>
  <c r="O29" i="20"/>
  <c r="O28" i="20"/>
  <c r="O27" i="20"/>
  <c r="O25" i="20"/>
  <c r="O24" i="20"/>
  <c r="O23" i="20"/>
  <c r="O22" i="20"/>
  <c r="F11" i="16"/>
  <c r="O11" i="20"/>
  <c r="O7" i="20"/>
  <c r="P7" i="20" s="1"/>
  <c r="E41" i="21" l="1"/>
  <c r="F10" i="22"/>
  <c r="C10" i="22"/>
  <c r="F12" i="22"/>
  <c r="C12" i="22"/>
  <c r="F14" i="22"/>
  <c r="C14" i="22"/>
  <c r="F5" i="16"/>
  <c r="C5" i="16"/>
  <c r="E31" i="21"/>
  <c r="F17" i="22" s="1"/>
  <c r="E21" i="21"/>
  <c r="E20" i="21"/>
  <c r="F11" i="22"/>
  <c r="E14" i="21"/>
  <c r="E5" i="21"/>
  <c r="E5" i="20"/>
  <c r="N12" i="20"/>
  <c r="O12" i="20" s="1"/>
  <c r="P12" i="20" s="1"/>
  <c r="P11" i="20"/>
  <c r="N8" i="20"/>
  <c r="O8" i="20" s="1"/>
  <c r="P8" i="20" s="1"/>
  <c r="P33" i="20"/>
  <c r="N44" i="20"/>
  <c r="O44" i="20" s="1"/>
  <c r="P44" i="20"/>
  <c r="P43" i="20"/>
  <c r="P42" i="20"/>
  <c r="N39" i="20"/>
  <c r="O39" i="20" s="1"/>
  <c r="P39" i="20" s="1"/>
  <c r="P38" i="20"/>
  <c r="P37" i="20"/>
  <c r="N34" i="20"/>
  <c r="O34" i="20" s="1"/>
  <c r="P34" i="20" s="1"/>
  <c r="E21" i="20"/>
  <c r="E20" i="20"/>
  <c r="E46" i="21" l="1"/>
  <c r="C16" i="22"/>
  <c r="F16" i="22"/>
  <c r="C17" i="22"/>
  <c r="C18" i="22" s="1"/>
  <c r="F8" i="22"/>
  <c r="F18" i="22" s="1"/>
  <c r="F19" i="22" s="1"/>
  <c r="C8" i="22"/>
  <c r="E47" i="21"/>
  <c r="E41" i="20"/>
  <c r="E36" i="20"/>
  <c r="E10" i="20"/>
  <c r="E6" i="20"/>
  <c r="E14" i="20" s="1"/>
  <c r="E26" i="20"/>
  <c r="F16" i="16" s="1"/>
  <c r="E31" i="20"/>
  <c r="C8" i="16" l="1"/>
  <c r="F8" i="16"/>
  <c r="F18" i="16" s="1"/>
  <c r="C19" i="22"/>
  <c r="Q31" i="20"/>
  <c r="F17" i="16"/>
  <c r="C17" i="16"/>
  <c r="Q21" i="20"/>
  <c r="C16" i="16"/>
  <c r="C18" i="16" s="1"/>
  <c r="F21" i="22"/>
  <c r="C19" i="16" l="1"/>
  <c r="F19" i="16"/>
  <c r="F21" i="16" s="1"/>
  <c r="F22" i="16" s="1"/>
  <c r="E46" i="20"/>
  <c r="E47" i="20"/>
  <c r="F22" i="22"/>
  <c r="C21" i="22"/>
  <c r="C22" i="22" s="1"/>
  <c r="A23" i="22" l="1"/>
  <c r="C21" i="16"/>
  <c r="C22" i="16" s="1"/>
  <c r="A23" i="16" s="1"/>
</calcChain>
</file>

<file path=xl/sharedStrings.xml><?xml version="1.0" encoding="utf-8"?>
<sst xmlns="http://schemas.openxmlformats.org/spreadsheetml/2006/main" count="440" uniqueCount="109">
  <si>
    <t>区　　分</t>
    <rPh sb="0" eb="1">
      <t>ク</t>
    </rPh>
    <rPh sb="3" eb="4">
      <t>ブン</t>
    </rPh>
    <phoneticPr fontId="2"/>
  </si>
  <si>
    <t>合　　計</t>
    <rPh sb="0" eb="1">
      <t>ゴウ</t>
    </rPh>
    <rPh sb="3" eb="4">
      <t>ケイ</t>
    </rPh>
    <phoneticPr fontId="2"/>
  </si>
  <si>
    <t>設置費</t>
    <rPh sb="0" eb="2">
      <t>セッチ</t>
    </rPh>
    <rPh sb="2" eb="3">
      <t>ヒ</t>
    </rPh>
    <phoneticPr fontId="2"/>
  </si>
  <si>
    <t>　設置費（新築・改修）</t>
    <phoneticPr fontId="2"/>
  </si>
  <si>
    <t>　設置費（初度調弁）</t>
    <phoneticPr fontId="2"/>
  </si>
  <si>
    <t>居住支援費</t>
    <rPh sb="0" eb="2">
      <t>キョジュウ</t>
    </rPh>
    <rPh sb="2" eb="4">
      <t>シエン</t>
    </rPh>
    <rPh sb="4" eb="5">
      <t>ヒ</t>
    </rPh>
    <phoneticPr fontId="2"/>
  </si>
  <si>
    <t>　移行者家賃支援費</t>
    <phoneticPr fontId="2"/>
  </si>
  <si>
    <t>個別支援費</t>
    <rPh sb="0" eb="2">
      <t>コベツ</t>
    </rPh>
    <rPh sb="2" eb="4">
      <t>シエン</t>
    </rPh>
    <rPh sb="4" eb="5">
      <t>ヒ</t>
    </rPh>
    <phoneticPr fontId="2"/>
  </si>
  <si>
    <t>　特別援護支援費</t>
    <phoneticPr fontId="2"/>
  </si>
  <si>
    <t>　重度重複障害者個別支援費</t>
    <phoneticPr fontId="2"/>
  </si>
  <si>
    <t>　行動障害者支援費</t>
    <phoneticPr fontId="2"/>
  </si>
  <si>
    <t>　医療的ケア支援費</t>
    <phoneticPr fontId="2"/>
  </si>
  <si>
    <t>　遷延性意識障害者個別支援費</t>
    <phoneticPr fontId="2"/>
  </si>
  <si>
    <t>体制整備促進費</t>
    <rPh sb="0" eb="2">
      <t>タイセイ</t>
    </rPh>
    <rPh sb="2" eb="4">
      <t>セイビ</t>
    </rPh>
    <rPh sb="4" eb="6">
      <t>ソクシン</t>
    </rPh>
    <rPh sb="6" eb="7">
      <t>ヒ</t>
    </rPh>
    <phoneticPr fontId="2"/>
  </si>
  <si>
    <t>　常勤支援員配置促進費</t>
    <phoneticPr fontId="2"/>
  </si>
  <si>
    <t>　体験利用促進費</t>
    <phoneticPr fontId="2"/>
  </si>
  <si>
    <t>円</t>
    <rPh sb="0" eb="1">
      <t>エン</t>
    </rPh>
    <phoneticPr fontId="2"/>
  </si>
  <si>
    <t>利用日数</t>
    <rPh sb="0" eb="2">
      <t>リヨウ</t>
    </rPh>
    <rPh sb="2" eb="4">
      <t>ニッスウ</t>
    </rPh>
    <phoneticPr fontId="2"/>
  </si>
  <si>
    <t>日</t>
    <rPh sb="0" eb="1">
      <t>ニチ</t>
    </rPh>
    <phoneticPr fontId="2"/>
  </si>
  <si>
    <t>利用月数</t>
    <rPh sb="0" eb="2">
      <t>リヨウ</t>
    </rPh>
    <rPh sb="2" eb="4">
      <t>ツキスウ</t>
    </rPh>
    <phoneticPr fontId="2"/>
  </si>
  <si>
    <t>総利用日数</t>
    <rPh sb="0" eb="1">
      <t>ソウ</t>
    </rPh>
    <rPh sb="1" eb="3">
      <t>リヨウ</t>
    </rPh>
    <rPh sb="3" eb="5">
      <t>ニッスウ</t>
    </rPh>
    <phoneticPr fontId="2"/>
  </si>
  <si>
    <t>以上、原本のとおり相違ありません。</t>
    <phoneticPr fontId="2"/>
  </si>
  <si>
    <t xml:space="preserve"> 常勤支援員配置促進費（Ⅱ）</t>
    <rPh sb="1" eb="3">
      <t>ジョウキン</t>
    </rPh>
    <rPh sb="3" eb="5">
      <t>シエン</t>
    </rPh>
    <rPh sb="5" eb="6">
      <t>イン</t>
    </rPh>
    <rPh sb="6" eb="8">
      <t>ハイチ</t>
    </rPh>
    <rPh sb="8" eb="11">
      <t>ソクシンヒ</t>
    </rPh>
    <phoneticPr fontId="2"/>
  </si>
  <si>
    <t xml:space="preserve"> 常勤支援員配置促進費（Ⅰ）</t>
    <rPh sb="1" eb="3">
      <t>ジョウキン</t>
    </rPh>
    <rPh sb="3" eb="5">
      <t>シエン</t>
    </rPh>
    <rPh sb="5" eb="6">
      <t>イン</t>
    </rPh>
    <rPh sb="6" eb="8">
      <t>ハイチ</t>
    </rPh>
    <rPh sb="8" eb="11">
      <t>ソクシンヒ</t>
    </rPh>
    <phoneticPr fontId="2"/>
  </si>
  <si>
    <t>令和　　年　　月　　日</t>
    <rPh sb="0" eb="2">
      <t>レイワ</t>
    </rPh>
    <rPh sb="4" eb="5">
      <t>ネン</t>
    </rPh>
    <rPh sb="7" eb="8">
      <t>ツキ</t>
    </rPh>
    <rPh sb="10" eb="11">
      <t>ニチ</t>
    </rPh>
    <phoneticPr fontId="2"/>
  </si>
  <si>
    <t>実績日数</t>
    <rPh sb="0" eb="2">
      <t>ジッセキ</t>
    </rPh>
    <rPh sb="2" eb="4">
      <t>ニッスウ</t>
    </rPh>
    <phoneticPr fontId="2"/>
  </si>
  <si>
    <t>月</t>
    <rPh sb="0" eb="1">
      <t>ツキ</t>
    </rPh>
    <phoneticPr fontId="2"/>
  </si>
  <si>
    <t>補助金額</t>
    <rPh sb="0" eb="2">
      <t>ホジョ</t>
    </rPh>
    <rPh sb="2" eb="4">
      <t>キンガク</t>
    </rPh>
    <phoneticPr fontId="2"/>
  </si>
  <si>
    <t>法人負担額</t>
    <rPh sb="0" eb="2">
      <t>ホウジン</t>
    </rPh>
    <rPh sb="2" eb="4">
      <t>フタン</t>
    </rPh>
    <rPh sb="4" eb="5">
      <t>ガク</t>
    </rPh>
    <phoneticPr fontId="2"/>
  </si>
  <si>
    <t>その他</t>
    <rPh sb="2" eb="3">
      <t>タ</t>
    </rPh>
    <phoneticPr fontId="2"/>
  </si>
  <si>
    <t>その他収入</t>
    <rPh sb="2" eb="3">
      <t>タ</t>
    </rPh>
    <rPh sb="3" eb="5">
      <t>シュウニュウ</t>
    </rPh>
    <phoneticPr fontId="2"/>
  </si>
  <si>
    <t>補助金額小計</t>
    <rPh sb="0" eb="2">
      <t>ホジョ</t>
    </rPh>
    <rPh sb="2" eb="4">
      <t>キンガク</t>
    </rPh>
    <rPh sb="4" eb="6">
      <t>ショウケイケイ</t>
    </rPh>
    <phoneticPr fontId="2"/>
  </si>
  <si>
    <t>その他小計</t>
    <rPh sb="2" eb="3">
      <t>タ</t>
    </rPh>
    <rPh sb="3" eb="5">
      <t>ショウケイ</t>
    </rPh>
    <phoneticPr fontId="2"/>
  </si>
  <si>
    <t>補助対象経費</t>
    <rPh sb="0" eb="2">
      <t>ホジョ</t>
    </rPh>
    <rPh sb="2" eb="4">
      <t>タイショウ</t>
    </rPh>
    <rPh sb="4" eb="6">
      <t>ケイヒ</t>
    </rPh>
    <phoneticPr fontId="2"/>
  </si>
  <si>
    <t>事業に係る工事費、設計監理費（本体工事の2.6%までとする。）、備品等</t>
    <phoneticPr fontId="2"/>
  </si>
  <si>
    <t>補助基準額</t>
    <rPh sb="0" eb="2">
      <t>ホジョ</t>
    </rPh>
    <rPh sb="2" eb="4">
      <t>キジュン</t>
    </rPh>
    <rPh sb="4" eb="5">
      <t>ガク</t>
    </rPh>
    <phoneticPr fontId="2"/>
  </si>
  <si>
    <t>１施設（建物１件）当たり 5,000千円</t>
    <phoneticPr fontId="2"/>
  </si>
  <si>
    <t>500千円×新設の共同生活住居数</t>
    <phoneticPr fontId="2"/>
  </si>
  <si>
    <t>新規設置時に必要となる電話敷設費その他入居者の生活に必要な備品購入費等</t>
    <phoneticPr fontId="2"/>
  </si>
  <si>
    <t>設置施設数</t>
    <rPh sb="0" eb="2">
      <t>セッチ</t>
    </rPh>
    <rPh sb="2" eb="4">
      <t>シセツ</t>
    </rPh>
    <rPh sb="4" eb="5">
      <t>スウ</t>
    </rPh>
    <phoneticPr fontId="2"/>
  </si>
  <si>
    <t>新設住居数</t>
    <rPh sb="0" eb="2">
      <t>シンセツ</t>
    </rPh>
    <rPh sb="2" eb="4">
      <t>ジュウキョ</t>
    </rPh>
    <rPh sb="4" eb="5">
      <t>スウ</t>
    </rPh>
    <phoneticPr fontId="2"/>
  </si>
  <si>
    <t>件</t>
    <rPh sb="0" eb="1">
      <t>ケン</t>
    </rPh>
    <phoneticPr fontId="2"/>
  </si>
  <si>
    <t>実績額</t>
    <rPh sb="0" eb="3">
      <t>ジッセキガク</t>
    </rPh>
    <phoneticPr fontId="2"/>
  </si>
  <si>
    <t>対象経費（円）</t>
    <rPh sb="0" eb="2">
      <t>タイショウ</t>
    </rPh>
    <rPh sb="2" eb="4">
      <t>ケイヒ</t>
    </rPh>
    <rPh sb="5" eb="6">
      <t>エン</t>
    </rPh>
    <phoneticPr fontId="2"/>
  </si>
  <si>
    <t>施設利用に係る家賃</t>
    <phoneticPr fontId="2"/>
  </si>
  <si>
    <t>上限額</t>
    <rPh sb="0" eb="3">
      <t>ジョウゲンガク</t>
    </rPh>
    <phoneticPr fontId="2"/>
  </si>
  <si>
    <t>実績値入力</t>
    <rPh sb="0" eb="2">
      <t>ジッセキ</t>
    </rPh>
    <rPh sb="2" eb="3">
      <t>チ</t>
    </rPh>
    <rPh sb="3" eb="5">
      <t>ニュウリョク</t>
    </rPh>
    <phoneticPr fontId="2"/>
  </si>
  <si>
    <t>１人当たり3,300円／日</t>
    <rPh sb="1" eb="2">
      <t>ニン</t>
    </rPh>
    <rPh sb="2" eb="3">
      <t>ア</t>
    </rPh>
    <rPh sb="10" eb="11">
      <t>エン</t>
    </rPh>
    <rPh sb="12" eb="13">
      <t>ニチ</t>
    </rPh>
    <phoneticPr fontId="2"/>
  </si>
  <si>
    <t>１人当たり3,000円／日</t>
    <phoneticPr fontId="2"/>
  </si>
  <si>
    <t>１人当たり1,400円／日</t>
    <phoneticPr fontId="2"/>
  </si>
  <si>
    <t>１人当たり2,300円／日</t>
    <phoneticPr fontId="2"/>
  </si>
  <si>
    <t>１人当たり4,900円／日</t>
    <phoneticPr fontId="2"/>
  </si>
  <si>
    <t>利用者１</t>
    <rPh sb="0" eb="3">
      <t>リヨウシャ</t>
    </rPh>
    <phoneticPr fontId="2"/>
  </si>
  <si>
    <t>利用者２</t>
    <rPh sb="0" eb="3">
      <t>リヨウシャ</t>
    </rPh>
    <phoneticPr fontId="2"/>
  </si>
  <si>
    <t>利用者３</t>
    <rPh sb="0" eb="3">
      <t>リヨウシャ</t>
    </rPh>
    <phoneticPr fontId="2"/>
  </si>
  <si>
    <t>設置費小計</t>
    <rPh sb="0" eb="2">
      <t>セッチ</t>
    </rPh>
    <rPh sb="2" eb="3">
      <t>ヒ</t>
    </rPh>
    <rPh sb="3" eb="5">
      <t>ショウケイ</t>
    </rPh>
    <phoneticPr fontId="2"/>
  </si>
  <si>
    <t>事業実施に必要な報酬、給料、職員手当等、共済費、旅費、役務費、需用費その他の事務執行に要する費用</t>
    <phoneticPr fontId="2"/>
  </si>
  <si>
    <t>事業実施に必要な報酬、給料、職員手当等、共済費、旅費、役務費、需用費その他の事務執行に要する費用</t>
    <phoneticPr fontId="2"/>
  </si>
  <si>
    <t>利用者１人当たり家賃の２分の１（上限30,000円/月）
※入居から３年間迄</t>
    <rPh sb="30" eb="32">
      <t>ニュウキョ</t>
    </rPh>
    <rPh sb="35" eb="37">
      <t>ネンカン</t>
    </rPh>
    <rPh sb="37" eb="38">
      <t>マデ</t>
    </rPh>
    <phoneticPr fontId="2"/>
  </si>
  <si>
    <t xml:space="preserve"> 常勤支援員配置促進費（Ⅰ）区分３ 11,600円／月　区分４ 17,400円／月　区分５ 26,200円／月　区分６ 41,900円／月</t>
    <phoneticPr fontId="2"/>
  </si>
  <si>
    <t>区分３利用者実績月数</t>
    <rPh sb="0" eb="2">
      <t>クブン</t>
    </rPh>
    <rPh sb="3" eb="6">
      <t>リヨウシャ</t>
    </rPh>
    <rPh sb="6" eb="8">
      <t>ジッセキ</t>
    </rPh>
    <rPh sb="8" eb="10">
      <t>ツキスウ</t>
    </rPh>
    <phoneticPr fontId="2"/>
  </si>
  <si>
    <t>区分４利用者実績月数</t>
    <rPh sb="0" eb="2">
      <t>クブン</t>
    </rPh>
    <phoneticPr fontId="2"/>
  </si>
  <si>
    <t>区分５利用者実績月数</t>
    <rPh sb="0" eb="2">
      <t>クブン</t>
    </rPh>
    <phoneticPr fontId="2"/>
  </si>
  <si>
    <t>区分６利用者実績月数</t>
    <rPh sb="0" eb="2">
      <t>クブン</t>
    </rPh>
    <phoneticPr fontId="2"/>
  </si>
  <si>
    <t>区分３利用者実績月数</t>
    <rPh sb="0" eb="2">
      <t>クブン</t>
    </rPh>
    <phoneticPr fontId="2"/>
  </si>
  <si>
    <t>途中計算</t>
    <rPh sb="0" eb="2">
      <t>トチュウ</t>
    </rPh>
    <rPh sb="2" eb="4">
      <t>ケイサン</t>
    </rPh>
    <phoneticPr fontId="2"/>
  </si>
  <si>
    <t>人件費日額</t>
    <rPh sb="0" eb="3">
      <t>ジンケンヒ</t>
    </rPh>
    <rPh sb="3" eb="5">
      <t>ニチガク</t>
    </rPh>
    <phoneticPr fontId="2"/>
  </si>
  <si>
    <t>補助基準額</t>
    <rPh sb="0" eb="5">
      <t>ホジョキジュンガク</t>
    </rPh>
    <phoneticPr fontId="2"/>
  </si>
  <si>
    <t>家賃月額</t>
    <rPh sb="0" eb="2">
      <t>ヤチン</t>
    </rPh>
    <rPh sb="2" eb="4">
      <t>ゲツガク</t>
    </rPh>
    <phoneticPr fontId="2"/>
  </si>
  <si>
    <t>※補足給付を差し引いた家賃額を入力してください。</t>
    <rPh sb="1" eb="3">
      <t>ホソク</t>
    </rPh>
    <rPh sb="3" eb="5">
      <t>キュウフ</t>
    </rPh>
    <rPh sb="6" eb="7">
      <t>サ</t>
    </rPh>
    <rPh sb="8" eb="9">
      <t>ヒ</t>
    </rPh>
    <rPh sb="11" eb="13">
      <t>ヤチン</t>
    </rPh>
    <rPh sb="13" eb="14">
      <t>ガク</t>
    </rPh>
    <rPh sb="15" eb="17">
      <t>ニュウリョク</t>
    </rPh>
    <phoneticPr fontId="2"/>
  </si>
  <si>
    <t>家賃日額</t>
    <rPh sb="0" eb="2">
      <t>ヤチン</t>
    </rPh>
    <rPh sb="2" eb="4">
      <t>ニチガク</t>
    </rPh>
    <phoneticPr fontId="2"/>
  </si>
  <si>
    <t>居住支援費小計</t>
    <rPh sb="0" eb="2">
      <t>キョジュウ</t>
    </rPh>
    <rPh sb="2" eb="4">
      <t>シエン</t>
    </rPh>
    <rPh sb="4" eb="5">
      <t>ヒ</t>
    </rPh>
    <rPh sb="5" eb="7">
      <t>ショウケイ</t>
    </rPh>
    <phoneticPr fontId="2"/>
  </si>
  <si>
    <t>個別支援費小計</t>
    <rPh sb="0" eb="2">
      <t>コベツ</t>
    </rPh>
    <rPh sb="2" eb="4">
      <t>シエン</t>
    </rPh>
    <rPh sb="4" eb="5">
      <t>ヒ</t>
    </rPh>
    <rPh sb="5" eb="7">
      <t>ショウケイ</t>
    </rPh>
    <phoneticPr fontId="2"/>
  </si>
  <si>
    <t>体制整備促進費小計</t>
    <rPh sb="0" eb="2">
      <t>タイセイ</t>
    </rPh>
    <rPh sb="2" eb="4">
      <t>セイビ</t>
    </rPh>
    <rPh sb="4" eb="6">
      <t>ソクシン</t>
    </rPh>
    <rPh sb="6" eb="7">
      <t>ヒ</t>
    </rPh>
    <rPh sb="7" eb="9">
      <t>ショウケイ</t>
    </rPh>
    <phoneticPr fontId="2"/>
  </si>
  <si>
    <t>ア 人件費相当額
利用者１人当たり5,000円／日
イ 家賃
利用者１人当たり請求されるべき家賃の額の１／２（上限30,000円／月）</t>
    <phoneticPr fontId="2"/>
  </si>
  <si>
    <t>常勤支援員配置促進費（Ⅱ）区分３ 7,200円／月　区分４ 10,900円／月　区分５ 16,300円／月　区分６ 26,200円／月</t>
    <phoneticPr fontId="2"/>
  </si>
  <si>
    <t>　補助対象経費額算定表</t>
    <rPh sb="1" eb="3">
      <t>ホジョ</t>
    </rPh>
    <rPh sb="3" eb="5">
      <t>タイショウ</t>
    </rPh>
    <rPh sb="5" eb="7">
      <t>ケイヒ</t>
    </rPh>
    <rPh sb="7" eb="8">
      <t>ガク</t>
    </rPh>
    <rPh sb="8" eb="10">
      <t>サンテイ</t>
    </rPh>
    <rPh sb="10" eb="11">
      <t>ヒョウ</t>
    </rPh>
    <phoneticPr fontId="2"/>
  </si>
  <si>
    <t>申請法人名：</t>
    <rPh sb="0" eb="2">
      <t>シンセイ</t>
    </rPh>
    <rPh sb="2" eb="4">
      <t>ホウジン</t>
    </rPh>
    <rPh sb="4" eb="5">
      <t>メイ</t>
    </rPh>
    <phoneticPr fontId="2"/>
  </si>
  <si>
    <t>補助対象経費</t>
    <rPh sb="0" eb="2">
      <t>ホジョ</t>
    </rPh>
    <rPh sb="2" eb="4">
      <t>タイショウ</t>
    </rPh>
    <rPh sb="4" eb="6">
      <t>ケイヒ</t>
    </rPh>
    <phoneticPr fontId="2"/>
  </si>
  <si>
    <t>その他支出</t>
    <rPh sb="2" eb="3">
      <t>タ</t>
    </rPh>
    <rPh sb="3" eb="5">
      <t>シシュツ</t>
    </rPh>
    <phoneticPr fontId="2"/>
  </si>
  <si>
    <t>補助対象経費小計</t>
    <rPh sb="0" eb="2">
      <t>ホジョ</t>
    </rPh>
    <rPh sb="2" eb="4">
      <t>タイショウ</t>
    </rPh>
    <rPh sb="4" eb="6">
      <t>ケイヒ</t>
    </rPh>
    <rPh sb="6" eb="8">
      <t>ショウケイ</t>
    </rPh>
    <phoneticPr fontId="2"/>
  </si>
  <si>
    <t>収入合計</t>
    <rPh sb="0" eb="2">
      <t>シュウニュウ</t>
    </rPh>
    <rPh sb="2" eb="3">
      <t>ゴウ</t>
    </rPh>
    <rPh sb="3" eb="4">
      <t>ケイ</t>
    </rPh>
    <phoneticPr fontId="2"/>
  </si>
  <si>
    <t>支出合計</t>
    <rPh sb="0" eb="2">
      <t>シシュツ</t>
    </rPh>
    <rPh sb="2" eb="4">
      <t>ゴウケイ</t>
    </rPh>
    <phoneticPr fontId="2"/>
  </si>
  <si>
    <t>決算額（円）</t>
    <rPh sb="0" eb="2">
      <t>ケッサン</t>
    </rPh>
    <rPh sb="2" eb="3">
      <t>ガク</t>
    </rPh>
    <rPh sb="3" eb="4">
      <t>サンガク</t>
    </rPh>
    <rPh sb="4" eb="5">
      <t>エン</t>
    </rPh>
    <phoneticPr fontId="2"/>
  </si>
  <si>
    <t>決算額（円）</t>
    <rPh sb="0" eb="2">
      <t>ケッサン</t>
    </rPh>
    <rPh sb="2" eb="3">
      <t>ガク</t>
    </rPh>
    <rPh sb="4" eb="5">
      <t>エン</t>
    </rPh>
    <phoneticPr fontId="2"/>
  </si>
  <si>
    <t>申請法人名　：</t>
    <rPh sb="0" eb="2">
      <t>シンセイ</t>
    </rPh>
    <rPh sb="2" eb="4">
      <t>ホウジン</t>
    </rPh>
    <rPh sb="4" eb="5">
      <t>メイ</t>
    </rPh>
    <phoneticPr fontId="2"/>
  </si>
  <si>
    <t>代表者名　：</t>
    <rPh sb="0" eb="1">
      <t>ダイ</t>
    </rPh>
    <rPh sb="1" eb="2">
      <t>オモテ</t>
    </rPh>
    <rPh sb="2" eb="3">
      <t>シャ</t>
    </rPh>
    <rPh sb="3" eb="4">
      <t>メイ</t>
    </rPh>
    <phoneticPr fontId="2"/>
  </si>
  <si>
    <t>（収入の部）</t>
    <phoneticPr fontId="2"/>
  </si>
  <si>
    <t>（支出の部）</t>
    <phoneticPr fontId="2"/>
  </si>
  <si>
    <t>肩書及び代表者名：</t>
    <rPh sb="0" eb="2">
      <t>カタガキ</t>
    </rPh>
    <rPh sb="2" eb="3">
      <t>オヨ</t>
    </rPh>
    <rPh sb="4" eb="5">
      <t>ダイ</t>
    </rPh>
    <rPh sb="5" eb="6">
      <t>オモテ</t>
    </rPh>
    <rPh sb="6" eb="7">
      <t>シャ</t>
    </rPh>
    <rPh sb="7" eb="8">
      <t>メイ</t>
    </rPh>
    <phoneticPr fontId="2"/>
  </si>
  <si>
    <t>代表理事　厚木　太郎</t>
    <rPh sb="0" eb="2">
      <t>ダイヒョウ</t>
    </rPh>
    <rPh sb="2" eb="4">
      <t>リジ</t>
    </rPh>
    <rPh sb="5" eb="7">
      <t>アツギ</t>
    </rPh>
    <rPh sb="8" eb="10">
      <t>タロウ</t>
    </rPh>
    <phoneticPr fontId="2"/>
  </si>
  <si>
    <t>社会福祉法人　神奈川県厚木市福祉事業所</t>
    <rPh sb="0" eb="2">
      <t>シャカイ</t>
    </rPh>
    <rPh sb="2" eb="4">
      <t>フクシ</t>
    </rPh>
    <rPh sb="4" eb="6">
      <t>ホウジン</t>
    </rPh>
    <rPh sb="7" eb="11">
      <t>カナガワケン</t>
    </rPh>
    <rPh sb="11" eb="14">
      <t>アツギシ</t>
    </rPh>
    <rPh sb="14" eb="16">
      <t>フクシ</t>
    </rPh>
    <rPh sb="16" eb="19">
      <t>ジギョウショ</t>
    </rPh>
    <phoneticPr fontId="2"/>
  </si>
  <si>
    <t>社会福祉法人　神奈川県厚木市福祉事業所</t>
    <phoneticPr fontId="2"/>
  </si>
  <si>
    <t>予算額（円）</t>
    <rPh sb="0" eb="2">
      <t>ヨサン</t>
    </rPh>
    <rPh sb="2" eb="3">
      <t>ガク</t>
    </rPh>
    <rPh sb="3" eb="4">
      <t>サンガク</t>
    </rPh>
    <rPh sb="4" eb="5">
      <t>エン</t>
    </rPh>
    <phoneticPr fontId="2"/>
  </si>
  <si>
    <t>※各メニューの合計について、１千円未満は切り捨てを行い小計する。</t>
    <rPh sb="1" eb="2">
      <t>カク</t>
    </rPh>
    <rPh sb="7" eb="9">
      <t>ゴウケイ</t>
    </rPh>
    <rPh sb="15" eb="17">
      <t>センエン</t>
    </rPh>
    <rPh sb="17" eb="19">
      <t>ミマン</t>
    </rPh>
    <rPh sb="20" eb="21">
      <t>キ</t>
    </rPh>
    <rPh sb="22" eb="23">
      <t>ス</t>
    </rPh>
    <rPh sb="25" eb="26">
      <t>オコナ</t>
    </rPh>
    <rPh sb="27" eb="29">
      <t>ショウケイ</t>
    </rPh>
    <phoneticPr fontId="2"/>
  </si>
  <si>
    <t>※各メニューの合計について、１千円未満は切り捨てを行い小計する。</t>
    <phoneticPr fontId="2"/>
  </si>
  <si>
    <t>　　　　　　年度　厚木市障害者グループホーム運営事業補助金　収支予算書</t>
    <rPh sb="6" eb="8">
      <t>ネンド</t>
    </rPh>
    <rPh sb="9" eb="12">
      <t>アツギシ</t>
    </rPh>
    <rPh sb="12" eb="15">
      <t>ショウガイシャ</t>
    </rPh>
    <rPh sb="22" eb="24">
      <t>ウンエイ</t>
    </rPh>
    <rPh sb="24" eb="26">
      <t>ジギョウ</t>
    </rPh>
    <rPh sb="26" eb="29">
      <t>ホジョキン</t>
    </rPh>
    <rPh sb="30" eb="32">
      <t>シュウシ</t>
    </rPh>
    <rPh sb="32" eb="34">
      <t>ヨサン</t>
    </rPh>
    <phoneticPr fontId="2"/>
  </si>
  <si>
    <t>＜収入の部＞</t>
    <rPh sb="1" eb="3">
      <t>シュウニュウ</t>
    </rPh>
    <rPh sb="4" eb="5">
      <t>ブ</t>
    </rPh>
    <phoneticPr fontId="2"/>
  </si>
  <si>
    <t>予算額　（円）</t>
    <rPh sb="0" eb="2">
      <t>ヨサン</t>
    </rPh>
    <rPh sb="2" eb="3">
      <t>ガク</t>
    </rPh>
    <rPh sb="5" eb="6">
      <t>エン</t>
    </rPh>
    <phoneticPr fontId="2"/>
  </si>
  <si>
    <t>備　　考</t>
    <rPh sb="0" eb="1">
      <t>ソナエ</t>
    </rPh>
    <rPh sb="3" eb="4">
      <t>コウ</t>
    </rPh>
    <phoneticPr fontId="2"/>
  </si>
  <si>
    <t>＜支出の部＞</t>
    <rPh sb="1" eb="3">
      <t>シシュツ</t>
    </rPh>
    <rPh sb="4" eb="5">
      <t>ブ</t>
    </rPh>
    <phoneticPr fontId="2"/>
  </si>
  <si>
    <t>以上、原本のとおり相違ありません。</t>
    <rPh sb="0" eb="2">
      <t>イジョウ</t>
    </rPh>
    <rPh sb="3" eb="5">
      <t>ゲンポン</t>
    </rPh>
    <rPh sb="9" eb="11">
      <t>ソウイ</t>
    </rPh>
    <phoneticPr fontId="2"/>
  </si>
  <si>
    <t>　　　　　年　　月　　日</t>
    <rPh sb="5" eb="6">
      <t>ネン</t>
    </rPh>
    <rPh sb="8" eb="9">
      <t>ツキ</t>
    </rPh>
    <rPh sb="11" eb="12">
      <t>ニチ</t>
    </rPh>
    <phoneticPr fontId="2"/>
  </si>
  <si>
    <t>法人名</t>
    <rPh sb="0" eb="2">
      <t>ホウジン</t>
    </rPh>
    <rPh sb="2" eb="3">
      <t>メイ</t>
    </rPh>
    <phoneticPr fontId="2"/>
  </si>
  <si>
    <t>代表名</t>
    <rPh sb="0" eb="2">
      <t>ダイヒョウ</t>
    </rPh>
    <rPh sb="2" eb="3">
      <t>メイ</t>
    </rPh>
    <phoneticPr fontId="2"/>
  </si>
  <si>
    <t>不用額</t>
    <rPh sb="0" eb="2">
      <t>フヨウ</t>
    </rPh>
    <rPh sb="2" eb="3">
      <t>ガク</t>
    </rPh>
    <phoneticPr fontId="2"/>
  </si>
  <si>
    <t>令和７年度　厚木市障害者グループホーム運営事業補助金　収支予算書</t>
    <rPh sb="29" eb="31">
      <t>ヨサン</t>
    </rPh>
    <phoneticPr fontId="2"/>
  </si>
  <si>
    <t>令和　７　年　　月　　日</t>
    <rPh sb="0" eb="2">
      <t>レイワ</t>
    </rPh>
    <rPh sb="5" eb="6">
      <t>ネン</t>
    </rPh>
    <rPh sb="8" eb="9">
      <t>ツキ</t>
    </rPh>
    <rPh sb="11" eb="12">
      <t>ニチ</t>
    </rPh>
    <phoneticPr fontId="2"/>
  </si>
  <si>
    <t>令和７年度　厚木市障害者グループホーム運営事業補助金　収支予算書</t>
    <rPh sb="29" eb="32">
      <t>ヨサンショ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</si>
</sst>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b/>
      <sz val="14"/>
      <name val="ＭＳ 明朝"/>
      <family val="1"/>
      <charset val="128"/>
    </font>
    <font>
      <b/>
      <sz val="11"/>
      <name val="ＭＳ 明朝"/>
      <family val="1"/>
      <charset val="128"/>
    </font>
    <font>
      <sz val="9"/>
      <name val="ＭＳ 明朝"/>
      <family val="1"/>
      <charset val="128"/>
    </font>
    <font>
      <sz val="11"/>
      <color theme="0" tint="-0.499984740745262"/>
      <name val="ＭＳ 明朝"/>
      <family val="1"/>
      <charset val="128"/>
    </font>
    <font>
      <sz val="11"/>
      <color theme="0"/>
      <name val="ＭＳ 明朝"/>
      <family val="1"/>
      <charset val="128"/>
    </font>
    <font>
      <sz val="10"/>
      <name val="ＭＳ 明朝"/>
      <family val="1"/>
      <charset val="128"/>
    </font>
    <font>
      <sz val="12"/>
      <name val="ＭＳ 明朝"/>
      <family val="1"/>
      <charset val="128"/>
    </font>
    <font>
      <sz val="18"/>
      <name val="ＭＳ 明朝"/>
      <family val="1"/>
      <charset val="128"/>
    </font>
    <font>
      <b/>
      <sz val="16"/>
      <name val="ＭＳ 明朝"/>
      <family val="1"/>
      <charset val="128"/>
    </font>
    <font>
      <sz val="11"/>
      <color rgb="FFFF0000"/>
      <name val="ＭＳ 明朝"/>
      <family val="1"/>
      <charset val="128"/>
    </font>
    <font>
      <sz val="14"/>
      <color rgb="FFFF0000"/>
      <name val="ＭＳ 明朝"/>
      <family val="1"/>
      <charset val="128"/>
    </font>
    <font>
      <sz val="14"/>
      <name val="ＭＳ Ｐ明朝"/>
      <family val="1"/>
      <charset val="128"/>
    </font>
    <font>
      <sz val="11"/>
      <name val="ＭＳ Ｐ明朝"/>
      <family val="1"/>
      <charset val="128"/>
    </font>
    <font>
      <b/>
      <sz val="11"/>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s>
  <borders count="43">
    <border>
      <left/>
      <right/>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diagonal/>
    </border>
    <border>
      <left style="medium">
        <color indexed="64"/>
      </left>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hair">
        <color indexed="64"/>
      </bottom>
      <diagonal/>
    </border>
    <border diagonalUp="1">
      <left style="thin">
        <color indexed="64"/>
      </left>
      <right style="medium">
        <color indexed="64"/>
      </right>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2">
    <xf numFmtId="0" fontId="0" fillId="0" borderId="0" xfId="0">
      <alignment vertical="center"/>
    </xf>
    <xf numFmtId="0" fontId="3" fillId="0" borderId="0" xfId="0" applyFont="1" applyFill="1" applyAlignment="1">
      <alignment horizontal="left" vertical="center" shrinkToFit="1"/>
    </xf>
    <xf numFmtId="0" fontId="4" fillId="0" borderId="0" xfId="0" applyFont="1" applyFill="1" applyAlignment="1">
      <alignment vertical="center" shrinkToFit="1"/>
    </xf>
    <xf numFmtId="38" fontId="4" fillId="0" borderId="0" xfId="1" applyFont="1" applyFill="1" applyBorder="1" applyAlignment="1">
      <alignment vertical="center" shrinkToFit="1"/>
    </xf>
    <xf numFmtId="38" fontId="3" fillId="0" borderId="3" xfId="1" applyFont="1" applyFill="1" applyBorder="1" applyAlignment="1">
      <alignment horizontal="left" vertical="center"/>
    </xf>
    <xf numFmtId="0" fontId="3" fillId="0" borderId="0" xfId="0" applyFont="1" applyFill="1" applyAlignment="1">
      <alignment horizontal="left" vertical="center"/>
    </xf>
    <xf numFmtId="38" fontId="3" fillId="0" borderId="0" xfId="1" applyFont="1" applyFill="1" applyBorder="1" applyAlignment="1">
      <alignment horizontal="left" vertical="center"/>
    </xf>
    <xf numFmtId="38" fontId="3" fillId="0" borderId="1" xfId="1" applyFont="1" applyFill="1" applyBorder="1" applyAlignment="1">
      <alignment horizontal="left" vertical="center"/>
    </xf>
    <xf numFmtId="38" fontId="3" fillId="0" borderId="7" xfId="1" applyFont="1" applyFill="1" applyBorder="1" applyAlignment="1">
      <alignment horizontal="left" vertical="center"/>
    </xf>
    <xf numFmtId="38" fontId="3" fillId="0" borderId="8" xfId="1" applyFont="1" applyFill="1" applyBorder="1" applyAlignment="1">
      <alignment horizontal="left" vertical="center"/>
    </xf>
    <xf numFmtId="38" fontId="9" fillId="0" borderId="3" xfId="1" applyFont="1" applyFill="1" applyBorder="1" applyAlignment="1">
      <alignment horizontal="left" vertical="center"/>
    </xf>
    <xf numFmtId="38" fontId="3" fillId="0" borderId="5" xfId="1" applyFont="1" applyFill="1" applyBorder="1" applyAlignment="1">
      <alignment horizontal="left" vertical="center"/>
    </xf>
    <xf numFmtId="38" fontId="3" fillId="0" borderId="6" xfId="1" applyFont="1" applyFill="1" applyBorder="1" applyAlignment="1">
      <alignment horizontal="left" vertical="center"/>
    </xf>
    <xf numFmtId="0" fontId="3" fillId="0" borderId="0" xfId="0" applyFont="1" applyFill="1" applyBorder="1" applyAlignment="1">
      <alignment horizontal="left" vertical="center"/>
    </xf>
    <xf numFmtId="0" fontId="3" fillId="0" borderId="3" xfId="0" applyFont="1" applyFill="1" applyBorder="1" applyAlignment="1">
      <alignment horizontal="left" vertical="center"/>
    </xf>
    <xf numFmtId="38" fontId="3" fillId="0" borderId="13" xfId="1" applyFont="1" applyFill="1" applyBorder="1" applyAlignment="1">
      <alignment horizontal="left" vertical="center"/>
    </xf>
    <xf numFmtId="38" fontId="3" fillId="0" borderId="14" xfId="1" applyFont="1" applyFill="1" applyBorder="1" applyAlignment="1">
      <alignment horizontal="left" vertical="center"/>
    </xf>
    <xf numFmtId="38" fontId="3" fillId="0" borderId="15" xfId="1" applyFont="1" applyFill="1" applyBorder="1" applyAlignment="1">
      <alignment horizontal="left" vertical="center"/>
    </xf>
    <xf numFmtId="38" fontId="3" fillId="0" borderId="16" xfId="1" applyFont="1" applyFill="1" applyBorder="1" applyAlignment="1">
      <alignment horizontal="left" vertical="center"/>
    </xf>
    <xf numFmtId="0" fontId="3" fillId="0" borderId="2" xfId="0" applyFont="1" applyFill="1" applyBorder="1" applyAlignment="1">
      <alignment horizontal="left" vertical="center" shrinkToFit="1"/>
    </xf>
    <xf numFmtId="38" fontId="9" fillId="0" borderId="16" xfId="1" applyFont="1" applyFill="1" applyBorder="1" applyAlignment="1">
      <alignment horizontal="left" vertical="center"/>
    </xf>
    <xf numFmtId="38" fontId="6" fillId="0" borderId="1" xfId="1" applyFont="1" applyFill="1" applyBorder="1" applyAlignment="1">
      <alignment horizontal="right" vertical="center"/>
    </xf>
    <xf numFmtId="0" fontId="3" fillId="0" borderId="19" xfId="1" applyNumberFormat="1" applyFont="1" applyFill="1" applyBorder="1" applyAlignment="1">
      <alignment horizontal="left" vertical="center" wrapText="1"/>
    </xf>
    <xf numFmtId="38" fontId="3" fillId="0" borderId="19" xfId="1" applyFont="1" applyFill="1" applyBorder="1" applyAlignment="1">
      <alignment horizontal="right" vertical="center"/>
    </xf>
    <xf numFmtId="38" fontId="3" fillId="0" borderId="19" xfId="1" applyFont="1" applyFill="1" applyBorder="1" applyAlignment="1">
      <alignment horizontal="left" vertical="center"/>
    </xf>
    <xf numFmtId="38" fontId="3" fillId="0" borderId="20" xfId="1" applyFont="1" applyFill="1" applyBorder="1" applyAlignment="1">
      <alignment horizontal="left" vertical="center"/>
    </xf>
    <xf numFmtId="38" fontId="3" fillId="0" borderId="21" xfId="1" applyFont="1" applyFill="1" applyBorder="1" applyAlignment="1">
      <alignment horizontal="left" vertical="center"/>
    </xf>
    <xf numFmtId="0" fontId="3" fillId="0" borderId="22" xfId="1" applyNumberFormat="1" applyFont="1" applyFill="1" applyBorder="1" applyAlignment="1">
      <alignment horizontal="left" vertical="center" wrapText="1"/>
    </xf>
    <xf numFmtId="38" fontId="3" fillId="0" borderId="22" xfId="1" applyFont="1" applyFill="1" applyBorder="1" applyAlignment="1">
      <alignment horizontal="right" vertical="center"/>
    </xf>
    <xf numFmtId="38" fontId="3" fillId="0" borderId="22" xfId="1" applyFont="1" applyFill="1" applyBorder="1" applyAlignment="1">
      <alignment horizontal="left" vertical="center"/>
    </xf>
    <xf numFmtId="38" fontId="3" fillId="0" borderId="23" xfId="1" applyFont="1" applyFill="1" applyBorder="1" applyAlignment="1">
      <alignment horizontal="left" vertical="center"/>
    </xf>
    <xf numFmtId="38" fontId="3" fillId="0" borderId="24" xfId="1" applyFont="1" applyFill="1" applyBorder="1" applyAlignment="1">
      <alignment horizontal="left" vertical="center"/>
    </xf>
    <xf numFmtId="0" fontId="3" fillId="0" borderId="25" xfId="1" applyNumberFormat="1" applyFont="1" applyFill="1" applyBorder="1" applyAlignment="1">
      <alignment horizontal="left" vertical="center" wrapText="1"/>
    </xf>
    <xf numFmtId="38" fontId="3" fillId="0" borderId="25" xfId="1" applyFont="1" applyFill="1" applyBorder="1" applyAlignment="1">
      <alignment horizontal="right" vertical="center"/>
    </xf>
    <xf numFmtId="38" fontId="3" fillId="0" borderId="25" xfId="1" applyFont="1" applyFill="1" applyBorder="1" applyAlignment="1">
      <alignment horizontal="left" vertical="center"/>
    </xf>
    <xf numFmtId="38" fontId="3" fillId="0" borderId="26" xfId="1" applyFont="1" applyFill="1" applyBorder="1" applyAlignment="1">
      <alignment horizontal="left" vertical="center"/>
    </xf>
    <xf numFmtId="38" fontId="3" fillId="0" borderId="27" xfId="1" applyFont="1" applyFill="1" applyBorder="1" applyAlignment="1">
      <alignment horizontal="left"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3" fillId="0" borderId="19" xfId="0" applyFont="1" applyFill="1" applyBorder="1" applyAlignment="1">
      <alignment horizontal="left" vertical="center" shrinkToFit="1"/>
    </xf>
    <xf numFmtId="0" fontId="7" fillId="0" borderId="19"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25" xfId="0" applyFont="1" applyFill="1" applyBorder="1" applyAlignment="1">
      <alignment horizontal="left" vertical="center" shrinkToFit="1"/>
    </xf>
    <xf numFmtId="0" fontId="7" fillId="0" borderId="25" xfId="0" applyFont="1" applyFill="1" applyBorder="1" applyAlignment="1">
      <alignment horizontal="left" vertical="center" wrapText="1"/>
    </xf>
    <xf numFmtId="0" fontId="3" fillId="0" borderId="25" xfId="0" applyFont="1" applyFill="1" applyBorder="1" applyAlignment="1">
      <alignment horizontal="left" vertical="center" wrapText="1"/>
    </xf>
    <xf numFmtId="38" fontId="3" fillId="0" borderId="1" xfId="1" applyFont="1" applyFill="1" applyBorder="1" applyAlignment="1">
      <alignment horizontal="left" vertical="center"/>
    </xf>
    <xf numFmtId="38" fontId="3" fillId="0" borderId="7" xfId="1" applyFont="1" applyFill="1" applyBorder="1" applyAlignment="1">
      <alignment horizontal="left" vertical="center"/>
    </xf>
    <xf numFmtId="38" fontId="3" fillId="0" borderId="8" xfId="1" applyFont="1" applyFill="1" applyBorder="1" applyAlignment="1">
      <alignment horizontal="left" vertical="center"/>
    </xf>
    <xf numFmtId="0" fontId="3" fillId="0" borderId="0" xfId="0" applyFont="1" applyFill="1" applyAlignment="1">
      <alignment horizontal="left" vertical="center" shrinkToFit="1"/>
    </xf>
    <xf numFmtId="38" fontId="4" fillId="0" borderId="0" xfId="1" applyFont="1" applyFill="1" applyBorder="1" applyAlignment="1">
      <alignment horizontal="center" vertical="center" shrinkToFit="1"/>
    </xf>
    <xf numFmtId="0" fontId="6" fillId="0" borderId="1" xfId="0" applyFont="1" applyFill="1" applyBorder="1" applyAlignment="1">
      <alignment horizontal="center" vertical="center"/>
    </xf>
    <xf numFmtId="38" fontId="6" fillId="0" borderId="1" xfId="1" applyFont="1" applyFill="1" applyBorder="1" applyAlignment="1">
      <alignment horizontal="center" vertical="center" wrapText="1"/>
    </xf>
    <xf numFmtId="38" fontId="6" fillId="0" borderId="1" xfId="1" applyFont="1" applyFill="1" applyBorder="1" applyAlignment="1">
      <alignment horizontal="centerContinuous" vertical="center"/>
    </xf>
    <xf numFmtId="38" fontId="6" fillId="0" borderId="7" xfId="1" applyFont="1" applyFill="1" applyBorder="1" applyAlignment="1">
      <alignment horizontal="centerContinuous" vertical="center"/>
    </xf>
    <xf numFmtId="38" fontId="6" fillId="0" borderId="8" xfId="1" applyFont="1" applyFill="1" applyBorder="1" applyAlignment="1">
      <alignment horizontal="centerContinuous" vertical="center"/>
    </xf>
    <xf numFmtId="0" fontId="6" fillId="0" borderId="1" xfId="0" applyFont="1" applyFill="1" applyBorder="1" applyAlignment="1">
      <alignment horizontal="center" vertical="center"/>
    </xf>
    <xf numFmtId="38" fontId="3" fillId="3" borderId="13" xfId="1" applyFont="1" applyFill="1" applyBorder="1" applyAlignment="1">
      <alignment horizontal="left" vertical="center"/>
    </xf>
    <xf numFmtId="38" fontId="3" fillId="3" borderId="0" xfId="1" applyFont="1" applyFill="1" applyBorder="1" applyAlignment="1">
      <alignment horizontal="left" vertical="center"/>
    </xf>
    <xf numFmtId="0" fontId="6" fillId="0" borderId="0" xfId="0" applyFont="1" applyFill="1" applyAlignment="1">
      <alignment horizontal="left" vertical="center"/>
    </xf>
    <xf numFmtId="0" fontId="8" fillId="0" borderId="0" xfId="0" applyFont="1" applyFill="1" applyAlignment="1">
      <alignment horizontal="left" vertical="center"/>
    </xf>
    <xf numFmtId="38" fontId="8" fillId="0" borderId="0" xfId="1" applyFont="1" applyFill="1" applyBorder="1" applyAlignment="1">
      <alignment horizontal="left" vertical="center"/>
    </xf>
    <xf numFmtId="38" fontId="3" fillId="2" borderId="20" xfId="1" applyFont="1" applyFill="1" applyBorder="1" applyAlignment="1">
      <alignment horizontal="center" vertical="center"/>
    </xf>
    <xf numFmtId="38" fontId="3" fillId="0" borderId="0" xfId="1" applyFont="1" applyFill="1" applyBorder="1" applyAlignment="1">
      <alignment horizontal="center" vertical="center"/>
    </xf>
    <xf numFmtId="38" fontId="3" fillId="2" borderId="0" xfId="1" applyFont="1" applyFill="1" applyBorder="1" applyAlignment="1">
      <alignment horizontal="center" vertical="center"/>
    </xf>
    <xf numFmtId="38" fontId="3" fillId="2" borderId="0" xfId="1" applyFont="1" applyFill="1" applyBorder="1" applyAlignment="1">
      <alignment horizontal="left" vertical="center"/>
    </xf>
    <xf numFmtId="38" fontId="3" fillId="2" borderId="20" xfId="1" applyFont="1" applyFill="1" applyBorder="1" applyAlignment="1">
      <alignment vertical="center"/>
    </xf>
    <xf numFmtId="38" fontId="3" fillId="2" borderId="26" xfId="1" applyFont="1" applyFill="1" applyBorder="1" applyAlignment="1">
      <alignment vertical="center"/>
    </xf>
    <xf numFmtId="38" fontId="3" fillId="2" borderId="0" xfId="1" applyFont="1" applyFill="1" applyBorder="1" applyAlignment="1">
      <alignment vertical="center"/>
    </xf>
    <xf numFmtId="38" fontId="3" fillId="0" borderId="20" xfId="1" applyFont="1" applyFill="1" applyBorder="1" applyAlignment="1">
      <alignment vertical="center"/>
    </xf>
    <xf numFmtId="38" fontId="3" fillId="0" borderId="26" xfId="1" applyFont="1" applyFill="1" applyBorder="1" applyAlignment="1">
      <alignment vertical="center"/>
    </xf>
    <xf numFmtId="0" fontId="4" fillId="0" borderId="0" xfId="0" applyFont="1" applyFill="1" applyAlignment="1">
      <alignment vertical="center"/>
    </xf>
    <xf numFmtId="0" fontId="4" fillId="0" borderId="0" xfId="0" applyFont="1" applyFill="1">
      <alignment vertical="center"/>
    </xf>
    <xf numFmtId="38" fontId="4" fillId="0" borderId="0" xfId="1" applyFont="1" applyFill="1" applyBorder="1" applyAlignment="1">
      <alignment horizontal="left" vertical="center" shrinkToFit="1"/>
    </xf>
    <xf numFmtId="0" fontId="5" fillId="0" borderId="5" xfId="0" applyFont="1" applyFill="1" applyBorder="1" applyAlignment="1">
      <alignment horizontal="right" vertical="center" shrinkToFit="1"/>
    </xf>
    <xf numFmtId="38" fontId="5" fillId="0" borderId="5" xfId="1" applyFont="1" applyFill="1" applyBorder="1" applyAlignment="1">
      <alignment horizontal="right" vertical="center" shrinkToFit="1"/>
    </xf>
    <xf numFmtId="38" fontId="5" fillId="0" borderId="0" xfId="1" applyFont="1" applyFill="1" applyBorder="1" applyAlignment="1">
      <alignment vertical="center" shrinkToFit="1"/>
    </xf>
    <xf numFmtId="58" fontId="4" fillId="0" borderId="0" xfId="0" applyNumberFormat="1" applyFont="1" applyFill="1" applyAlignment="1">
      <alignment vertical="center" shrinkToFit="1"/>
    </xf>
    <xf numFmtId="0" fontId="4" fillId="0" borderId="0" xfId="0" applyFont="1" applyFill="1" applyAlignment="1" applyProtection="1">
      <alignment vertical="top" shrinkToFit="1"/>
    </xf>
    <xf numFmtId="0" fontId="5" fillId="0" borderId="19" xfId="0" applyFont="1" applyFill="1" applyBorder="1" applyAlignment="1">
      <alignment vertical="center" shrinkToFit="1"/>
    </xf>
    <xf numFmtId="0" fontId="5" fillId="0" borderId="22" xfId="0" applyFont="1" applyFill="1" applyBorder="1" applyAlignment="1">
      <alignment vertical="center" shrinkToFit="1"/>
    </xf>
    <xf numFmtId="0" fontId="5" fillId="0" borderId="25" xfId="0" applyFont="1" applyFill="1" applyBorder="1" applyAlignment="1">
      <alignment vertical="center" shrinkToFit="1"/>
    </xf>
    <xf numFmtId="0" fontId="5" fillId="0" borderId="0" xfId="0" applyFont="1" applyFill="1" applyBorder="1" applyAlignment="1">
      <alignment horizontal="right" vertical="center" shrinkToFit="1"/>
    </xf>
    <xf numFmtId="0" fontId="5" fillId="0" borderId="39" xfId="0" applyFont="1" applyFill="1" applyBorder="1" applyAlignment="1">
      <alignment vertical="center" shrinkToFit="1"/>
    </xf>
    <xf numFmtId="38" fontId="5" fillId="0" borderId="19" xfId="1" applyFont="1" applyFill="1" applyBorder="1" applyAlignment="1">
      <alignment vertical="center" shrinkToFit="1"/>
    </xf>
    <xf numFmtId="38" fontId="5" fillId="0" borderId="25" xfId="1" applyFont="1" applyFill="1" applyBorder="1" applyAlignment="1">
      <alignment horizontal="left" vertical="center" shrinkToFit="1"/>
    </xf>
    <xf numFmtId="38" fontId="5" fillId="0" borderId="38" xfId="1" applyFont="1" applyFill="1" applyBorder="1" applyAlignment="1">
      <alignment horizontal="center" vertical="center" shrinkToFit="1"/>
    </xf>
    <xf numFmtId="0" fontId="11" fillId="0" borderId="22" xfId="0" applyFont="1" applyFill="1" applyBorder="1" applyAlignment="1">
      <alignment vertical="center" shrinkToFit="1"/>
    </xf>
    <xf numFmtId="0" fontId="11" fillId="0" borderId="25" xfId="0" applyFont="1" applyFill="1" applyBorder="1" applyAlignment="1">
      <alignment vertical="center" shrinkToFit="1"/>
    </xf>
    <xf numFmtId="38" fontId="11" fillId="0" borderId="30" xfId="1" applyFont="1" applyFill="1" applyBorder="1" applyAlignment="1">
      <alignment horizontal="right" vertical="center" shrinkToFit="1"/>
    </xf>
    <xf numFmtId="38" fontId="11" fillId="0" borderId="31" xfId="1" applyFont="1" applyFill="1" applyBorder="1" applyAlignment="1">
      <alignment horizontal="right" vertical="center" shrinkToFit="1"/>
    </xf>
    <xf numFmtId="38" fontId="11" fillId="0" borderId="34" xfId="1" applyFont="1" applyFill="1" applyBorder="1" applyAlignment="1">
      <alignment horizontal="right" vertical="center" shrinkToFit="1"/>
    </xf>
    <xf numFmtId="38" fontId="5" fillId="0" borderId="38" xfId="1" applyFont="1" applyFill="1" applyBorder="1" applyAlignment="1">
      <alignment horizontal="right" vertical="center" shrinkToFit="1"/>
    </xf>
    <xf numFmtId="38" fontId="5" fillId="0" borderId="35" xfId="1" applyFont="1" applyFill="1" applyBorder="1" applyAlignment="1">
      <alignment horizontal="right" vertical="center" shrinkToFit="1"/>
    </xf>
    <xf numFmtId="38" fontId="5" fillId="0" borderId="33" xfId="1" applyFont="1" applyFill="1" applyBorder="1" applyAlignment="1">
      <alignment horizontal="right" vertical="center" shrinkToFit="1"/>
    </xf>
    <xf numFmtId="0" fontId="5" fillId="0" borderId="40" xfId="0" applyFont="1" applyFill="1" applyBorder="1" applyAlignment="1">
      <alignment horizontal="right" vertical="center" shrinkToFit="1"/>
    </xf>
    <xf numFmtId="38" fontId="11" fillId="0" borderId="41" xfId="1" applyFont="1" applyFill="1" applyBorder="1" applyAlignment="1">
      <alignment horizontal="right" vertical="center" shrinkToFit="1"/>
    </xf>
    <xf numFmtId="38" fontId="4" fillId="0" borderId="40" xfId="1" applyFont="1" applyFill="1" applyBorder="1" applyAlignment="1">
      <alignment horizontal="right" vertical="center" shrinkToFit="1"/>
    </xf>
    <xf numFmtId="38" fontId="3" fillId="0" borderId="13" xfId="1" applyFont="1" applyFill="1" applyBorder="1" applyAlignment="1">
      <alignment horizontal="center" vertical="center"/>
    </xf>
    <xf numFmtId="38" fontId="3" fillId="0" borderId="15" xfId="1" applyFont="1" applyFill="1" applyBorder="1" applyAlignment="1">
      <alignment horizontal="center" vertical="center"/>
    </xf>
    <xf numFmtId="38" fontId="14" fillId="2" borderId="26" xfId="1" applyFont="1" applyFill="1" applyBorder="1" applyAlignment="1">
      <alignment horizontal="center" vertical="center"/>
    </xf>
    <xf numFmtId="38" fontId="3" fillId="0" borderId="7" xfId="1" applyFont="1" applyFill="1" applyBorder="1" applyAlignment="1">
      <alignment horizontal="center" vertical="center"/>
    </xf>
    <xf numFmtId="0" fontId="3" fillId="0" borderId="0" xfId="0" applyFont="1" applyFill="1" applyBorder="1" applyAlignment="1">
      <alignment horizontal="center" vertical="center"/>
    </xf>
    <xf numFmtId="0" fontId="3" fillId="0" borderId="15" xfId="0" applyFont="1" applyFill="1" applyBorder="1" applyAlignment="1">
      <alignment horizontal="center" vertical="center"/>
    </xf>
    <xf numFmtId="38" fontId="14" fillId="2" borderId="0" xfId="1" applyFont="1" applyFill="1" applyBorder="1" applyAlignment="1">
      <alignment horizontal="center" vertical="center"/>
    </xf>
    <xf numFmtId="58" fontId="15" fillId="0" borderId="0" xfId="0" applyNumberFormat="1" applyFont="1" applyFill="1" applyAlignment="1">
      <alignment vertical="center" shrinkToFit="1"/>
    </xf>
    <xf numFmtId="38" fontId="8" fillId="0" borderId="0" xfId="0" applyNumberFormat="1" applyFont="1" applyFill="1" applyAlignment="1">
      <alignment horizontal="left" vertical="center"/>
    </xf>
    <xf numFmtId="0" fontId="16" fillId="0" borderId="0" xfId="0" applyFont="1">
      <alignment vertical="center"/>
    </xf>
    <xf numFmtId="38" fontId="16" fillId="0" borderId="0" xfId="1" applyFont="1">
      <alignment vertical="center"/>
    </xf>
    <xf numFmtId="0" fontId="17" fillId="0" borderId="0" xfId="0" applyFont="1">
      <alignment vertical="center"/>
    </xf>
    <xf numFmtId="38" fontId="17" fillId="0" borderId="0" xfId="1" applyFont="1">
      <alignment vertical="center"/>
    </xf>
    <xf numFmtId="0" fontId="17" fillId="0" borderId="1" xfId="0" applyFont="1" applyBorder="1" applyAlignment="1">
      <alignment horizontal="center" vertical="center"/>
    </xf>
    <xf numFmtId="38" fontId="17" fillId="0" borderId="42" xfId="1" applyFont="1" applyBorder="1" applyAlignment="1">
      <alignment horizontal="center" vertical="center"/>
    </xf>
    <xf numFmtId="38" fontId="17" fillId="0" borderId="8" xfId="1" applyFont="1" applyBorder="1" applyAlignment="1">
      <alignment horizontal="center" vertical="center"/>
    </xf>
    <xf numFmtId="0" fontId="17" fillId="0" borderId="2" xfId="0" applyFont="1" applyBorder="1">
      <alignment vertical="center"/>
    </xf>
    <xf numFmtId="38" fontId="17" fillId="0" borderId="10" xfId="1" applyFont="1" applyBorder="1">
      <alignment vertical="center"/>
    </xf>
    <xf numFmtId="38" fontId="17" fillId="0" borderId="9" xfId="1" applyFont="1" applyBorder="1">
      <alignment vertical="center"/>
    </xf>
    <xf numFmtId="38" fontId="18" fillId="0" borderId="10" xfId="1" applyFont="1" applyBorder="1">
      <alignment vertical="center"/>
    </xf>
    <xf numFmtId="0" fontId="17" fillId="0" borderId="10" xfId="0" applyFont="1" applyBorder="1">
      <alignment vertical="center"/>
    </xf>
    <xf numFmtId="0" fontId="17" fillId="0" borderId="2" xfId="0" applyFont="1" applyBorder="1" applyAlignment="1">
      <alignment horizontal="right" vertical="center"/>
    </xf>
    <xf numFmtId="38" fontId="17" fillId="0" borderId="42" xfId="1" applyFont="1" applyBorder="1">
      <alignment vertical="center"/>
    </xf>
    <xf numFmtId="38" fontId="17" fillId="0" borderId="8" xfId="1" applyFont="1" applyBorder="1">
      <alignment vertical="center"/>
    </xf>
    <xf numFmtId="0" fontId="17" fillId="0" borderId="0" xfId="0" applyFont="1" applyAlignment="1">
      <alignment horizontal="center" vertical="center"/>
    </xf>
    <xf numFmtId="38" fontId="17" fillId="0" borderId="3" xfId="1" applyFont="1" applyBorder="1">
      <alignment vertical="center"/>
    </xf>
    <xf numFmtId="38" fontId="17" fillId="0" borderId="11" xfId="1" applyFont="1" applyBorder="1">
      <alignment vertical="center"/>
    </xf>
    <xf numFmtId="38" fontId="17" fillId="0" borderId="0" xfId="1" applyFont="1" applyAlignment="1">
      <alignment horizontal="left" vertical="center"/>
    </xf>
    <xf numFmtId="38" fontId="17" fillId="0" borderId="0" xfId="1" applyFont="1" applyAlignment="1">
      <alignment horizontal="left" vertical="center" indent="3"/>
    </xf>
    <xf numFmtId="0" fontId="3" fillId="0" borderId="5" xfId="0" applyFont="1" applyFill="1" applyBorder="1" applyAlignment="1">
      <alignment horizontal="center" vertical="center"/>
    </xf>
    <xf numFmtId="0" fontId="14" fillId="2" borderId="5"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textRotation="255"/>
    </xf>
    <xf numFmtId="0" fontId="6" fillId="0" borderId="10" xfId="0" applyFont="1" applyFill="1" applyBorder="1" applyAlignment="1">
      <alignment horizontal="center" vertical="center" textRotation="255"/>
    </xf>
    <xf numFmtId="0" fontId="6" fillId="0" borderId="4" xfId="0" applyFont="1" applyFill="1" applyBorder="1" applyAlignment="1">
      <alignment horizontal="center" vertical="center" textRotation="255"/>
    </xf>
    <xf numFmtId="38" fontId="3" fillId="2" borderId="20" xfId="1" applyFont="1" applyFill="1" applyBorder="1" applyAlignment="1">
      <alignment horizontal="center" vertical="center"/>
    </xf>
    <xf numFmtId="38" fontId="14" fillId="2" borderId="26" xfId="1"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3" fillId="0" borderId="10" xfId="0" applyFont="1" applyFill="1" applyBorder="1" applyAlignment="1">
      <alignment horizontal="left" vertical="center" shrinkToFit="1"/>
    </xf>
    <xf numFmtId="0" fontId="7" fillId="0" borderId="10" xfId="0" applyFont="1" applyFill="1" applyBorder="1" applyAlignment="1">
      <alignment horizontal="left" vertical="center"/>
    </xf>
    <xf numFmtId="0" fontId="3" fillId="0" borderId="10" xfId="0" applyFont="1" applyFill="1" applyBorder="1" applyAlignment="1">
      <alignment horizontal="left" vertical="center" wrapText="1"/>
    </xf>
    <xf numFmtId="38" fontId="3" fillId="0" borderId="9" xfId="1" applyFont="1" applyFill="1" applyBorder="1" applyAlignment="1">
      <alignment horizontal="right" vertical="center"/>
    </xf>
    <xf numFmtId="38" fontId="3" fillId="0" borderId="10" xfId="1" applyFont="1" applyFill="1" applyBorder="1" applyAlignment="1">
      <alignment horizontal="right" vertical="center"/>
    </xf>
    <xf numFmtId="38" fontId="3" fillId="0" borderId="0" xfId="1" applyFont="1" applyFill="1" applyBorder="1" applyAlignment="1">
      <alignment horizontal="center" vertical="center"/>
    </xf>
    <xf numFmtId="38" fontId="14" fillId="2" borderId="0" xfId="1" applyFont="1" applyFill="1" applyBorder="1" applyAlignment="1">
      <alignment horizontal="center" vertical="center"/>
    </xf>
    <xf numFmtId="38" fontId="3" fillId="0" borderId="17" xfId="1" applyFont="1" applyFill="1" applyBorder="1" applyAlignment="1">
      <alignment horizontal="right" vertical="center"/>
    </xf>
    <xf numFmtId="38" fontId="3" fillId="0" borderId="11" xfId="1" applyFont="1" applyFill="1" applyBorder="1" applyAlignment="1">
      <alignment horizontal="right" vertical="center"/>
    </xf>
    <xf numFmtId="38" fontId="3" fillId="2" borderId="0" xfId="1" applyFont="1" applyFill="1" applyBorder="1" applyAlignment="1">
      <alignment horizontal="center" vertical="center"/>
    </xf>
    <xf numFmtId="0" fontId="7" fillId="0" borderId="17"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11" xfId="0" applyFont="1" applyFill="1" applyBorder="1" applyAlignment="1">
      <alignment horizontal="left" vertical="center" wrapText="1"/>
    </xf>
    <xf numFmtId="38" fontId="14" fillId="2" borderId="20" xfId="1" applyFont="1" applyFill="1" applyBorder="1" applyAlignment="1">
      <alignment horizontal="center" vertical="center"/>
    </xf>
    <xf numFmtId="38" fontId="14" fillId="2" borderId="23" xfId="1" applyFont="1" applyFill="1" applyBorder="1" applyAlignment="1">
      <alignment horizontal="center" vertical="center"/>
    </xf>
    <xf numFmtId="38" fontId="3" fillId="0" borderId="18" xfId="1" applyFont="1" applyFill="1" applyBorder="1" applyAlignment="1">
      <alignment horizontal="right" vertical="center"/>
    </xf>
    <xf numFmtId="0" fontId="6" fillId="0" borderId="1" xfId="0" applyFont="1" applyFill="1" applyBorder="1" applyAlignment="1">
      <alignment horizontal="center" vertical="center"/>
    </xf>
    <xf numFmtId="38" fontId="3" fillId="0" borderId="1" xfId="1" applyFont="1" applyFill="1" applyBorder="1" applyAlignment="1">
      <alignment horizontal="left" vertical="center"/>
    </xf>
    <xf numFmtId="38" fontId="3" fillId="0" borderId="7" xfId="1" applyFont="1" applyFill="1" applyBorder="1" applyAlignment="1">
      <alignment horizontal="left" vertical="center"/>
    </xf>
    <xf numFmtId="38" fontId="3" fillId="0" borderId="8" xfId="1" applyFont="1" applyFill="1" applyBorder="1" applyAlignment="1">
      <alignment horizontal="left" vertical="center"/>
    </xf>
    <xf numFmtId="0" fontId="3" fillId="0" borderId="17" xfId="0" applyFont="1" applyFill="1" applyBorder="1" applyAlignment="1">
      <alignment horizontal="left" vertical="center" shrinkToFit="1"/>
    </xf>
    <xf numFmtId="0" fontId="3" fillId="0" borderId="11" xfId="0" applyFont="1" applyFill="1" applyBorder="1" applyAlignment="1">
      <alignment horizontal="left" vertical="center" shrinkToFit="1"/>
    </xf>
    <xf numFmtId="0" fontId="3" fillId="0" borderId="17"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8" xfId="0" applyFont="1" applyFill="1" applyBorder="1" applyAlignment="1">
      <alignment horizontal="left" vertical="center" shrinkToFit="1"/>
    </xf>
    <xf numFmtId="0" fontId="5" fillId="0" borderId="29" xfId="0" applyFont="1" applyFill="1" applyBorder="1" applyAlignment="1">
      <alignment horizontal="center" vertical="center" textRotation="255"/>
    </xf>
    <xf numFmtId="0" fontId="5" fillId="0" borderId="32" xfId="0" applyFont="1" applyFill="1" applyBorder="1" applyAlignment="1">
      <alignment horizontal="center" vertical="center" textRotation="255"/>
    </xf>
    <xf numFmtId="0" fontId="5" fillId="0" borderId="0" xfId="0" applyFont="1" applyFill="1" applyBorder="1" applyAlignment="1">
      <alignment horizontal="center" vertical="center" textRotation="255"/>
    </xf>
    <xf numFmtId="0" fontId="5" fillId="0" borderId="5" xfId="0" applyFont="1" applyFill="1" applyBorder="1" applyAlignment="1">
      <alignment horizontal="center" vertical="center" textRotation="255"/>
    </xf>
    <xf numFmtId="0" fontId="12" fillId="0" borderId="0" xfId="0" applyFont="1" applyFill="1" applyAlignment="1">
      <alignment horizontal="center" vertical="center"/>
    </xf>
    <xf numFmtId="38" fontId="4" fillId="0" borderId="0" xfId="1" applyFont="1" applyFill="1" applyBorder="1" applyAlignment="1">
      <alignment horizontal="left" vertical="center" shrinkToFit="1"/>
    </xf>
    <xf numFmtId="0" fontId="5" fillId="0" borderId="36" xfId="0" applyFont="1" applyFill="1" applyBorder="1" applyAlignment="1">
      <alignment horizontal="center" vertical="center" shrinkToFit="1"/>
    </xf>
    <xf numFmtId="0" fontId="5" fillId="0" borderId="37" xfId="0" applyFont="1" applyFill="1" applyBorder="1" applyAlignment="1">
      <alignment horizontal="center" vertical="center" shrinkToFit="1"/>
    </xf>
    <xf numFmtId="0" fontId="4" fillId="0" borderId="0" xfId="0" applyFont="1" applyFill="1" applyAlignment="1">
      <alignment horizontal="right" vertical="center" shrinkToFit="1"/>
    </xf>
    <xf numFmtId="0" fontId="15" fillId="0" borderId="0" xfId="0" applyFont="1" applyFill="1" applyAlignment="1" applyProtection="1">
      <alignment horizontal="left" vertical="center" shrinkToFit="1"/>
    </xf>
    <xf numFmtId="0" fontId="15" fillId="0" borderId="0" xfId="0" applyFont="1" applyFill="1" applyAlignment="1" applyProtection="1">
      <alignment horizontal="left" vertical="top" shrinkToFit="1"/>
    </xf>
    <xf numFmtId="0" fontId="5" fillId="0" borderId="12" xfId="0" applyFont="1" applyFill="1" applyBorder="1" applyAlignment="1">
      <alignment horizontal="center" vertical="center" textRotation="255"/>
    </xf>
    <xf numFmtId="38" fontId="5" fillId="0" borderId="37" xfId="1" applyFont="1" applyFill="1" applyBorder="1" applyAlignment="1">
      <alignment horizontal="center" vertical="center" shrinkToFit="1"/>
    </xf>
    <xf numFmtId="0" fontId="13" fillId="0" borderId="28" xfId="0" applyFont="1" applyFill="1" applyBorder="1" applyAlignment="1">
      <alignment horizontal="center" vertical="center"/>
    </xf>
    <xf numFmtId="0" fontId="4" fillId="0" borderId="0" xfId="0" applyFont="1" applyFill="1" applyAlignment="1">
      <alignment horizontal="left" vertical="center" shrinkToFit="1"/>
    </xf>
    <xf numFmtId="0" fontId="3" fillId="2" borderId="5" xfId="0" applyFont="1" applyFill="1" applyBorder="1" applyAlignment="1">
      <alignment horizontal="center" vertical="center" shrinkToFit="1"/>
    </xf>
    <xf numFmtId="38" fontId="3" fillId="2" borderId="26" xfId="1" applyFont="1" applyFill="1" applyBorder="1" applyAlignment="1">
      <alignment horizontal="center" vertical="center"/>
    </xf>
    <xf numFmtId="38" fontId="3" fillId="2" borderId="23" xfId="1" applyFont="1" applyFill="1" applyBorder="1" applyAlignment="1">
      <alignment horizontal="center" vertical="center"/>
    </xf>
    <xf numFmtId="0" fontId="10" fillId="0" borderId="0" xfId="0" applyFont="1" applyFill="1" applyAlignment="1" applyProtection="1">
      <alignment horizontal="center" vertical="top" shrinkToFit="1"/>
    </xf>
  </cellXfs>
  <cellStyles count="2">
    <cellStyle name="桁区切り" xfId="1" builtinId="6"/>
    <cellStyle name="標準" xfId="0" builtinId="0"/>
  </cellStyles>
  <dxfs count="2">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296333</xdr:colOff>
      <xdr:row>21</xdr:row>
      <xdr:rowOff>10584</xdr:rowOff>
    </xdr:from>
    <xdr:to>
      <xdr:col>4</xdr:col>
      <xdr:colOff>1534583</xdr:colOff>
      <xdr:row>22</xdr:row>
      <xdr:rowOff>243417</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5238750" y="5704417"/>
          <a:ext cx="1693333" cy="635000"/>
        </a:xfrm>
        <a:prstGeom prst="wedgeRectCallout">
          <a:avLst>
            <a:gd name="adj1" fmla="val -972"/>
            <a:gd name="adj2" fmla="val -9753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対象外経費や次年度繰越等を想定するが、原則０円となる。</a:t>
          </a:r>
        </a:p>
      </xdr:txBody>
    </xdr:sp>
    <xdr:clientData/>
  </xdr:twoCellAnchor>
  <xdr:twoCellAnchor>
    <xdr:from>
      <xdr:col>0</xdr:col>
      <xdr:colOff>317500</xdr:colOff>
      <xdr:row>20</xdr:row>
      <xdr:rowOff>254000</xdr:rowOff>
    </xdr:from>
    <xdr:to>
      <xdr:col>1</xdr:col>
      <xdr:colOff>1322917</xdr:colOff>
      <xdr:row>22</xdr:row>
      <xdr:rowOff>42333</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317500" y="5662083"/>
          <a:ext cx="1460500" cy="476250"/>
        </a:xfrm>
        <a:prstGeom prst="wedgeRectCallout">
          <a:avLst>
            <a:gd name="adj1" fmla="val 2887"/>
            <a:gd name="adj2" fmla="val -9727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寄付などを想定するが、原則０円となる。</a:t>
          </a:r>
        </a:p>
      </xdr:txBody>
    </xdr:sp>
    <xdr:clientData/>
  </xdr:twoCellAnchor>
  <xdr:twoCellAnchor>
    <xdr:from>
      <xdr:col>5</xdr:col>
      <xdr:colOff>635001</xdr:colOff>
      <xdr:row>25</xdr:row>
      <xdr:rowOff>10583</xdr:rowOff>
    </xdr:from>
    <xdr:to>
      <xdr:col>6</xdr:col>
      <xdr:colOff>402168</xdr:colOff>
      <xdr:row>26</xdr:row>
      <xdr:rowOff>31750</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9133418" y="6815666"/>
          <a:ext cx="1153583" cy="338667"/>
        </a:xfrm>
        <a:prstGeom prst="wedgeRectCallout">
          <a:avLst>
            <a:gd name="adj1" fmla="val -188363"/>
            <a:gd name="adj2" fmla="val 8162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押印は不要です。</a:t>
          </a:r>
        </a:p>
      </xdr:txBody>
    </xdr:sp>
    <xdr:clientData/>
  </xdr:twoCellAnchor>
  <xdr:twoCellAnchor>
    <xdr:from>
      <xdr:col>6</xdr:col>
      <xdr:colOff>95250</xdr:colOff>
      <xdr:row>2</xdr:row>
      <xdr:rowOff>211666</xdr:rowOff>
    </xdr:from>
    <xdr:to>
      <xdr:col>11</xdr:col>
      <xdr:colOff>656166</xdr:colOff>
      <xdr:row>21</xdr:row>
      <xdr:rowOff>338667</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9980083" y="888999"/>
          <a:ext cx="2804583" cy="5143501"/>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a:t>・赤字のところを入力します。</a:t>
          </a:r>
          <a:endParaRPr kumimoji="1" lang="en-US" altLang="ja-JP" sz="1600"/>
        </a:p>
        <a:p>
          <a:pPr algn="l"/>
          <a:endParaRPr kumimoji="1" lang="en-US" altLang="ja-JP" sz="1600"/>
        </a:p>
        <a:p>
          <a:pPr algn="l"/>
          <a:r>
            <a:rPr kumimoji="1" lang="ja-JP" altLang="en-US" sz="1600"/>
            <a:t>・基本的に数値は自動入力ですが、手直ししたい場合は修正してください。</a:t>
          </a:r>
          <a:endParaRPr kumimoji="1" lang="en-US" altLang="ja-JP" sz="1600"/>
        </a:p>
        <a:p>
          <a:pPr algn="l"/>
          <a:endParaRPr kumimoji="1" lang="en-US" altLang="ja-JP" sz="1600"/>
        </a:p>
        <a:p>
          <a:pPr algn="l"/>
          <a:r>
            <a:rPr kumimoji="1" lang="ja-JP" altLang="en-US" sz="1600"/>
            <a:t>・本件収支決算書は、補助金事業のみの決算書となるので、通常事業の数値は不要です。</a:t>
          </a:r>
          <a:endParaRPr kumimoji="1" lang="en-US" altLang="ja-JP" sz="1600"/>
        </a:p>
        <a:p>
          <a:pPr algn="l"/>
          <a:endParaRPr kumimoji="1" lang="en-US" altLang="ja-JP" sz="1600"/>
        </a:p>
        <a:p>
          <a:pPr algn="l"/>
          <a:r>
            <a:rPr kumimoji="1" lang="ja-JP" altLang="en-US" sz="1600"/>
            <a:t>・その他の収入および支出は基本的には０円となります。</a:t>
          </a:r>
          <a:endParaRPr kumimoji="1" lang="en-US" altLang="ja-JP" sz="1600"/>
        </a:p>
        <a:p>
          <a:pPr algn="l"/>
          <a:endParaRPr kumimoji="1" lang="en-US" altLang="ja-JP" sz="1600"/>
        </a:p>
        <a:p>
          <a:pPr algn="l"/>
          <a:r>
            <a:rPr kumimoji="1" lang="ja-JP" altLang="en-US" sz="1600"/>
            <a:t>・収入と支出の合計は合わせてください。</a:t>
          </a:r>
          <a:endParaRPr kumimoji="1" lang="en-US" altLang="ja-JP" sz="1600"/>
        </a:p>
        <a:p>
          <a:pPr algn="l"/>
          <a:endParaRPr kumimoji="1" lang="en-US" altLang="ja-JP" sz="1600"/>
        </a:p>
        <a:p>
          <a:pPr algn="l"/>
          <a:r>
            <a:rPr kumimoji="1" lang="ja-JP" altLang="en-US" sz="1600" b="1">
              <a:solidFill>
                <a:srgbClr val="FF0000"/>
              </a:solidFill>
            </a:rPr>
            <a:t>・補助対象経費算定シートも提出願います。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647699</xdr:colOff>
      <xdr:row>1</xdr:row>
      <xdr:rowOff>247650</xdr:rowOff>
    </xdr:from>
    <xdr:to>
      <xdr:col>8</xdr:col>
      <xdr:colOff>428624</xdr:colOff>
      <xdr:row>7</xdr:row>
      <xdr:rowOff>28575</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7696199" y="476250"/>
          <a:ext cx="3209925" cy="13811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t>原則、新様式を使用していただきたいですが、旧様式の使用も可能とします。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47"/>
  <sheetViews>
    <sheetView tabSelected="1" view="pageBreakPreview" zoomScale="80" zoomScaleNormal="100" zoomScaleSheetLayoutView="80" workbookViewId="0"/>
  </sheetViews>
  <sheetFormatPr defaultRowHeight="13.5" x14ac:dyDescent="0.15"/>
  <cols>
    <col min="1" max="1" width="7.375" style="5" customWidth="1"/>
    <col min="2" max="2" width="28.625" style="48" customWidth="1"/>
    <col min="3" max="3" width="34.625" style="5" customWidth="1"/>
    <col min="4" max="4" width="35.25" style="5" customWidth="1"/>
    <col min="5" max="5" width="14.375" style="5" customWidth="1"/>
    <col min="6" max="6" width="11.875" style="5" customWidth="1"/>
    <col min="7" max="10" width="7.875" style="5" customWidth="1"/>
    <col min="11" max="11" width="4.125" style="5" customWidth="1"/>
    <col min="12" max="12" width="12.25" style="5" customWidth="1"/>
    <col min="13" max="13" width="7.875" style="5" customWidth="1"/>
    <col min="14" max="16" width="13.75" style="59" customWidth="1"/>
    <col min="17" max="16384" width="9" style="5"/>
  </cols>
  <sheetData>
    <row r="1" spans="1:16" ht="31.5" customHeight="1" x14ac:dyDescent="0.15">
      <c r="A1" s="58" t="s">
        <v>76</v>
      </c>
      <c r="G1" s="126" t="s">
        <v>77</v>
      </c>
      <c r="H1" s="126"/>
      <c r="I1" s="127" t="s">
        <v>92</v>
      </c>
      <c r="J1" s="127"/>
      <c r="K1" s="127"/>
      <c r="L1" s="127"/>
      <c r="M1" s="127"/>
    </row>
    <row r="2" spans="1:16" ht="24.95" customHeight="1" x14ac:dyDescent="0.15">
      <c r="A2" s="128" t="s">
        <v>0</v>
      </c>
      <c r="B2" s="129"/>
      <c r="C2" s="55" t="s">
        <v>33</v>
      </c>
      <c r="D2" s="55" t="s">
        <v>35</v>
      </c>
      <c r="E2" s="51" t="s">
        <v>43</v>
      </c>
      <c r="F2" s="52" t="s">
        <v>46</v>
      </c>
      <c r="G2" s="53"/>
      <c r="H2" s="53"/>
      <c r="I2" s="53"/>
      <c r="J2" s="53"/>
      <c r="K2" s="53"/>
      <c r="L2" s="53"/>
      <c r="M2" s="54"/>
    </row>
    <row r="3" spans="1:16" ht="34.5" customHeight="1" x14ac:dyDescent="0.15">
      <c r="A3" s="130" t="s">
        <v>2</v>
      </c>
      <c r="B3" s="39" t="s">
        <v>3</v>
      </c>
      <c r="C3" s="40" t="s">
        <v>34</v>
      </c>
      <c r="D3" s="41" t="s">
        <v>36</v>
      </c>
      <c r="E3" s="23">
        <f>ROUNDDOWN(IF((G3*5000000)&lt;=L3,G3*5000000,L3),-3)</f>
        <v>0</v>
      </c>
      <c r="F3" s="24" t="s">
        <v>39</v>
      </c>
      <c r="G3" s="133"/>
      <c r="H3" s="133"/>
      <c r="I3" s="25" t="s">
        <v>41</v>
      </c>
      <c r="J3" s="25" t="s">
        <v>42</v>
      </c>
      <c r="K3" s="68"/>
      <c r="L3" s="61"/>
      <c r="M3" s="26" t="s">
        <v>16</v>
      </c>
    </row>
    <row r="4" spans="1:16" ht="34.5" customHeight="1" x14ac:dyDescent="0.15">
      <c r="A4" s="131"/>
      <c r="B4" s="42" t="s">
        <v>4</v>
      </c>
      <c r="C4" s="43" t="s">
        <v>38</v>
      </c>
      <c r="D4" s="44" t="s">
        <v>37</v>
      </c>
      <c r="E4" s="33">
        <f>ROUNDDOWN(IF((G4*500000)&lt;=L4,G4*500000,L4),-3)</f>
        <v>500000</v>
      </c>
      <c r="F4" s="34" t="s">
        <v>40</v>
      </c>
      <c r="G4" s="134">
        <v>1</v>
      </c>
      <c r="H4" s="134"/>
      <c r="I4" s="35" t="s">
        <v>41</v>
      </c>
      <c r="J4" s="35" t="s">
        <v>42</v>
      </c>
      <c r="K4" s="69"/>
      <c r="L4" s="99">
        <v>580000</v>
      </c>
      <c r="M4" s="36" t="s">
        <v>16</v>
      </c>
    </row>
    <row r="5" spans="1:16" ht="20.25" customHeight="1" x14ac:dyDescent="0.15">
      <c r="A5" s="132"/>
      <c r="B5" s="135" t="s">
        <v>55</v>
      </c>
      <c r="C5" s="135"/>
      <c r="D5" s="136"/>
      <c r="E5" s="21">
        <f>SUBTOTAL(9,E3:E4)</f>
        <v>500000</v>
      </c>
      <c r="F5" s="45"/>
      <c r="G5" s="46"/>
      <c r="H5" s="46"/>
      <c r="I5" s="46"/>
      <c r="J5" s="46"/>
      <c r="K5" s="46"/>
      <c r="L5" s="100"/>
      <c r="M5" s="47"/>
    </row>
    <row r="6" spans="1:16" ht="15" customHeight="1" x14ac:dyDescent="0.15">
      <c r="A6" s="130" t="s">
        <v>5</v>
      </c>
      <c r="B6" s="137" t="s">
        <v>6</v>
      </c>
      <c r="C6" s="138" t="s">
        <v>44</v>
      </c>
      <c r="D6" s="139" t="s">
        <v>58</v>
      </c>
      <c r="E6" s="140">
        <f>ROUNDDOWN(SUM(P7:P8),-3)</f>
        <v>216000</v>
      </c>
      <c r="F6" s="13" t="s">
        <v>52</v>
      </c>
      <c r="G6" s="13"/>
      <c r="H6" s="13"/>
      <c r="I6" s="13"/>
      <c r="J6" s="13"/>
      <c r="K6" s="13"/>
      <c r="L6" s="101"/>
      <c r="M6" s="14"/>
      <c r="N6" s="59" t="s">
        <v>45</v>
      </c>
      <c r="O6" s="59" t="s">
        <v>35</v>
      </c>
      <c r="P6" s="59" t="s">
        <v>65</v>
      </c>
    </row>
    <row r="7" spans="1:16" ht="15" customHeight="1" x14ac:dyDescent="0.15">
      <c r="A7" s="131"/>
      <c r="B7" s="137"/>
      <c r="C7" s="138"/>
      <c r="D7" s="139"/>
      <c r="E7" s="141"/>
      <c r="F7" s="6" t="s">
        <v>68</v>
      </c>
      <c r="G7" s="143">
        <v>42000</v>
      </c>
      <c r="H7" s="143"/>
      <c r="I7" s="6" t="s">
        <v>16</v>
      </c>
      <c r="J7" s="142" t="s">
        <v>19</v>
      </c>
      <c r="K7" s="142"/>
      <c r="L7" s="103">
        <v>10</v>
      </c>
      <c r="M7" s="4" t="s">
        <v>26</v>
      </c>
      <c r="N7" s="59">
        <v>30000</v>
      </c>
      <c r="O7" s="59">
        <f>IF((G7/2)&lt;=N7,ROUND(G7/2,0),N7)</f>
        <v>21000</v>
      </c>
      <c r="P7" s="59">
        <f>O7*L7</f>
        <v>210000</v>
      </c>
    </row>
    <row r="8" spans="1:16" ht="15.95" customHeight="1" x14ac:dyDescent="0.15">
      <c r="A8" s="131"/>
      <c r="B8" s="137"/>
      <c r="C8" s="138"/>
      <c r="D8" s="139"/>
      <c r="E8" s="141"/>
      <c r="F8" s="6" t="s">
        <v>70</v>
      </c>
      <c r="G8" s="143">
        <v>1355</v>
      </c>
      <c r="H8" s="143"/>
      <c r="I8" s="6" t="s">
        <v>16</v>
      </c>
      <c r="J8" s="142" t="s">
        <v>17</v>
      </c>
      <c r="K8" s="142"/>
      <c r="L8" s="103">
        <v>10</v>
      </c>
      <c r="M8" s="4" t="s">
        <v>18</v>
      </c>
      <c r="N8" s="59">
        <f>ROUND(30000/31,0)</f>
        <v>968</v>
      </c>
      <c r="O8" s="59">
        <f>IF((G8/2)&lt;=N8,ROUND(G8/2,0),N8)</f>
        <v>678</v>
      </c>
      <c r="P8" s="59">
        <f>O8*L8</f>
        <v>6780</v>
      </c>
    </row>
    <row r="9" spans="1:16" ht="15.95" customHeight="1" x14ac:dyDescent="0.15">
      <c r="A9" s="131"/>
      <c r="B9" s="137"/>
      <c r="C9" s="138"/>
      <c r="D9" s="139"/>
      <c r="E9" s="141"/>
      <c r="F9" s="6" t="s">
        <v>69</v>
      </c>
      <c r="G9" s="6"/>
      <c r="H9" s="6"/>
      <c r="I9" s="6"/>
      <c r="J9" s="6"/>
      <c r="K9" s="6"/>
      <c r="L9" s="62"/>
      <c r="M9" s="4"/>
    </row>
    <row r="10" spans="1:16" ht="15.95" customHeight="1" x14ac:dyDescent="0.15">
      <c r="A10" s="131"/>
      <c r="B10" s="137"/>
      <c r="C10" s="138"/>
      <c r="D10" s="139"/>
      <c r="E10" s="144">
        <f>ROUNDDOWN(SUM(P11:P12),-3)</f>
        <v>3000</v>
      </c>
      <c r="F10" s="37" t="s">
        <v>53</v>
      </c>
      <c r="G10" s="37"/>
      <c r="H10" s="37"/>
      <c r="I10" s="37"/>
      <c r="J10" s="37"/>
      <c r="K10" s="37"/>
      <c r="L10" s="102"/>
      <c r="M10" s="38"/>
    </row>
    <row r="11" spans="1:16" ht="15.95" customHeight="1" x14ac:dyDescent="0.15">
      <c r="A11" s="131"/>
      <c r="B11" s="137"/>
      <c r="C11" s="138"/>
      <c r="D11" s="139"/>
      <c r="E11" s="141"/>
      <c r="F11" s="6" t="s">
        <v>68</v>
      </c>
      <c r="G11" s="146"/>
      <c r="H11" s="146"/>
      <c r="I11" s="6" t="s">
        <v>16</v>
      </c>
      <c r="J11" s="142" t="s">
        <v>19</v>
      </c>
      <c r="K11" s="142"/>
      <c r="L11" s="63"/>
      <c r="M11" s="4" t="s">
        <v>26</v>
      </c>
      <c r="N11" s="59">
        <v>30000</v>
      </c>
      <c r="O11" s="59">
        <f>IF((G11/2)&lt;=N11,ROUND(G11/2,0),N11)</f>
        <v>0</v>
      </c>
      <c r="P11" s="59">
        <f>O11*L11</f>
        <v>0</v>
      </c>
    </row>
    <row r="12" spans="1:16" ht="15.95" customHeight="1" x14ac:dyDescent="0.15">
      <c r="A12" s="131"/>
      <c r="B12" s="137"/>
      <c r="C12" s="138"/>
      <c r="D12" s="139"/>
      <c r="E12" s="141"/>
      <c r="F12" s="6" t="s">
        <v>70</v>
      </c>
      <c r="G12" s="143">
        <v>1355</v>
      </c>
      <c r="H12" s="143"/>
      <c r="I12" s="6" t="s">
        <v>16</v>
      </c>
      <c r="J12" s="142" t="s">
        <v>17</v>
      </c>
      <c r="K12" s="142"/>
      <c r="L12" s="103">
        <v>5</v>
      </c>
      <c r="M12" s="4" t="s">
        <v>18</v>
      </c>
      <c r="N12" s="59">
        <f>ROUND(30000/31,0)</f>
        <v>968</v>
      </c>
      <c r="O12" s="59">
        <f>IF((G12/2)&lt;=N12,ROUND(G12/2,0),N12)</f>
        <v>678</v>
      </c>
      <c r="P12" s="59">
        <f>O12*L12</f>
        <v>3390</v>
      </c>
    </row>
    <row r="13" spans="1:16" ht="15.95" customHeight="1" x14ac:dyDescent="0.15">
      <c r="A13" s="131"/>
      <c r="B13" s="137"/>
      <c r="C13" s="138"/>
      <c r="D13" s="139"/>
      <c r="E13" s="145"/>
      <c r="F13" s="11" t="s">
        <v>69</v>
      </c>
      <c r="G13" s="11"/>
      <c r="H13" s="11"/>
      <c r="I13" s="11"/>
      <c r="J13" s="11"/>
      <c r="K13" s="11"/>
      <c r="L13" s="11"/>
      <c r="M13" s="12"/>
    </row>
    <row r="14" spans="1:16" ht="20.100000000000001" customHeight="1" x14ac:dyDescent="0.15">
      <c r="A14" s="132"/>
      <c r="B14" s="135" t="s">
        <v>71</v>
      </c>
      <c r="C14" s="135"/>
      <c r="D14" s="136"/>
      <c r="E14" s="21">
        <f>SUBTOTAL(9,E6:E13)</f>
        <v>219000</v>
      </c>
      <c r="F14" s="45"/>
      <c r="G14" s="46"/>
      <c r="H14" s="46"/>
      <c r="I14" s="46"/>
      <c r="J14" s="46"/>
      <c r="K14" s="46"/>
      <c r="L14" s="46"/>
      <c r="M14" s="47"/>
      <c r="N14" s="59" t="s">
        <v>35</v>
      </c>
    </row>
    <row r="15" spans="1:16" ht="15.95" customHeight="1" x14ac:dyDescent="0.15">
      <c r="A15" s="130" t="s">
        <v>7</v>
      </c>
      <c r="B15" s="19" t="s">
        <v>8</v>
      </c>
      <c r="C15" s="148" t="s">
        <v>57</v>
      </c>
      <c r="D15" s="22" t="s">
        <v>47</v>
      </c>
      <c r="E15" s="23">
        <f>G15*N15</f>
        <v>33000</v>
      </c>
      <c r="F15" s="24" t="s">
        <v>25</v>
      </c>
      <c r="G15" s="151">
        <v>10</v>
      </c>
      <c r="H15" s="151"/>
      <c r="I15" s="25" t="s">
        <v>18</v>
      </c>
      <c r="J15" s="25"/>
      <c r="K15" s="25"/>
      <c r="L15" s="25"/>
      <c r="M15" s="26"/>
      <c r="N15" s="60">
        <v>3300</v>
      </c>
    </row>
    <row r="16" spans="1:16" ht="15.95" customHeight="1" x14ac:dyDescent="0.15">
      <c r="A16" s="131"/>
      <c r="B16" s="19" t="s">
        <v>9</v>
      </c>
      <c r="C16" s="148"/>
      <c r="D16" s="27" t="s">
        <v>48</v>
      </c>
      <c r="E16" s="28">
        <f t="shared" ref="E16:E19" si="0">G16*N16</f>
        <v>450000</v>
      </c>
      <c r="F16" s="29" t="s">
        <v>25</v>
      </c>
      <c r="G16" s="152">
        <v>150</v>
      </c>
      <c r="H16" s="152"/>
      <c r="I16" s="30" t="s">
        <v>18</v>
      </c>
      <c r="J16" s="30"/>
      <c r="K16" s="30"/>
      <c r="L16" s="30"/>
      <c r="M16" s="31"/>
      <c r="N16" s="60">
        <v>3000</v>
      </c>
    </row>
    <row r="17" spans="1:16" ht="15.95" customHeight="1" x14ac:dyDescent="0.15">
      <c r="A17" s="131"/>
      <c r="B17" s="19" t="s">
        <v>10</v>
      </c>
      <c r="C17" s="148"/>
      <c r="D17" s="27" t="s">
        <v>49</v>
      </c>
      <c r="E17" s="28">
        <f>G17*N17</f>
        <v>210000</v>
      </c>
      <c r="F17" s="29" t="s">
        <v>25</v>
      </c>
      <c r="G17" s="152">
        <v>150</v>
      </c>
      <c r="H17" s="152"/>
      <c r="I17" s="30" t="s">
        <v>18</v>
      </c>
      <c r="J17" s="30"/>
      <c r="K17" s="30"/>
      <c r="L17" s="30"/>
      <c r="M17" s="31"/>
      <c r="N17" s="60">
        <v>1400</v>
      </c>
    </row>
    <row r="18" spans="1:16" ht="15.95" customHeight="1" x14ac:dyDescent="0.15">
      <c r="A18" s="131"/>
      <c r="B18" s="19" t="s">
        <v>11</v>
      </c>
      <c r="C18" s="148"/>
      <c r="D18" s="27" t="s">
        <v>50</v>
      </c>
      <c r="E18" s="28">
        <f t="shared" si="0"/>
        <v>69000</v>
      </c>
      <c r="F18" s="29" t="s">
        <v>25</v>
      </c>
      <c r="G18" s="152">
        <v>30</v>
      </c>
      <c r="H18" s="152"/>
      <c r="I18" s="30" t="s">
        <v>18</v>
      </c>
      <c r="J18" s="30"/>
      <c r="K18" s="30"/>
      <c r="L18" s="30"/>
      <c r="M18" s="31"/>
      <c r="N18" s="60">
        <v>2300</v>
      </c>
    </row>
    <row r="19" spans="1:16" ht="15.95" customHeight="1" x14ac:dyDescent="0.15">
      <c r="A19" s="131"/>
      <c r="B19" s="19" t="s">
        <v>12</v>
      </c>
      <c r="C19" s="150"/>
      <c r="D19" s="32" t="s">
        <v>51</v>
      </c>
      <c r="E19" s="33">
        <f t="shared" si="0"/>
        <v>49000</v>
      </c>
      <c r="F19" s="34" t="s">
        <v>25</v>
      </c>
      <c r="G19" s="134">
        <v>10</v>
      </c>
      <c r="H19" s="134"/>
      <c r="I19" s="35" t="s">
        <v>18</v>
      </c>
      <c r="J19" s="35"/>
      <c r="K19" s="35"/>
      <c r="L19" s="35"/>
      <c r="M19" s="36"/>
      <c r="N19" s="60">
        <v>4900</v>
      </c>
    </row>
    <row r="20" spans="1:16" ht="20.100000000000001" customHeight="1" x14ac:dyDescent="0.15">
      <c r="A20" s="132"/>
      <c r="B20" s="135" t="s">
        <v>72</v>
      </c>
      <c r="C20" s="135"/>
      <c r="D20" s="136"/>
      <c r="E20" s="21">
        <f>SUBTOTAL(9,E15:E19)</f>
        <v>811000</v>
      </c>
      <c r="F20" s="45"/>
      <c r="G20" s="46"/>
      <c r="H20" s="46"/>
      <c r="I20" s="46"/>
      <c r="J20" s="46"/>
      <c r="K20" s="46"/>
      <c r="L20" s="46"/>
      <c r="M20" s="47"/>
      <c r="N20" s="60"/>
    </row>
    <row r="21" spans="1:16" ht="15.95" customHeight="1" x14ac:dyDescent="0.15">
      <c r="A21" s="130" t="s">
        <v>13</v>
      </c>
      <c r="B21" s="137" t="s">
        <v>14</v>
      </c>
      <c r="C21" s="148" t="s">
        <v>56</v>
      </c>
      <c r="D21" s="148" t="s">
        <v>59</v>
      </c>
      <c r="E21" s="140">
        <f>SUM(O22:O25)</f>
        <v>630900</v>
      </c>
      <c r="F21" s="6" t="s">
        <v>23</v>
      </c>
      <c r="G21" s="6"/>
      <c r="H21" s="6"/>
      <c r="I21" s="6"/>
      <c r="J21" s="6"/>
      <c r="K21" s="6"/>
      <c r="L21" s="6"/>
      <c r="M21" s="4"/>
      <c r="N21" s="59" t="s">
        <v>35</v>
      </c>
      <c r="O21" s="59" t="s">
        <v>65</v>
      </c>
    </row>
    <row r="22" spans="1:16" ht="15.95" customHeight="1" x14ac:dyDescent="0.15">
      <c r="A22" s="131"/>
      <c r="B22" s="137"/>
      <c r="C22" s="148"/>
      <c r="D22" s="148"/>
      <c r="E22" s="141"/>
      <c r="F22" s="6" t="s">
        <v>60</v>
      </c>
      <c r="G22" s="6"/>
      <c r="H22" s="6"/>
      <c r="I22" s="143">
        <v>12</v>
      </c>
      <c r="J22" s="143"/>
      <c r="K22" s="6" t="s">
        <v>26</v>
      </c>
      <c r="L22" s="6"/>
      <c r="M22" s="10"/>
      <c r="N22" s="60">
        <v>11600</v>
      </c>
      <c r="O22" s="59">
        <f>N22*I22</f>
        <v>139200</v>
      </c>
    </row>
    <row r="23" spans="1:16" ht="15.95" customHeight="1" x14ac:dyDescent="0.15">
      <c r="A23" s="131"/>
      <c r="B23" s="137"/>
      <c r="C23" s="148"/>
      <c r="D23" s="148"/>
      <c r="E23" s="141"/>
      <c r="F23" s="6" t="s">
        <v>61</v>
      </c>
      <c r="G23" s="6"/>
      <c r="H23" s="6"/>
      <c r="I23" s="143">
        <v>12</v>
      </c>
      <c r="J23" s="143"/>
      <c r="K23" s="6" t="s">
        <v>26</v>
      </c>
      <c r="L23" s="6"/>
      <c r="M23" s="10"/>
      <c r="N23" s="60">
        <v>17400</v>
      </c>
      <c r="O23" s="59">
        <f t="shared" ref="O23:O25" si="1">N23*I23</f>
        <v>208800</v>
      </c>
    </row>
    <row r="24" spans="1:16" ht="15.95" customHeight="1" x14ac:dyDescent="0.15">
      <c r="A24" s="131"/>
      <c r="B24" s="137"/>
      <c r="C24" s="148"/>
      <c r="D24" s="148"/>
      <c r="E24" s="141"/>
      <c r="F24" s="6" t="s">
        <v>62</v>
      </c>
      <c r="G24" s="6"/>
      <c r="H24" s="6"/>
      <c r="I24" s="143">
        <v>6</v>
      </c>
      <c r="J24" s="143"/>
      <c r="K24" s="6" t="s">
        <v>26</v>
      </c>
      <c r="L24" s="6"/>
      <c r="M24" s="10"/>
      <c r="N24" s="60">
        <v>26200</v>
      </c>
      <c r="O24" s="59">
        <f t="shared" si="1"/>
        <v>157200</v>
      </c>
    </row>
    <row r="25" spans="1:16" ht="15.95" customHeight="1" x14ac:dyDescent="0.15">
      <c r="A25" s="131"/>
      <c r="B25" s="137"/>
      <c r="C25" s="148"/>
      <c r="D25" s="148"/>
      <c r="E25" s="153"/>
      <c r="F25" s="6" t="s">
        <v>63</v>
      </c>
      <c r="G25" s="6"/>
      <c r="H25" s="6"/>
      <c r="I25" s="143">
        <v>3</v>
      </c>
      <c r="J25" s="143"/>
      <c r="K25" s="6" t="s">
        <v>26</v>
      </c>
      <c r="L25" s="6"/>
      <c r="M25" s="10"/>
      <c r="N25" s="60">
        <v>41900</v>
      </c>
      <c r="O25" s="59">
        <f t="shared" si="1"/>
        <v>125700</v>
      </c>
    </row>
    <row r="26" spans="1:16" ht="15.95" customHeight="1" x14ac:dyDescent="0.15">
      <c r="A26" s="131"/>
      <c r="B26" s="137"/>
      <c r="C26" s="148"/>
      <c r="D26" s="147" t="s">
        <v>75</v>
      </c>
      <c r="E26" s="144">
        <f>SUM(O27:O30)</f>
        <v>0</v>
      </c>
      <c r="F26" s="17" t="s">
        <v>22</v>
      </c>
      <c r="G26" s="17"/>
      <c r="H26" s="17"/>
      <c r="I26" s="17"/>
      <c r="J26" s="17"/>
      <c r="K26" s="17"/>
      <c r="L26" s="17"/>
      <c r="M26" s="20"/>
    </row>
    <row r="27" spans="1:16" ht="15.95" customHeight="1" x14ac:dyDescent="0.15">
      <c r="A27" s="131"/>
      <c r="B27" s="137"/>
      <c r="C27" s="148"/>
      <c r="D27" s="148"/>
      <c r="E27" s="141"/>
      <c r="F27" s="6" t="s">
        <v>64</v>
      </c>
      <c r="G27" s="6"/>
      <c r="H27" s="6"/>
      <c r="I27" s="146"/>
      <c r="J27" s="146"/>
      <c r="K27" s="6" t="s">
        <v>26</v>
      </c>
      <c r="L27" s="6"/>
      <c r="M27" s="10"/>
      <c r="N27" s="60">
        <v>7200</v>
      </c>
      <c r="O27" s="59">
        <f t="shared" ref="O27:O30" si="2">N27*I27</f>
        <v>0</v>
      </c>
    </row>
    <row r="28" spans="1:16" ht="15.95" customHeight="1" x14ac:dyDescent="0.15">
      <c r="A28" s="131"/>
      <c r="B28" s="137"/>
      <c r="C28" s="148"/>
      <c r="D28" s="148"/>
      <c r="E28" s="141"/>
      <c r="F28" s="6" t="s">
        <v>61</v>
      </c>
      <c r="G28" s="6"/>
      <c r="H28" s="6"/>
      <c r="I28" s="146"/>
      <c r="J28" s="146"/>
      <c r="K28" s="6" t="s">
        <v>26</v>
      </c>
      <c r="L28" s="6"/>
      <c r="M28" s="10"/>
      <c r="N28" s="60">
        <v>10900</v>
      </c>
      <c r="O28" s="59">
        <f t="shared" si="2"/>
        <v>0</v>
      </c>
    </row>
    <row r="29" spans="1:16" ht="15.95" customHeight="1" x14ac:dyDescent="0.15">
      <c r="A29" s="131"/>
      <c r="B29" s="137"/>
      <c r="C29" s="148"/>
      <c r="D29" s="148"/>
      <c r="E29" s="141"/>
      <c r="F29" s="6" t="s">
        <v>62</v>
      </c>
      <c r="G29" s="6"/>
      <c r="H29" s="6"/>
      <c r="I29" s="146"/>
      <c r="J29" s="146"/>
      <c r="K29" s="6" t="s">
        <v>26</v>
      </c>
      <c r="L29" s="6"/>
      <c r="M29" s="10"/>
      <c r="N29" s="60">
        <v>16300</v>
      </c>
      <c r="O29" s="59">
        <f t="shared" si="2"/>
        <v>0</v>
      </c>
    </row>
    <row r="30" spans="1:16" ht="15.95" customHeight="1" x14ac:dyDescent="0.15">
      <c r="A30" s="131"/>
      <c r="B30" s="162"/>
      <c r="C30" s="149"/>
      <c r="D30" s="149"/>
      <c r="E30" s="141"/>
      <c r="F30" s="6" t="s">
        <v>63</v>
      </c>
      <c r="G30" s="6"/>
      <c r="H30" s="6"/>
      <c r="I30" s="146"/>
      <c r="J30" s="146"/>
      <c r="K30" s="6" t="s">
        <v>26</v>
      </c>
      <c r="L30" s="6"/>
      <c r="M30" s="10"/>
      <c r="N30" s="60">
        <v>26200</v>
      </c>
      <c r="O30" s="59">
        <f t="shared" si="2"/>
        <v>0</v>
      </c>
    </row>
    <row r="31" spans="1:16" ht="15.95" customHeight="1" x14ac:dyDescent="0.15">
      <c r="A31" s="131"/>
      <c r="B31" s="158" t="s">
        <v>15</v>
      </c>
      <c r="C31" s="147" t="s">
        <v>56</v>
      </c>
      <c r="D31" s="160" t="s">
        <v>74</v>
      </c>
      <c r="E31" s="144">
        <f>SUM(P32:P34)</f>
        <v>271338</v>
      </c>
      <c r="F31" s="17" t="s">
        <v>52</v>
      </c>
      <c r="G31" s="17"/>
      <c r="H31" s="17"/>
      <c r="I31" s="17"/>
      <c r="J31" s="17"/>
      <c r="K31" s="17"/>
      <c r="L31" s="17"/>
      <c r="M31" s="18"/>
      <c r="N31" s="59" t="s">
        <v>45</v>
      </c>
      <c r="O31" s="59" t="s">
        <v>67</v>
      </c>
      <c r="P31" s="59" t="s">
        <v>65</v>
      </c>
    </row>
    <row r="32" spans="1:16" ht="15.95" customHeight="1" x14ac:dyDescent="0.15">
      <c r="A32" s="131"/>
      <c r="B32" s="137"/>
      <c r="C32" s="148"/>
      <c r="D32" s="139"/>
      <c r="E32" s="141"/>
      <c r="F32" s="6" t="s">
        <v>66</v>
      </c>
      <c r="G32" s="143">
        <v>7000</v>
      </c>
      <c r="H32" s="143"/>
      <c r="I32" s="6" t="s">
        <v>16</v>
      </c>
      <c r="J32" s="6" t="s">
        <v>20</v>
      </c>
      <c r="K32" s="6"/>
      <c r="L32" s="103">
        <v>51</v>
      </c>
      <c r="M32" s="4" t="s">
        <v>18</v>
      </c>
      <c r="N32" s="59">
        <v>5000</v>
      </c>
      <c r="O32" s="59">
        <f>IF(G32&lt;=N32,G32,N32)</f>
        <v>5000</v>
      </c>
      <c r="P32" s="59">
        <f>O32*L32</f>
        <v>255000</v>
      </c>
    </row>
    <row r="33" spans="1:16" ht="15.95" customHeight="1" x14ac:dyDescent="0.15">
      <c r="A33" s="131"/>
      <c r="B33" s="137"/>
      <c r="C33" s="148"/>
      <c r="D33" s="139"/>
      <c r="E33" s="141"/>
      <c r="F33" s="6" t="s">
        <v>68</v>
      </c>
      <c r="G33" s="143">
        <v>4200</v>
      </c>
      <c r="H33" s="143"/>
      <c r="I33" s="6" t="s">
        <v>16</v>
      </c>
      <c r="J33" s="6" t="s">
        <v>19</v>
      </c>
      <c r="K33" s="6"/>
      <c r="L33" s="103">
        <v>1</v>
      </c>
      <c r="M33" s="4" t="s">
        <v>26</v>
      </c>
      <c r="N33" s="59">
        <v>30000</v>
      </c>
      <c r="O33" s="59">
        <f>IF((G33/2)&lt;=N33,ROUND(G33/2,0),N33)</f>
        <v>2100</v>
      </c>
      <c r="P33" s="59">
        <f>O33*L33</f>
        <v>2100</v>
      </c>
    </row>
    <row r="34" spans="1:16" ht="15.95" customHeight="1" x14ac:dyDescent="0.15">
      <c r="A34" s="131"/>
      <c r="B34" s="137"/>
      <c r="C34" s="148"/>
      <c r="D34" s="139"/>
      <c r="E34" s="141"/>
      <c r="F34" s="6" t="s">
        <v>70</v>
      </c>
      <c r="G34" s="143">
        <v>1355</v>
      </c>
      <c r="H34" s="143"/>
      <c r="I34" s="6" t="s">
        <v>16</v>
      </c>
      <c r="J34" s="6" t="s">
        <v>17</v>
      </c>
      <c r="K34" s="6"/>
      <c r="L34" s="103">
        <v>21</v>
      </c>
      <c r="M34" s="4" t="s">
        <v>18</v>
      </c>
      <c r="N34" s="59">
        <f>ROUND(30000/31,0)</f>
        <v>968</v>
      </c>
      <c r="O34" s="59">
        <f>IF((G34/2)&lt;=N34,ROUND(G34/2,0),N34)</f>
        <v>678</v>
      </c>
      <c r="P34" s="59">
        <f>O34*L34</f>
        <v>14238</v>
      </c>
    </row>
    <row r="35" spans="1:16" ht="15.95" customHeight="1" x14ac:dyDescent="0.15">
      <c r="A35" s="131"/>
      <c r="B35" s="137"/>
      <c r="C35" s="148"/>
      <c r="D35" s="139"/>
      <c r="E35" s="153"/>
      <c r="F35" s="56" t="s">
        <v>69</v>
      </c>
      <c r="G35" s="56"/>
      <c r="H35" s="56"/>
      <c r="I35" s="56"/>
      <c r="J35" s="56"/>
      <c r="K35" s="56"/>
      <c r="L35" s="97"/>
      <c r="M35" s="16"/>
    </row>
    <row r="36" spans="1:16" ht="15.95" customHeight="1" x14ac:dyDescent="0.15">
      <c r="A36" s="131"/>
      <c r="B36" s="137"/>
      <c r="C36" s="148"/>
      <c r="D36" s="139"/>
      <c r="E36" s="144">
        <f>SUM(P37:P39)</f>
        <v>0</v>
      </c>
      <c r="F36" s="17" t="s">
        <v>53</v>
      </c>
      <c r="G36" s="17"/>
      <c r="H36" s="17"/>
      <c r="I36" s="17"/>
      <c r="J36" s="17"/>
      <c r="K36" s="17"/>
      <c r="L36" s="98"/>
      <c r="M36" s="18"/>
      <c r="N36" s="59" t="s">
        <v>45</v>
      </c>
      <c r="O36" s="59" t="s">
        <v>67</v>
      </c>
      <c r="P36" s="59" t="s">
        <v>65</v>
      </c>
    </row>
    <row r="37" spans="1:16" ht="15.95" customHeight="1" x14ac:dyDescent="0.15">
      <c r="A37" s="131"/>
      <c r="B37" s="137"/>
      <c r="C37" s="148"/>
      <c r="D37" s="139"/>
      <c r="E37" s="141"/>
      <c r="F37" s="6" t="s">
        <v>66</v>
      </c>
      <c r="G37" s="146"/>
      <c r="H37" s="146"/>
      <c r="I37" s="6" t="s">
        <v>16</v>
      </c>
      <c r="J37" s="6" t="s">
        <v>20</v>
      </c>
      <c r="K37" s="6"/>
      <c r="L37" s="63"/>
      <c r="M37" s="4" t="s">
        <v>18</v>
      </c>
      <c r="N37" s="59">
        <v>5000</v>
      </c>
      <c r="O37" s="59">
        <f>IF(G37&lt;=N37,G37,N37)</f>
        <v>0</v>
      </c>
      <c r="P37" s="59">
        <f>O37*L37</f>
        <v>0</v>
      </c>
    </row>
    <row r="38" spans="1:16" ht="15.95" customHeight="1" x14ac:dyDescent="0.15">
      <c r="A38" s="131"/>
      <c r="B38" s="137"/>
      <c r="C38" s="148"/>
      <c r="D38" s="139"/>
      <c r="E38" s="141"/>
      <c r="F38" s="6" t="s">
        <v>68</v>
      </c>
      <c r="G38" s="146"/>
      <c r="H38" s="146"/>
      <c r="I38" s="6" t="s">
        <v>16</v>
      </c>
      <c r="J38" s="6" t="s">
        <v>19</v>
      </c>
      <c r="K38" s="6"/>
      <c r="L38" s="63"/>
      <c r="M38" s="4" t="s">
        <v>26</v>
      </c>
      <c r="N38" s="59">
        <v>30000</v>
      </c>
      <c r="O38" s="59">
        <f>IF((G38/2)&lt;=N38,ROUND(G38/2,0),N38)</f>
        <v>0</v>
      </c>
      <c r="P38" s="59">
        <f>O38*L38</f>
        <v>0</v>
      </c>
    </row>
    <row r="39" spans="1:16" ht="15.95" customHeight="1" x14ac:dyDescent="0.15">
      <c r="A39" s="131"/>
      <c r="B39" s="137"/>
      <c r="C39" s="148"/>
      <c r="D39" s="139"/>
      <c r="E39" s="141"/>
      <c r="F39" s="6" t="s">
        <v>70</v>
      </c>
      <c r="G39" s="146"/>
      <c r="H39" s="146"/>
      <c r="I39" s="6" t="s">
        <v>16</v>
      </c>
      <c r="J39" s="6" t="s">
        <v>17</v>
      </c>
      <c r="K39" s="6"/>
      <c r="L39" s="63"/>
      <c r="M39" s="4" t="s">
        <v>18</v>
      </c>
      <c r="N39" s="59">
        <f>ROUND(30000/31,0)</f>
        <v>968</v>
      </c>
      <c r="O39" s="59">
        <f>IF((G39/2)&lt;=N39,ROUND(G39/2,0),N39)</f>
        <v>0</v>
      </c>
      <c r="P39" s="59">
        <f>O39*L39</f>
        <v>0</v>
      </c>
    </row>
    <row r="40" spans="1:16" ht="15.95" customHeight="1" x14ac:dyDescent="0.15">
      <c r="A40" s="131"/>
      <c r="B40" s="137"/>
      <c r="C40" s="148"/>
      <c r="D40" s="139"/>
      <c r="E40" s="153"/>
      <c r="F40" s="56" t="s">
        <v>69</v>
      </c>
      <c r="G40" s="56"/>
      <c r="H40" s="56"/>
      <c r="I40" s="56"/>
      <c r="J40" s="56"/>
      <c r="K40" s="56"/>
      <c r="L40" s="97"/>
      <c r="M40" s="16"/>
    </row>
    <row r="41" spans="1:16" ht="15.95" customHeight="1" x14ac:dyDescent="0.15">
      <c r="A41" s="131"/>
      <c r="B41" s="137"/>
      <c r="C41" s="148"/>
      <c r="D41" s="139"/>
      <c r="E41" s="141">
        <f>SUM(P42:P44)</f>
        <v>0</v>
      </c>
      <c r="F41" s="6" t="s">
        <v>54</v>
      </c>
      <c r="G41" s="6"/>
      <c r="H41" s="6"/>
      <c r="I41" s="6"/>
      <c r="J41" s="6"/>
      <c r="K41" s="6"/>
      <c r="L41" s="62"/>
      <c r="M41" s="4"/>
      <c r="N41" s="59" t="s">
        <v>45</v>
      </c>
      <c r="O41" s="59" t="s">
        <v>67</v>
      </c>
      <c r="P41" s="59" t="s">
        <v>65</v>
      </c>
    </row>
    <row r="42" spans="1:16" ht="15.95" customHeight="1" x14ac:dyDescent="0.15">
      <c r="A42" s="131"/>
      <c r="B42" s="137"/>
      <c r="C42" s="148"/>
      <c r="D42" s="139"/>
      <c r="E42" s="141"/>
      <c r="F42" s="6" t="s">
        <v>66</v>
      </c>
      <c r="G42" s="146"/>
      <c r="H42" s="146"/>
      <c r="I42" s="6" t="s">
        <v>16</v>
      </c>
      <c r="J42" s="6" t="s">
        <v>20</v>
      </c>
      <c r="K42" s="6"/>
      <c r="L42" s="63"/>
      <c r="M42" s="4" t="s">
        <v>18</v>
      </c>
      <c r="N42" s="59">
        <v>5000</v>
      </c>
      <c r="O42" s="59">
        <f>IF(G42&lt;=N42,G42,N42)</f>
        <v>0</v>
      </c>
      <c r="P42" s="59">
        <f>O42*L42</f>
        <v>0</v>
      </c>
    </row>
    <row r="43" spans="1:16" ht="15.95" customHeight="1" x14ac:dyDescent="0.15">
      <c r="A43" s="131"/>
      <c r="B43" s="137"/>
      <c r="C43" s="148"/>
      <c r="D43" s="139"/>
      <c r="E43" s="141"/>
      <c r="F43" s="6" t="s">
        <v>68</v>
      </c>
      <c r="G43" s="146"/>
      <c r="H43" s="146"/>
      <c r="I43" s="6" t="s">
        <v>16</v>
      </c>
      <c r="J43" s="6" t="s">
        <v>19</v>
      </c>
      <c r="K43" s="6"/>
      <c r="L43" s="63"/>
      <c r="M43" s="4" t="s">
        <v>26</v>
      </c>
      <c r="N43" s="59">
        <v>30000</v>
      </c>
      <c r="O43" s="59">
        <f>IF((G43/2)&lt;=N43,ROUND(G43/2,0),N43)</f>
        <v>0</v>
      </c>
      <c r="P43" s="59">
        <f>O43*L43</f>
        <v>0</v>
      </c>
    </row>
    <row r="44" spans="1:16" ht="15.95" customHeight="1" x14ac:dyDescent="0.15">
      <c r="A44" s="131"/>
      <c r="B44" s="137"/>
      <c r="C44" s="148"/>
      <c r="D44" s="139"/>
      <c r="E44" s="141"/>
      <c r="F44" s="6" t="s">
        <v>70</v>
      </c>
      <c r="G44" s="146"/>
      <c r="H44" s="146"/>
      <c r="I44" s="6" t="s">
        <v>16</v>
      </c>
      <c r="J44" s="6" t="s">
        <v>17</v>
      </c>
      <c r="K44" s="6"/>
      <c r="L44" s="63"/>
      <c r="M44" s="4" t="s">
        <v>18</v>
      </c>
      <c r="N44" s="59">
        <f>ROUND(30000/31,0)</f>
        <v>968</v>
      </c>
      <c r="O44" s="59">
        <f>IF((G44/2)&lt;=N44,ROUND(G44/2,0),N44)</f>
        <v>0</v>
      </c>
      <c r="P44" s="59">
        <f>O44*L44</f>
        <v>0</v>
      </c>
    </row>
    <row r="45" spans="1:16" ht="15.95" customHeight="1" x14ac:dyDescent="0.15">
      <c r="A45" s="131"/>
      <c r="B45" s="159"/>
      <c r="C45" s="150"/>
      <c r="D45" s="161"/>
      <c r="E45" s="145"/>
      <c r="F45" s="57" t="s">
        <v>69</v>
      </c>
      <c r="G45" s="57"/>
      <c r="H45" s="57"/>
      <c r="I45" s="57"/>
      <c r="J45" s="57"/>
      <c r="K45" s="57"/>
      <c r="L45" s="6"/>
      <c r="M45" s="4"/>
    </row>
    <row r="46" spans="1:16" ht="20.100000000000001" customHeight="1" x14ac:dyDescent="0.15">
      <c r="A46" s="132"/>
      <c r="B46" s="135" t="s">
        <v>73</v>
      </c>
      <c r="C46" s="135"/>
      <c r="D46" s="136"/>
      <c r="E46" s="21">
        <f>SUBTOTAL(9,E21:E45)</f>
        <v>902238</v>
      </c>
      <c r="F46" s="45"/>
      <c r="G46" s="46"/>
      <c r="H46" s="46"/>
      <c r="I46" s="46"/>
      <c r="J46" s="46"/>
      <c r="K46" s="46"/>
      <c r="L46" s="46"/>
      <c r="M46" s="47"/>
    </row>
    <row r="47" spans="1:16" ht="24.75" customHeight="1" x14ac:dyDescent="0.15">
      <c r="A47" s="154" t="s">
        <v>1</v>
      </c>
      <c r="B47" s="135"/>
      <c r="C47" s="135"/>
      <c r="D47" s="136"/>
      <c r="E47" s="21">
        <f>SUBTOTAL(9,E3:E46)</f>
        <v>2432238</v>
      </c>
      <c r="F47" s="155"/>
      <c r="G47" s="156"/>
      <c r="H47" s="156"/>
      <c r="I47" s="156"/>
      <c r="J47" s="156"/>
      <c r="K47" s="156"/>
      <c r="L47" s="156"/>
      <c r="M47" s="157"/>
    </row>
  </sheetData>
  <sheetProtection sheet="1" objects="1" scenarios="1" insertColumns="0" insertRows="0"/>
  <protectedRanges>
    <protectedRange sqref="I1:M1 G3:H4 L3:L4 G7:H8 G11:H12 L11:L12 G15:H19 L7:L8 I22:J25 I27:J30 G32:H34 L32:L34 G37:H39 L37:L39 G42:H44 L42:L44" name="対象経費算定表"/>
  </protectedRanges>
  <mergeCells count="63">
    <mergeCell ref="E41:E45"/>
    <mergeCell ref="G42:H42"/>
    <mergeCell ref="G43:H43"/>
    <mergeCell ref="G44:H44"/>
    <mergeCell ref="B46:D46"/>
    <mergeCell ref="A47:D47"/>
    <mergeCell ref="F47:M47"/>
    <mergeCell ref="G33:H33"/>
    <mergeCell ref="G34:H34"/>
    <mergeCell ref="E36:E40"/>
    <mergeCell ref="G37:H37"/>
    <mergeCell ref="G38:H38"/>
    <mergeCell ref="G39:H39"/>
    <mergeCell ref="B31:B45"/>
    <mergeCell ref="C31:C45"/>
    <mergeCell ref="D31:D45"/>
    <mergeCell ref="E31:E35"/>
    <mergeCell ref="G32:H32"/>
    <mergeCell ref="A21:A46"/>
    <mergeCell ref="B21:B30"/>
    <mergeCell ref="C21:C30"/>
    <mergeCell ref="I22:J22"/>
    <mergeCell ref="I23:J23"/>
    <mergeCell ref="I24:J24"/>
    <mergeCell ref="I25:J25"/>
    <mergeCell ref="E26:E30"/>
    <mergeCell ref="I27:J27"/>
    <mergeCell ref="I28:J28"/>
    <mergeCell ref="I29:J29"/>
    <mergeCell ref="I30:J30"/>
    <mergeCell ref="D26:D30"/>
    <mergeCell ref="A15:A20"/>
    <mergeCell ref="C15:C19"/>
    <mergeCell ref="G15:H15"/>
    <mergeCell ref="G16:H16"/>
    <mergeCell ref="G17:H17"/>
    <mergeCell ref="G18:H18"/>
    <mergeCell ref="G19:H19"/>
    <mergeCell ref="B20:D20"/>
    <mergeCell ref="D21:D25"/>
    <mergeCell ref="E21:E25"/>
    <mergeCell ref="J7:K7"/>
    <mergeCell ref="G8:H8"/>
    <mergeCell ref="J8:K8"/>
    <mergeCell ref="E10:E13"/>
    <mergeCell ref="G11:H11"/>
    <mergeCell ref="J11:K11"/>
    <mergeCell ref="G12:H12"/>
    <mergeCell ref="J12:K12"/>
    <mergeCell ref="G7:H7"/>
    <mergeCell ref="A6:A14"/>
    <mergeCell ref="B6:B13"/>
    <mergeCell ref="C6:C13"/>
    <mergeCell ref="D6:D13"/>
    <mergeCell ref="E6:E9"/>
    <mergeCell ref="B14:D14"/>
    <mergeCell ref="G1:H1"/>
    <mergeCell ref="I1:M1"/>
    <mergeCell ref="A2:B2"/>
    <mergeCell ref="A3:A5"/>
    <mergeCell ref="G3:H3"/>
    <mergeCell ref="G4:H4"/>
    <mergeCell ref="B5:D5"/>
  </mergeCells>
  <phoneticPr fontId="2"/>
  <printOptions horizontalCentered="1" verticalCentered="1"/>
  <pageMargins left="0.31496062992125984" right="0.31496062992125984" top="0.74803149606299213" bottom="0.35433070866141736"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29"/>
  <sheetViews>
    <sheetView view="pageBreakPreview" zoomScale="90" zoomScaleNormal="100" zoomScaleSheetLayoutView="90" workbookViewId="0">
      <selection sqref="A1:F1"/>
    </sheetView>
  </sheetViews>
  <sheetFormatPr defaultRowHeight="17.25" x14ac:dyDescent="0.15"/>
  <cols>
    <col min="1" max="1" width="6" style="71" customWidth="1"/>
    <col min="2" max="2" width="40.625" style="71" customWidth="1"/>
    <col min="3" max="3" width="18.25" style="71" customWidth="1"/>
    <col min="4" max="4" width="6" style="71" customWidth="1"/>
    <col min="5" max="5" width="40.625" style="71" customWidth="1"/>
    <col min="6" max="6" width="18.25" style="71" customWidth="1"/>
    <col min="7" max="10" width="6.125" style="71" customWidth="1"/>
    <col min="11" max="11" width="5" style="71" customWidth="1"/>
    <col min="12" max="16384" width="9" style="71"/>
  </cols>
  <sheetData>
    <row r="1" spans="1:11" ht="36.75" customHeight="1" x14ac:dyDescent="0.15">
      <c r="A1" s="167" t="s">
        <v>106</v>
      </c>
      <c r="B1" s="167"/>
      <c r="C1" s="167"/>
      <c r="D1" s="167"/>
      <c r="E1" s="167"/>
      <c r="F1" s="167"/>
      <c r="G1" s="70"/>
      <c r="H1" s="70"/>
      <c r="I1" s="70"/>
      <c r="J1" s="2"/>
      <c r="K1" s="2"/>
    </row>
    <row r="2" spans="1:11" ht="17.100000000000001" customHeight="1" thickBot="1" x14ac:dyDescent="0.2">
      <c r="A2" s="168" t="s">
        <v>87</v>
      </c>
      <c r="B2" s="168"/>
      <c r="C2" s="168"/>
      <c r="D2" s="168" t="s">
        <v>88</v>
      </c>
      <c r="E2" s="168"/>
      <c r="F2" s="168"/>
      <c r="G2" s="3"/>
      <c r="H2" s="3"/>
      <c r="I2" s="3"/>
      <c r="J2" s="3"/>
      <c r="K2" s="3"/>
    </row>
    <row r="3" spans="1:11" ht="26.25" customHeight="1" thickBot="1" x14ac:dyDescent="0.2">
      <c r="A3" s="169" t="s">
        <v>0</v>
      </c>
      <c r="B3" s="170"/>
      <c r="C3" s="85" t="s">
        <v>83</v>
      </c>
      <c r="D3" s="170" t="s">
        <v>0</v>
      </c>
      <c r="E3" s="170"/>
      <c r="F3" s="85" t="s">
        <v>84</v>
      </c>
      <c r="G3" s="3"/>
      <c r="H3" s="3"/>
      <c r="I3" s="3"/>
      <c r="J3" s="3"/>
      <c r="K3" s="3"/>
    </row>
    <row r="4" spans="1:11" ht="25.5" customHeight="1" x14ac:dyDescent="0.15">
      <c r="A4" s="163" t="s">
        <v>27</v>
      </c>
      <c r="B4" s="82" t="s">
        <v>2</v>
      </c>
      <c r="C4" s="94"/>
      <c r="D4" s="165" t="s">
        <v>78</v>
      </c>
      <c r="E4" s="82" t="s">
        <v>2</v>
      </c>
      <c r="F4" s="96"/>
      <c r="G4" s="3"/>
      <c r="H4" s="3"/>
      <c r="I4" s="3"/>
      <c r="J4" s="3"/>
      <c r="K4" s="3"/>
    </row>
    <row r="5" spans="1:11" ht="18" customHeight="1" x14ac:dyDescent="0.15">
      <c r="A5" s="163"/>
      <c r="B5" s="86" t="s">
        <v>3</v>
      </c>
      <c r="C5" s="88">
        <f>【記載例】補助対象経費算定!E3</f>
        <v>0</v>
      </c>
      <c r="D5" s="165"/>
      <c r="E5" s="86" t="s">
        <v>3</v>
      </c>
      <c r="F5" s="88">
        <f>【記載例】補助対象経費算定!E3</f>
        <v>0</v>
      </c>
      <c r="G5" s="3"/>
      <c r="H5" s="49"/>
      <c r="I5" s="3"/>
      <c r="J5" s="3"/>
      <c r="K5" s="72"/>
    </row>
    <row r="6" spans="1:11" ht="18" customHeight="1" x14ac:dyDescent="0.15">
      <c r="A6" s="163"/>
      <c r="B6" s="86" t="s">
        <v>4</v>
      </c>
      <c r="C6" s="88">
        <f>【記載例】補助対象経費算定!E4</f>
        <v>500000</v>
      </c>
      <c r="D6" s="165"/>
      <c r="E6" s="86" t="s">
        <v>4</v>
      </c>
      <c r="F6" s="88">
        <f>【記載例】補助対象経費算定!E4</f>
        <v>500000</v>
      </c>
      <c r="G6" s="3"/>
      <c r="H6" s="3"/>
      <c r="I6" s="3"/>
      <c r="J6" s="49"/>
      <c r="K6" s="49"/>
    </row>
    <row r="7" spans="1:11" ht="25.5" customHeight="1" x14ac:dyDescent="0.15">
      <c r="A7" s="163"/>
      <c r="B7" s="79" t="s">
        <v>5</v>
      </c>
      <c r="C7" s="95"/>
      <c r="D7" s="165"/>
      <c r="E7" s="79" t="s">
        <v>5</v>
      </c>
      <c r="F7" s="95"/>
      <c r="G7" s="3"/>
      <c r="H7" s="3"/>
      <c r="I7" s="3"/>
      <c r="J7" s="49"/>
      <c r="K7" s="49"/>
    </row>
    <row r="8" spans="1:11" ht="18" customHeight="1" x14ac:dyDescent="0.15">
      <c r="A8" s="163"/>
      <c r="B8" s="86" t="s">
        <v>6</v>
      </c>
      <c r="C8" s="88">
        <f>【記載例】補助対象経費算定!E14</f>
        <v>219000</v>
      </c>
      <c r="D8" s="165"/>
      <c r="E8" s="86" t="s">
        <v>6</v>
      </c>
      <c r="F8" s="88">
        <f>【記載例】補助対象経費算定!E14</f>
        <v>219000</v>
      </c>
      <c r="G8" s="72"/>
      <c r="H8" s="49"/>
      <c r="I8" s="49"/>
      <c r="J8" s="49"/>
      <c r="K8" s="49"/>
    </row>
    <row r="9" spans="1:11" ht="25.5" customHeight="1" x14ac:dyDescent="0.15">
      <c r="A9" s="163"/>
      <c r="B9" s="79" t="s">
        <v>7</v>
      </c>
      <c r="C9" s="95"/>
      <c r="D9" s="165"/>
      <c r="E9" s="79" t="s">
        <v>7</v>
      </c>
      <c r="F9" s="95"/>
      <c r="G9" s="49"/>
      <c r="H9" s="3"/>
      <c r="I9" s="3"/>
      <c r="J9" s="3"/>
      <c r="K9" s="3"/>
    </row>
    <row r="10" spans="1:11" ht="18" customHeight="1" x14ac:dyDescent="0.15">
      <c r="A10" s="163"/>
      <c r="B10" s="86" t="s">
        <v>8</v>
      </c>
      <c r="C10" s="88">
        <f>【記載例】補助対象経費算定!E15</f>
        <v>33000</v>
      </c>
      <c r="D10" s="165"/>
      <c r="E10" s="86" t="s">
        <v>8</v>
      </c>
      <c r="F10" s="88">
        <f>【記載例】補助対象経費算定!E15</f>
        <v>33000</v>
      </c>
      <c r="G10" s="49"/>
      <c r="H10" s="3"/>
      <c r="I10" s="3"/>
      <c r="J10" s="49"/>
      <c r="K10" s="49"/>
    </row>
    <row r="11" spans="1:11" ht="18" customHeight="1" x14ac:dyDescent="0.15">
      <c r="A11" s="163"/>
      <c r="B11" s="86" t="s">
        <v>9</v>
      </c>
      <c r="C11" s="88">
        <f>【記載例】補助対象経費算定!E16</f>
        <v>450000</v>
      </c>
      <c r="D11" s="165"/>
      <c r="E11" s="86" t="s">
        <v>9</v>
      </c>
      <c r="F11" s="88">
        <f>【記載例】補助対象経費算定!E16</f>
        <v>450000</v>
      </c>
      <c r="G11" s="49"/>
      <c r="H11" s="3"/>
      <c r="I11" s="3"/>
      <c r="J11" s="3"/>
      <c r="K11" s="3"/>
    </row>
    <row r="12" spans="1:11" ht="18" customHeight="1" x14ac:dyDescent="0.15">
      <c r="A12" s="163"/>
      <c r="B12" s="86" t="s">
        <v>10</v>
      </c>
      <c r="C12" s="88">
        <f>【記載例】補助対象経費算定!E17</f>
        <v>210000</v>
      </c>
      <c r="D12" s="165"/>
      <c r="E12" s="86" t="s">
        <v>10</v>
      </c>
      <c r="F12" s="88">
        <f>【記載例】補助対象経費算定!E17</f>
        <v>210000</v>
      </c>
      <c r="G12" s="49"/>
      <c r="H12" s="3"/>
      <c r="I12" s="3"/>
      <c r="J12" s="49"/>
      <c r="K12" s="49"/>
    </row>
    <row r="13" spans="1:11" ht="18" customHeight="1" x14ac:dyDescent="0.15">
      <c r="A13" s="163"/>
      <c r="B13" s="86" t="s">
        <v>11</v>
      </c>
      <c r="C13" s="88">
        <f>【記載例】補助対象経費算定!E18</f>
        <v>69000</v>
      </c>
      <c r="D13" s="165"/>
      <c r="E13" s="86" t="s">
        <v>11</v>
      </c>
      <c r="F13" s="88">
        <f>【記載例】補助対象経費算定!E18</f>
        <v>69000</v>
      </c>
      <c r="G13" s="49"/>
      <c r="H13" s="3"/>
      <c r="I13" s="3"/>
      <c r="J13" s="3"/>
      <c r="K13" s="3"/>
    </row>
    <row r="14" spans="1:11" ht="18" customHeight="1" x14ac:dyDescent="0.15">
      <c r="A14" s="163"/>
      <c r="B14" s="86" t="s">
        <v>12</v>
      </c>
      <c r="C14" s="88">
        <f>【記載例】補助対象経費算定!E19</f>
        <v>49000</v>
      </c>
      <c r="D14" s="165"/>
      <c r="E14" s="86" t="s">
        <v>12</v>
      </c>
      <c r="F14" s="88">
        <f>【記載例】補助対象経費算定!E19</f>
        <v>49000</v>
      </c>
      <c r="G14" s="49"/>
      <c r="H14" s="3"/>
      <c r="I14" s="3"/>
      <c r="J14" s="49"/>
      <c r="K14" s="49"/>
    </row>
    <row r="15" spans="1:11" ht="25.5" customHeight="1" x14ac:dyDescent="0.15">
      <c r="A15" s="163"/>
      <c r="B15" s="79" t="s">
        <v>13</v>
      </c>
      <c r="C15" s="95"/>
      <c r="D15" s="165"/>
      <c r="E15" s="79" t="s">
        <v>13</v>
      </c>
      <c r="F15" s="95"/>
      <c r="G15" s="3"/>
      <c r="H15" s="49"/>
      <c r="I15" s="3"/>
      <c r="J15" s="3"/>
      <c r="K15" s="3"/>
    </row>
    <row r="16" spans="1:11" ht="18" customHeight="1" x14ac:dyDescent="0.15">
      <c r="A16" s="163"/>
      <c r="B16" s="86" t="s">
        <v>14</v>
      </c>
      <c r="C16" s="88">
        <f>ROUNDDOWN(SUM(【記載例】補助対象経費算定!E21:E30),-3)</f>
        <v>630000</v>
      </c>
      <c r="D16" s="165"/>
      <c r="E16" s="86" t="s">
        <v>14</v>
      </c>
      <c r="F16" s="88">
        <f>ROUNDDOWN(SUM(【記載例】補助対象経費算定!E21:E30),-3)</f>
        <v>630000</v>
      </c>
      <c r="G16" s="3"/>
      <c r="H16" s="49"/>
      <c r="I16" s="3"/>
      <c r="J16" s="3"/>
      <c r="K16" s="3"/>
    </row>
    <row r="17" spans="1:11" ht="18" customHeight="1" x14ac:dyDescent="0.15">
      <c r="A17" s="163"/>
      <c r="B17" s="87" t="s">
        <v>15</v>
      </c>
      <c r="C17" s="89">
        <f>ROUNDDOWN(SUM(【記載例】補助対象経費算定!E31:E45),-3)</f>
        <v>271000</v>
      </c>
      <c r="D17" s="165"/>
      <c r="E17" s="87" t="s">
        <v>15</v>
      </c>
      <c r="F17" s="89">
        <f>ROUNDDOWN(SUM(【記載例】補助対象経費算定!E31:E45),-3)</f>
        <v>271000</v>
      </c>
      <c r="G17" s="3"/>
      <c r="H17" s="49"/>
      <c r="I17" s="3"/>
      <c r="J17" s="3"/>
      <c r="K17" s="3"/>
    </row>
    <row r="18" spans="1:11" ht="22.5" customHeight="1" x14ac:dyDescent="0.15">
      <c r="A18" s="164"/>
      <c r="B18" s="73" t="s">
        <v>31</v>
      </c>
      <c r="C18" s="93">
        <f>SUBTOTAL(9,C4:C17)</f>
        <v>2431000</v>
      </c>
      <c r="D18" s="166"/>
      <c r="E18" s="74" t="s">
        <v>80</v>
      </c>
      <c r="F18" s="93">
        <f>SUBTOTAL(9,F4:F17)</f>
        <v>2431000</v>
      </c>
      <c r="G18" s="3"/>
      <c r="H18" s="49"/>
      <c r="I18" s="3"/>
      <c r="J18" s="3"/>
      <c r="K18" s="3"/>
    </row>
    <row r="19" spans="1:11" ht="18" customHeight="1" x14ac:dyDescent="0.15">
      <c r="A19" s="163" t="s">
        <v>29</v>
      </c>
      <c r="B19" s="78" t="s">
        <v>28</v>
      </c>
      <c r="C19" s="90">
        <f>IF(C18&lt;=F18,F18-C18,0)</f>
        <v>0</v>
      </c>
      <c r="D19" s="174" t="s">
        <v>29</v>
      </c>
      <c r="E19" s="83" t="s">
        <v>105</v>
      </c>
      <c r="F19" s="90">
        <f>IF(F18&lt;=C18,C18-F18,0)</f>
        <v>0</v>
      </c>
      <c r="G19" s="3"/>
      <c r="H19" s="49"/>
      <c r="I19" s="3"/>
      <c r="J19" s="3"/>
      <c r="K19" s="3"/>
    </row>
    <row r="20" spans="1:11" ht="18" customHeight="1" x14ac:dyDescent="0.15">
      <c r="A20" s="163"/>
      <c r="B20" s="80" t="s">
        <v>30</v>
      </c>
      <c r="C20" s="89"/>
      <c r="D20" s="165"/>
      <c r="E20" s="84" t="s">
        <v>79</v>
      </c>
      <c r="F20" s="89"/>
      <c r="G20" s="3"/>
      <c r="H20" s="49"/>
      <c r="I20" s="3"/>
      <c r="J20" s="3"/>
      <c r="K20" s="3"/>
    </row>
    <row r="21" spans="1:11" ht="22.5" customHeight="1" thickBot="1" x14ac:dyDescent="0.2">
      <c r="A21" s="163"/>
      <c r="B21" s="81" t="s">
        <v>32</v>
      </c>
      <c r="C21" s="92">
        <f>SUBTOTAL(9,C19:C20)</f>
        <v>0</v>
      </c>
      <c r="D21" s="165"/>
      <c r="E21" s="81" t="s">
        <v>32</v>
      </c>
      <c r="F21" s="92">
        <f>SUBTOTAL(9,F19:F20)</f>
        <v>0</v>
      </c>
      <c r="G21" s="3"/>
      <c r="H21" s="3"/>
      <c r="I21" s="3"/>
      <c r="J21" s="3"/>
      <c r="K21" s="3"/>
    </row>
    <row r="22" spans="1:11" ht="32.1" customHeight="1" thickBot="1" x14ac:dyDescent="0.2">
      <c r="A22" s="169" t="s">
        <v>81</v>
      </c>
      <c r="B22" s="170"/>
      <c r="C22" s="91">
        <f>SUBTOTAL(9,C4:C21)</f>
        <v>2431000</v>
      </c>
      <c r="D22" s="175" t="s">
        <v>82</v>
      </c>
      <c r="E22" s="175"/>
      <c r="F22" s="91">
        <f>SUBTOTAL(9,F4:F21)</f>
        <v>2431000</v>
      </c>
      <c r="G22" s="75"/>
      <c r="H22" s="75"/>
      <c r="I22" s="3"/>
      <c r="J22" s="3"/>
      <c r="K22" s="3"/>
    </row>
    <row r="23" spans="1:11" ht="27" customHeight="1" x14ac:dyDescent="0.15">
      <c r="A23" s="176" t="str">
        <f>IF(NOT(C22=F22),"収支合計に差があります。修正してください。","")</f>
        <v/>
      </c>
      <c r="B23" s="176"/>
      <c r="C23" s="176"/>
      <c r="D23" s="176"/>
      <c r="E23" s="176"/>
      <c r="F23" s="176"/>
      <c r="G23" s="2"/>
      <c r="H23" s="2"/>
      <c r="I23" s="2"/>
      <c r="J23" s="2"/>
      <c r="K23" s="2"/>
    </row>
    <row r="24" spans="1:11" ht="17.25" customHeight="1" x14ac:dyDescent="0.15">
      <c r="B24" s="177" t="s">
        <v>21</v>
      </c>
      <c r="C24" s="177"/>
      <c r="D24" s="2"/>
      <c r="E24" s="104" t="s">
        <v>107</v>
      </c>
      <c r="F24" s="2"/>
      <c r="G24" s="2"/>
      <c r="H24" s="2"/>
      <c r="I24" s="76"/>
      <c r="J24" s="2"/>
      <c r="K24" s="2"/>
    </row>
    <row r="25" spans="1:11" ht="12" customHeight="1" x14ac:dyDescent="0.15">
      <c r="B25" s="2"/>
      <c r="C25" s="2"/>
      <c r="D25" s="2"/>
      <c r="E25" s="2"/>
      <c r="F25" s="2"/>
      <c r="G25" s="2"/>
      <c r="H25" s="2"/>
      <c r="I25" s="2"/>
      <c r="J25" s="2"/>
      <c r="K25" s="2"/>
    </row>
    <row r="26" spans="1:11" ht="24.75" customHeight="1" x14ac:dyDescent="0.15">
      <c r="B26" s="2"/>
      <c r="C26" s="171" t="s">
        <v>85</v>
      </c>
      <c r="D26" s="171"/>
      <c r="E26" s="172" t="s">
        <v>91</v>
      </c>
      <c r="F26" s="172"/>
      <c r="G26" s="77"/>
      <c r="H26" s="77"/>
      <c r="I26" s="77"/>
      <c r="J26" s="77"/>
      <c r="K26" s="77"/>
    </row>
    <row r="27" spans="1:11" ht="24.75" customHeight="1" x14ac:dyDescent="0.15">
      <c r="B27" s="2"/>
      <c r="C27" s="171" t="s">
        <v>89</v>
      </c>
      <c r="D27" s="171"/>
      <c r="E27" s="173" t="s">
        <v>90</v>
      </c>
      <c r="F27" s="173"/>
      <c r="G27" s="77"/>
      <c r="H27" s="77"/>
      <c r="I27" s="77"/>
      <c r="J27" s="77"/>
      <c r="K27" s="77"/>
    </row>
    <row r="28" spans="1:11" ht="14.1" customHeight="1" x14ac:dyDescent="0.15">
      <c r="B28" s="2"/>
      <c r="C28" s="2"/>
      <c r="D28" s="2"/>
      <c r="E28" s="77"/>
      <c r="F28" s="77"/>
      <c r="G28" s="77"/>
      <c r="H28" s="77"/>
      <c r="I28" s="77"/>
      <c r="J28" s="77"/>
      <c r="K28" s="77"/>
    </row>
    <row r="29" spans="1:11" ht="14.1" customHeight="1" x14ac:dyDescent="0.15">
      <c r="B29" s="2"/>
      <c r="C29" s="2"/>
      <c r="D29" s="2"/>
      <c r="E29" s="77"/>
      <c r="F29" s="77"/>
      <c r="G29" s="77"/>
      <c r="H29" s="77"/>
      <c r="I29" s="77"/>
      <c r="J29" s="77"/>
      <c r="K29" s="77"/>
    </row>
  </sheetData>
  <sheetProtection insertColumns="0" insertRows="0"/>
  <protectedRanges>
    <protectedRange sqref="D24:K29" name="法人"/>
    <protectedRange sqref="B1" name="年度"/>
    <protectedRange sqref="F5 F15:F19 H6:I7 H9:I9 H11:I11 H13:I13 J10 J12 J14" name="収入の部"/>
  </protectedRanges>
  <mergeCells count="17">
    <mergeCell ref="C26:D26"/>
    <mergeCell ref="E26:F26"/>
    <mergeCell ref="C27:D27"/>
    <mergeCell ref="E27:F27"/>
    <mergeCell ref="A19:A21"/>
    <mergeCell ref="D19:D21"/>
    <mergeCell ref="A22:B22"/>
    <mergeCell ref="D22:E22"/>
    <mergeCell ref="A23:F23"/>
    <mergeCell ref="B24:C24"/>
    <mergeCell ref="A4:A18"/>
    <mergeCell ref="D4:D18"/>
    <mergeCell ref="A1:F1"/>
    <mergeCell ref="A2:C2"/>
    <mergeCell ref="D2:F2"/>
    <mergeCell ref="A3:B3"/>
    <mergeCell ref="D3:E3"/>
  </mergeCells>
  <phoneticPr fontId="2"/>
  <conditionalFormatting sqref="A23:F23">
    <cfRule type="notContainsBlanks" dxfId="1" priority="1">
      <formula>LEN(TRIM(A23))&gt;0</formula>
    </cfRule>
  </conditionalFormatting>
  <printOptions horizontalCentered="1" verticalCentered="1"/>
  <pageMargins left="0.70866141732283472" right="0.70866141732283472" top="0.74803149606299213" bottom="0.55118110236220474" header="0.31496062992125984" footer="0.31496062992125984"/>
  <pageSetup paperSize="9" scale="9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Q47"/>
  <sheetViews>
    <sheetView view="pageBreakPreview" zoomScale="80" zoomScaleNormal="100" zoomScaleSheetLayoutView="80" workbookViewId="0"/>
  </sheetViews>
  <sheetFormatPr defaultRowHeight="13.5" x14ac:dyDescent="0.15"/>
  <cols>
    <col min="1" max="1" width="7.375" style="5" customWidth="1"/>
    <col min="2" max="2" width="28.625" style="1" customWidth="1"/>
    <col min="3" max="3" width="34.625" style="5" customWidth="1"/>
    <col min="4" max="4" width="35.25" style="5" customWidth="1"/>
    <col min="5" max="5" width="14.375" style="5" customWidth="1"/>
    <col min="6" max="6" width="11.875" style="5" customWidth="1"/>
    <col min="7" max="10" width="7.875" style="5" customWidth="1"/>
    <col min="11" max="11" width="4.125" style="5" customWidth="1"/>
    <col min="12" max="12" width="12.25" style="5" customWidth="1"/>
    <col min="13" max="13" width="7.875" style="5" customWidth="1"/>
    <col min="14" max="16" width="13.75" style="59" customWidth="1"/>
    <col min="17" max="17" width="15.625" style="5" customWidth="1"/>
    <col min="18" max="16384" width="9" style="5"/>
  </cols>
  <sheetData>
    <row r="1" spans="1:16" ht="31.5" customHeight="1" x14ac:dyDescent="0.15">
      <c r="A1" s="58" t="s">
        <v>76</v>
      </c>
      <c r="G1" s="126" t="s">
        <v>77</v>
      </c>
      <c r="H1" s="126"/>
      <c r="I1" s="178"/>
      <c r="J1" s="178"/>
      <c r="K1" s="178"/>
      <c r="L1" s="178"/>
      <c r="M1" s="178"/>
    </row>
    <row r="2" spans="1:16" ht="24.95" customHeight="1" x14ac:dyDescent="0.15">
      <c r="A2" s="128" t="s">
        <v>0</v>
      </c>
      <c r="B2" s="129"/>
      <c r="C2" s="50" t="s">
        <v>33</v>
      </c>
      <c r="D2" s="50" t="s">
        <v>35</v>
      </c>
      <c r="E2" s="51" t="s">
        <v>43</v>
      </c>
      <c r="F2" s="52" t="s">
        <v>46</v>
      </c>
      <c r="G2" s="53"/>
      <c r="H2" s="53"/>
      <c r="I2" s="53"/>
      <c r="J2" s="53"/>
      <c r="K2" s="53"/>
      <c r="L2" s="53"/>
      <c r="M2" s="54"/>
    </row>
    <row r="3" spans="1:16" ht="34.5" customHeight="1" x14ac:dyDescent="0.15">
      <c r="A3" s="130" t="s">
        <v>2</v>
      </c>
      <c r="B3" s="39" t="s">
        <v>3</v>
      </c>
      <c r="C3" s="40" t="s">
        <v>34</v>
      </c>
      <c r="D3" s="41" t="s">
        <v>36</v>
      </c>
      <c r="E3" s="23">
        <f>ROUNDDOWN(IF((G3*5000000)&lt;=L3,G3*5000000,L3),-3)</f>
        <v>0</v>
      </c>
      <c r="F3" s="24" t="s">
        <v>39</v>
      </c>
      <c r="G3" s="133"/>
      <c r="H3" s="133"/>
      <c r="I3" s="25" t="s">
        <v>41</v>
      </c>
      <c r="J3" s="25" t="s">
        <v>42</v>
      </c>
      <c r="K3" s="68"/>
      <c r="L3" s="65"/>
      <c r="M3" s="26" t="s">
        <v>16</v>
      </c>
    </row>
    <row r="4" spans="1:16" ht="34.5" customHeight="1" x14ac:dyDescent="0.15">
      <c r="A4" s="131"/>
      <c r="B4" s="42" t="s">
        <v>4</v>
      </c>
      <c r="C4" s="43" t="s">
        <v>38</v>
      </c>
      <c r="D4" s="44" t="s">
        <v>37</v>
      </c>
      <c r="E4" s="33">
        <f>ROUNDDOWN(IF((G4*500000)&lt;=L4,G4*500000,L4),-3)</f>
        <v>0</v>
      </c>
      <c r="F4" s="34" t="s">
        <v>40</v>
      </c>
      <c r="G4" s="179"/>
      <c r="H4" s="179"/>
      <c r="I4" s="35" t="s">
        <v>41</v>
      </c>
      <c r="J4" s="35" t="s">
        <v>42</v>
      </c>
      <c r="K4" s="69"/>
      <c r="L4" s="66"/>
      <c r="M4" s="36" t="s">
        <v>16</v>
      </c>
    </row>
    <row r="5" spans="1:16" ht="20.25" customHeight="1" x14ac:dyDescent="0.15">
      <c r="A5" s="132"/>
      <c r="B5" s="135" t="s">
        <v>55</v>
      </c>
      <c r="C5" s="135"/>
      <c r="D5" s="136"/>
      <c r="E5" s="21">
        <f>SUBTOTAL(9,E3:E4)</f>
        <v>0</v>
      </c>
      <c r="F5" s="7" t="s">
        <v>95</v>
      </c>
      <c r="G5" s="8"/>
      <c r="H5" s="8"/>
      <c r="I5" s="8"/>
      <c r="J5" s="8"/>
      <c r="K5" s="8"/>
      <c r="L5" s="8"/>
      <c r="M5" s="9"/>
    </row>
    <row r="6" spans="1:16" ht="15" customHeight="1" x14ac:dyDescent="0.15">
      <c r="A6" s="130" t="s">
        <v>5</v>
      </c>
      <c r="B6" s="137" t="s">
        <v>6</v>
      </c>
      <c r="C6" s="138" t="s">
        <v>44</v>
      </c>
      <c r="D6" s="139" t="s">
        <v>58</v>
      </c>
      <c r="E6" s="140">
        <f>SUM(P7:P8)</f>
        <v>0</v>
      </c>
      <c r="F6" s="13" t="s">
        <v>52</v>
      </c>
      <c r="G6" s="13"/>
      <c r="H6" s="13"/>
      <c r="I6" s="13"/>
      <c r="J6" s="13"/>
      <c r="K6" s="13"/>
      <c r="L6" s="13"/>
      <c r="M6" s="14"/>
      <c r="N6" s="59" t="s">
        <v>45</v>
      </c>
      <c r="O6" s="59" t="s">
        <v>35</v>
      </c>
      <c r="P6" s="59" t="s">
        <v>65</v>
      </c>
    </row>
    <row r="7" spans="1:16" ht="15" customHeight="1" x14ac:dyDescent="0.15">
      <c r="A7" s="131"/>
      <c r="B7" s="137"/>
      <c r="C7" s="138"/>
      <c r="D7" s="139"/>
      <c r="E7" s="141"/>
      <c r="F7" s="6" t="s">
        <v>68</v>
      </c>
      <c r="G7" s="146"/>
      <c r="H7" s="146"/>
      <c r="I7" s="6" t="s">
        <v>16</v>
      </c>
      <c r="J7" s="142" t="s">
        <v>19</v>
      </c>
      <c r="K7" s="142"/>
      <c r="L7" s="67"/>
      <c r="M7" s="4" t="s">
        <v>26</v>
      </c>
      <c r="N7" s="59">
        <v>30000</v>
      </c>
      <c r="O7" s="59">
        <f>IF((G7/2)&lt;=N7,ROUND(G7/2,0),N7)</f>
        <v>0</v>
      </c>
      <c r="P7" s="59">
        <f>O7*L7</f>
        <v>0</v>
      </c>
    </row>
    <row r="8" spans="1:16" ht="15.95" customHeight="1" x14ac:dyDescent="0.15">
      <c r="A8" s="131"/>
      <c r="B8" s="137"/>
      <c r="C8" s="138"/>
      <c r="D8" s="139"/>
      <c r="E8" s="141"/>
      <c r="F8" s="6" t="s">
        <v>70</v>
      </c>
      <c r="G8" s="146"/>
      <c r="H8" s="146"/>
      <c r="I8" s="6" t="s">
        <v>16</v>
      </c>
      <c r="J8" s="142" t="s">
        <v>17</v>
      </c>
      <c r="K8" s="142"/>
      <c r="L8" s="67"/>
      <c r="M8" s="4" t="s">
        <v>18</v>
      </c>
      <c r="N8" s="59">
        <f>ROUND(30000/31,0)</f>
        <v>968</v>
      </c>
      <c r="O8" s="59">
        <f>IF((G8/2)&lt;=N8,ROUND(G8/2,0),N8)</f>
        <v>0</v>
      </c>
      <c r="P8" s="59">
        <f>O8*L8</f>
        <v>0</v>
      </c>
    </row>
    <row r="9" spans="1:16" ht="15.95" customHeight="1" x14ac:dyDescent="0.15">
      <c r="A9" s="131"/>
      <c r="B9" s="137"/>
      <c r="C9" s="138"/>
      <c r="D9" s="139"/>
      <c r="E9" s="141"/>
      <c r="F9" s="6" t="s">
        <v>69</v>
      </c>
      <c r="G9" s="6"/>
      <c r="H9" s="6"/>
      <c r="I9" s="6"/>
      <c r="J9" s="6"/>
      <c r="K9" s="6"/>
      <c r="L9" s="6"/>
      <c r="M9" s="4"/>
    </row>
    <row r="10" spans="1:16" ht="15.95" customHeight="1" x14ac:dyDescent="0.15">
      <c r="A10" s="131"/>
      <c r="B10" s="137"/>
      <c r="C10" s="138"/>
      <c r="D10" s="139"/>
      <c r="E10" s="144">
        <f>SUM(P11:P12)</f>
        <v>0</v>
      </c>
      <c r="F10" s="37" t="s">
        <v>53</v>
      </c>
      <c r="G10" s="37"/>
      <c r="H10" s="37"/>
      <c r="I10" s="37"/>
      <c r="J10" s="37"/>
      <c r="K10" s="37"/>
      <c r="L10" s="37"/>
      <c r="M10" s="38"/>
    </row>
    <row r="11" spans="1:16" ht="15.95" customHeight="1" x14ac:dyDescent="0.15">
      <c r="A11" s="131"/>
      <c r="B11" s="137"/>
      <c r="C11" s="138"/>
      <c r="D11" s="139"/>
      <c r="E11" s="141"/>
      <c r="F11" s="6" t="s">
        <v>68</v>
      </c>
      <c r="G11" s="146"/>
      <c r="H11" s="146"/>
      <c r="I11" s="6" t="s">
        <v>16</v>
      </c>
      <c r="J11" s="142" t="s">
        <v>19</v>
      </c>
      <c r="K11" s="142"/>
      <c r="L11" s="67"/>
      <c r="M11" s="4" t="s">
        <v>26</v>
      </c>
      <c r="N11" s="59">
        <v>30000</v>
      </c>
      <c r="O11" s="59">
        <f>IF((G11/2)&lt;=N11,ROUND(G11/2,0),N11)</f>
        <v>0</v>
      </c>
      <c r="P11" s="59">
        <f>O11*L11</f>
        <v>0</v>
      </c>
    </row>
    <row r="12" spans="1:16" ht="15.95" customHeight="1" x14ac:dyDescent="0.15">
      <c r="A12" s="131"/>
      <c r="B12" s="137"/>
      <c r="C12" s="138"/>
      <c r="D12" s="139"/>
      <c r="E12" s="141"/>
      <c r="F12" s="6" t="s">
        <v>70</v>
      </c>
      <c r="G12" s="146"/>
      <c r="H12" s="146"/>
      <c r="I12" s="6" t="s">
        <v>16</v>
      </c>
      <c r="J12" s="142" t="s">
        <v>17</v>
      </c>
      <c r="K12" s="142"/>
      <c r="L12" s="67"/>
      <c r="M12" s="4" t="s">
        <v>18</v>
      </c>
      <c r="N12" s="59">
        <f>ROUND(30000/31,0)</f>
        <v>968</v>
      </c>
      <c r="O12" s="59">
        <f>IF((G12/2)&lt;=N12,ROUND(G12/2,0),N12)</f>
        <v>0</v>
      </c>
      <c r="P12" s="59">
        <f>O12*L12</f>
        <v>0</v>
      </c>
    </row>
    <row r="13" spans="1:16" ht="15.95" customHeight="1" x14ac:dyDescent="0.15">
      <c r="A13" s="131"/>
      <c r="B13" s="137"/>
      <c r="C13" s="138"/>
      <c r="D13" s="139"/>
      <c r="E13" s="145"/>
      <c r="F13" s="11" t="s">
        <v>69</v>
      </c>
      <c r="G13" s="11"/>
      <c r="H13" s="11"/>
      <c r="I13" s="11"/>
      <c r="J13" s="11"/>
      <c r="K13" s="11"/>
      <c r="L13" s="11"/>
      <c r="M13" s="12"/>
    </row>
    <row r="14" spans="1:16" ht="20.100000000000001" customHeight="1" x14ac:dyDescent="0.15">
      <c r="A14" s="132"/>
      <c r="B14" s="135" t="s">
        <v>71</v>
      </c>
      <c r="C14" s="135"/>
      <c r="D14" s="136"/>
      <c r="E14" s="21">
        <f>ROUNDDOWN(SUBTOTAL(9,E6:E13),-3)</f>
        <v>0</v>
      </c>
      <c r="F14" s="7" t="s">
        <v>95</v>
      </c>
      <c r="G14" s="8"/>
      <c r="H14" s="8"/>
      <c r="I14" s="8"/>
      <c r="J14" s="8"/>
      <c r="K14" s="8"/>
      <c r="L14" s="8"/>
      <c r="M14" s="9"/>
      <c r="N14" s="59" t="s">
        <v>35</v>
      </c>
    </row>
    <row r="15" spans="1:16" ht="15.95" customHeight="1" x14ac:dyDescent="0.15">
      <c r="A15" s="130" t="s">
        <v>7</v>
      </c>
      <c r="B15" s="19" t="s">
        <v>8</v>
      </c>
      <c r="C15" s="148" t="s">
        <v>57</v>
      </c>
      <c r="D15" s="22" t="s">
        <v>47</v>
      </c>
      <c r="E15" s="23">
        <f>ROUNDDOWN(G15*N15,-3)</f>
        <v>0</v>
      </c>
      <c r="F15" s="24" t="s">
        <v>25</v>
      </c>
      <c r="G15" s="133"/>
      <c r="H15" s="133"/>
      <c r="I15" s="25" t="s">
        <v>18</v>
      </c>
      <c r="J15" s="25"/>
      <c r="K15" s="25"/>
      <c r="L15" s="25"/>
      <c r="M15" s="26"/>
      <c r="N15" s="60">
        <v>3300</v>
      </c>
    </row>
    <row r="16" spans="1:16" ht="15.95" customHeight="1" x14ac:dyDescent="0.15">
      <c r="A16" s="131"/>
      <c r="B16" s="19" t="s">
        <v>9</v>
      </c>
      <c r="C16" s="148"/>
      <c r="D16" s="27" t="s">
        <v>48</v>
      </c>
      <c r="E16" s="28">
        <f>ROUNDDOWN(G16*N16,-3)</f>
        <v>0</v>
      </c>
      <c r="F16" s="29" t="s">
        <v>25</v>
      </c>
      <c r="G16" s="180"/>
      <c r="H16" s="180"/>
      <c r="I16" s="30" t="s">
        <v>18</v>
      </c>
      <c r="J16" s="30"/>
      <c r="K16" s="30"/>
      <c r="L16" s="30"/>
      <c r="M16" s="31"/>
      <c r="N16" s="60">
        <v>3000</v>
      </c>
    </row>
    <row r="17" spans="1:17" ht="15.95" customHeight="1" x14ac:dyDescent="0.15">
      <c r="A17" s="131"/>
      <c r="B17" s="19" t="s">
        <v>10</v>
      </c>
      <c r="C17" s="148"/>
      <c r="D17" s="27" t="s">
        <v>49</v>
      </c>
      <c r="E17" s="28">
        <f>ROUNDDOWN(G17*N17,-3)</f>
        <v>0</v>
      </c>
      <c r="F17" s="29" t="s">
        <v>25</v>
      </c>
      <c r="G17" s="180"/>
      <c r="H17" s="180"/>
      <c r="I17" s="30" t="s">
        <v>18</v>
      </c>
      <c r="J17" s="30"/>
      <c r="K17" s="30"/>
      <c r="L17" s="30"/>
      <c r="M17" s="31"/>
      <c r="N17" s="60">
        <v>1400</v>
      </c>
    </row>
    <row r="18" spans="1:17" ht="15.95" customHeight="1" x14ac:dyDescent="0.15">
      <c r="A18" s="131"/>
      <c r="B18" s="19" t="s">
        <v>11</v>
      </c>
      <c r="C18" s="148"/>
      <c r="D18" s="27" t="s">
        <v>50</v>
      </c>
      <c r="E18" s="28">
        <f>ROUNDDOWN(G18*N18,-3)</f>
        <v>0</v>
      </c>
      <c r="F18" s="29" t="s">
        <v>25</v>
      </c>
      <c r="G18" s="180"/>
      <c r="H18" s="180"/>
      <c r="I18" s="30" t="s">
        <v>18</v>
      </c>
      <c r="J18" s="30"/>
      <c r="K18" s="30"/>
      <c r="L18" s="30"/>
      <c r="M18" s="31"/>
      <c r="N18" s="60">
        <v>2300</v>
      </c>
    </row>
    <row r="19" spans="1:17" ht="15.95" customHeight="1" x14ac:dyDescent="0.15">
      <c r="A19" s="131"/>
      <c r="B19" s="19" t="s">
        <v>12</v>
      </c>
      <c r="C19" s="150"/>
      <c r="D19" s="32" t="s">
        <v>51</v>
      </c>
      <c r="E19" s="33">
        <f>ROUNDDOWN(G19*N19,-3)</f>
        <v>0</v>
      </c>
      <c r="F19" s="34" t="s">
        <v>25</v>
      </c>
      <c r="G19" s="179"/>
      <c r="H19" s="179"/>
      <c r="I19" s="35" t="s">
        <v>18</v>
      </c>
      <c r="J19" s="35"/>
      <c r="K19" s="35"/>
      <c r="L19" s="35"/>
      <c r="M19" s="36"/>
      <c r="N19" s="60">
        <v>4900</v>
      </c>
    </row>
    <row r="20" spans="1:17" ht="20.100000000000001" customHeight="1" x14ac:dyDescent="0.15">
      <c r="A20" s="132"/>
      <c r="B20" s="135" t="s">
        <v>72</v>
      </c>
      <c r="C20" s="135"/>
      <c r="D20" s="136"/>
      <c r="E20" s="21">
        <f>SUBTOTAL(9,E15:E19)</f>
        <v>0</v>
      </c>
      <c r="F20" s="7" t="s">
        <v>95</v>
      </c>
      <c r="G20" s="8"/>
      <c r="H20" s="8"/>
      <c r="I20" s="8"/>
      <c r="J20" s="8"/>
      <c r="K20" s="8"/>
      <c r="L20" s="8"/>
      <c r="M20" s="9"/>
      <c r="N20" s="60"/>
    </row>
    <row r="21" spans="1:17" ht="15.95" customHeight="1" x14ac:dyDescent="0.15">
      <c r="A21" s="130" t="s">
        <v>13</v>
      </c>
      <c r="B21" s="137" t="s">
        <v>14</v>
      </c>
      <c r="C21" s="148" t="s">
        <v>56</v>
      </c>
      <c r="D21" s="148" t="s">
        <v>59</v>
      </c>
      <c r="E21" s="140">
        <f>SUM(O22:O25)</f>
        <v>0</v>
      </c>
      <c r="F21" s="6" t="s">
        <v>23</v>
      </c>
      <c r="G21" s="6"/>
      <c r="H21" s="6"/>
      <c r="I21" s="6"/>
      <c r="J21" s="6"/>
      <c r="K21" s="6"/>
      <c r="L21" s="6"/>
      <c r="M21" s="4"/>
      <c r="N21" s="59" t="s">
        <v>35</v>
      </c>
      <c r="O21" s="59" t="s">
        <v>65</v>
      </c>
      <c r="Q21" s="105">
        <f>ROUNDDOWN(SUM(E21:E30),-3)</f>
        <v>0</v>
      </c>
    </row>
    <row r="22" spans="1:17" ht="15.95" customHeight="1" x14ac:dyDescent="0.15">
      <c r="A22" s="131"/>
      <c r="B22" s="137"/>
      <c r="C22" s="148"/>
      <c r="D22" s="148"/>
      <c r="E22" s="141"/>
      <c r="F22" s="6" t="s">
        <v>60</v>
      </c>
      <c r="G22" s="6"/>
      <c r="H22" s="6"/>
      <c r="I22" s="146"/>
      <c r="J22" s="146"/>
      <c r="K22" s="6" t="s">
        <v>26</v>
      </c>
      <c r="L22" s="6"/>
      <c r="M22" s="10"/>
      <c r="N22" s="60">
        <v>11600</v>
      </c>
      <c r="O22" s="59">
        <f>N22*I22</f>
        <v>0</v>
      </c>
    </row>
    <row r="23" spans="1:17" ht="15.95" customHeight="1" x14ac:dyDescent="0.15">
      <c r="A23" s="131"/>
      <c r="B23" s="137"/>
      <c r="C23" s="148"/>
      <c r="D23" s="148"/>
      <c r="E23" s="141"/>
      <c r="F23" s="6" t="s">
        <v>61</v>
      </c>
      <c r="G23" s="6"/>
      <c r="H23" s="6"/>
      <c r="I23" s="146"/>
      <c r="J23" s="146"/>
      <c r="K23" s="6" t="s">
        <v>26</v>
      </c>
      <c r="L23" s="6"/>
      <c r="M23" s="10"/>
      <c r="N23" s="60">
        <v>17400</v>
      </c>
      <c r="O23" s="59">
        <f t="shared" ref="O23:O25" si="0">N23*I23</f>
        <v>0</v>
      </c>
    </row>
    <row r="24" spans="1:17" ht="15.95" customHeight="1" x14ac:dyDescent="0.15">
      <c r="A24" s="131"/>
      <c r="B24" s="137"/>
      <c r="C24" s="148"/>
      <c r="D24" s="148"/>
      <c r="E24" s="141"/>
      <c r="F24" s="6" t="s">
        <v>62</v>
      </c>
      <c r="G24" s="6"/>
      <c r="H24" s="6"/>
      <c r="I24" s="146"/>
      <c r="J24" s="146"/>
      <c r="K24" s="6" t="s">
        <v>26</v>
      </c>
      <c r="L24" s="6"/>
      <c r="M24" s="10"/>
      <c r="N24" s="60">
        <v>26200</v>
      </c>
      <c r="O24" s="59">
        <f t="shared" si="0"/>
        <v>0</v>
      </c>
    </row>
    <row r="25" spans="1:17" ht="15.95" customHeight="1" x14ac:dyDescent="0.15">
      <c r="A25" s="131"/>
      <c r="B25" s="137"/>
      <c r="C25" s="148"/>
      <c r="D25" s="148"/>
      <c r="E25" s="153"/>
      <c r="F25" s="6" t="s">
        <v>63</v>
      </c>
      <c r="G25" s="6"/>
      <c r="H25" s="6"/>
      <c r="I25" s="146"/>
      <c r="J25" s="146"/>
      <c r="K25" s="6" t="s">
        <v>26</v>
      </c>
      <c r="L25" s="6"/>
      <c r="M25" s="10"/>
      <c r="N25" s="60">
        <v>41900</v>
      </c>
      <c r="O25" s="59">
        <f t="shared" si="0"/>
        <v>0</v>
      </c>
    </row>
    <row r="26" spans="1:17" ht="15.95" customHeight="1" x14ac:dyDescent="0.15">
      <c r="A26" s="131"/>
      <c r="B26" s="137"/>
      <c r="C26" s="148"/>
      <c r="D26" s="147" t="s">
        <v>75</v>
      </c>
      <c r="E26" s="144">
        <f>SUM(O27:O30)</f>
        <v>0</v>
      </c>
      <c r="F26" s="17" t="s">
        <v>22</v>
      </c>
      <c r="G26" s="17"/>
      <c r="H26" s="17"/>
      <c r="I26" s="17"/>
      <c r="J26" s="17"/>
      <c r="K26" s="17"/>
      <c r="L26" s="17"/>
      <c r="M26" s="20"/>
    </row>
    <row r="27" spans="1:17" ht="15.95" customHeight="1" x14ac:dyDescent="0.15">
      <c r="A27" s="131"/>
      <c r="B27" s="137"/>
      <c r="C27" s="148"/>
      <c r="D27" s="148"/>
      <c r="E27" s="141"/>
      <c r="F27" s="6" t="s">
        <v>64</v>
      </c>
      <c r="G27" s="6"/>
      <c r="H27" s="6"/>
      <c r="I27" s="146"/>
      <c r="J27" s="146"/>
      <c r="K27" s="6" t="s">
        <v>26</v>
      </c>
      <c r="L27" s="6"/>
      <c r="M27" s="10"/>
      <c r="N27" s="60">
        <v>7200</v>
      </c>
      <c r="O27" s="59">
        <f t="shared" ref="O27:O30" si="1">N27*I27</f>
        <v>0</v>
      </c>
    </row>
    <row r="28" spans="1:17" ht="15.95" customHeight="1" x14ac:dyDescent="0.15">
      <c r="A28" s="131"/>
      <c r="B28" s="137"/>
      <c r="C28" s="148"/>
      <c r="D28" s="148"/>
      <c r="E28" s="141"/>
      <c r="F28" s="6" t="s">
        <v>61</v>
      </c>
      <c r="G28" s="6"/>
      <c r="H28" s="6"/>
      <c r="I28" s="146"/>
      <c r="J28" s="146"/>
      <c r="K28" s="6" t="s">
        <v>26</v>
      </c>
      <c r="L28" s="6"/>
      <c r="M28" s="10"/>
      <c r="N28" s="60">
        <v>10900</v>
      </c>
      <c r="O28" s="59">
        <f t="shared" si="1"/>
        <v>0</v>
      </c>
    </row>
    <row r="29" spans="1:17" ht="15.95" customHeight="1" x14ac:dyDescent="0.15">
      <c r="A29" s="131"/>
      <c r="B29" s="137"/>
      <c r="C29" s="148"/>
      <c r="D29" s="148"/>
      <c r="E29" s="141"/>
      <c r="F29" s="6" t="s">
        <v>62</v>
      </c>
      <c r="G29" s="6"/>
      <c r="H29" s="6"/>
      <c r="I29" s="146"/>
      <c r="J29" s="146"/>
      <c r="K29" s="6" t="s">
        <v>26</v>
      </c>
      <c r="L29" s="6"/>
      <c r="M29" s="10"/>
      <c r="N29" s="60">
        <v>16300</v>
      </c>
      <c r="O29" s="59">
        <f t="shared" si="1"/>
        <v>0</v>
      </c>
    </row>
    <row r="30" spans="1:17" ht="15.95" customHeight="1" x14ac:dyDescent="0.15">
      <c r="A30" s="131"/>
      <c r="B30" s="162"/>
      <c r="C30" s="149"/>
      <c r="D30" s="149"/>
      <c r="E30" s="141"/>
      <c r="F30" s="6" t="s">
        <v>63</v>
      </c>
      <c r="G30" s="6"/>
      <c r="H30" s="6"/>
      <c r="I30" s="146"/>
      <c r="J30" s="146"/>
      <c r="K30" s="6" t="s">
        <v>26</v>
      </c>
      <c r="L30" s="6"/>
      <c r="M30" s="10"/>
      <c r="N30" s="60">
        <v>26200</v>
      </c>
      <c r="O30" s="59">
        <f t="shared" si="1"/>
        <v>0</v>
      </c>
    </row>
    <row r="31" spans="1:17" ht="15.95" customHeight="1" x14ac:dyDescent="0.15">
      <c r="A31" s="131"/>
      <c r="B31" s="158" t="s">
        <v>15</v>
      </c>
      <c r="C31" s="147" t="s">
        <v>56</v>
      </c>
      <c r="D31" s="160" t="s">
        <v>74</v>
      </c>
      <c r="E31" s="144">
        <f>SUM(P32:P34)</f>
        <v>0</v>
      </c>
      <c r="F31" s="17" t="s">
        <v>52</v>
      </c>
      <c r="G31" s="17"/>
      <c r="H31" s="17"/>
      <c r="I31" s="17"/>
      <c r="J31" s="17"/>
      <c r="K31" s="17"/>
      <c r="L31" s="17"/>
      <c r="M31" s="18"/>
      <c r="N31" s="59" t="s">
        <v>45</v>
      </c>
      <c r="O31" s="59" t="s">
        <v>67</v>
      </c>
      <c r="P31" s="59" t="s">
        <v>65</v>
      </c>
      <c r="Q31" s="105">
        <f>ROUNDDOWN(SUM(E31:E45),-3)</f>
        <v>0</v>
      </c>
    </row>
    <row r="32" spans="1:17" ht="15.95" customHeight="1" x14ac:dyDescent="0.15">
      <c r="A32" s="131"/>
      <c r="B32" s="137"/>
      <c r="C32" s="148"/>
      <c r="D32" s="139"/>
      <c r="E32" s="141"/>
      <c r="F32" s="6" t="s">
        <v>66</v>
      </c>
      <c r="G32" s="146"/>
      <c r="H32" s="146"/>
      <c r="I32" s="6" t="s">
        <v>16</v>
      </c>
      <c r="J32" s="6" t="s">
        <v>20</v>
      </c>
      <c r="K32" s="6"/>
      <c r="L32" s="64"/>
      <c r="M32" s="4" t="s">
        <v>18</v>
      </c>
      <c r="N32" s="59">
        <v>5000</v>
      </c>
      <c r="O32" s="59">
        <f>IF(G32&lt;=N32,G32,N32)</f>
        <v>0</v>
      </c>
      <c r="P32" s="59">
        <f>O32*L32</f>
        <v>0</v>
      </c>
    </row>
    <row r="33" spans="1:16" ht="15.95" customHeight="1" x14ac:dyDescent="0.15">
      <c r="A33" s="131"/>
      <c r="B33" s="137"/>
      <c r="C33" s="148"/>
      <c r="D33" s="139"/>
      <c r="E33" s="141"/>
      <c r="F33" s="6" t="s">
        <v>68</v>
      </c>
      <c r="G33" s="146"/>
      <c r="H33" s="146"/>
      <c r="I33" s="6" t="s">
        <v>16</v>
      </c>
      <c r="J33" s="6" t="s">
        <v>19</v>
      </c>
      <c r="K33" s="6"/>
      <c r="L33" s="64"/>
      <c r="M33" s="4" t="s">
        <v>26</v>
      </c>
      <c r="N33" s="59">
        <v>30000</v>
      </c>
      <c r="O33" s="59">
        <f>IF((G33/2)&lt;=N33,ROUND(G33/2,0),N33)</f>
        <v>0</v>
      </c>
      <c r="P33" s="59">
        <f>O33*L33</f>
        <v>0</v>
      </c>
    </row>
    <row r="34" spans="1:16" ht="15.95" customHeight="1" x14ac:dyDescent="0.15">
      <c r="A34" s="131"/>
      <c r="B34" s="137"/>
      <c r="C34" s="148"/>
      <c r="D34" s="139"/>
      <c r="E34" s="141"/>
      <c r="F34" s="6" t="s">
        <v>70</v>
      </c>
      <c r="G34" s="146"/>
      <c r="H34" s="146"/>
      <c r="I34" s="6" t="s">
        <v>16</v>
      </c>
      <c r="J34" s="6" t="s">
        <v>17</v>
      </c>
      <c r="K34" s="6"/>
      <c r="L34" s="64"/>
      <c r="M34" s="4" t="s">
        <v>18</v>
      </c>
      <c r="N34" s="59">
        <f>ROUND(30000/31,0)</f>
        <v>968</v>
      </c>
      <c r="O34" s="59">
        <f>IF((G34/2)&lt;=N34,ROUND(G34/2,0),N34)</f>
        <v>0</v>
      </c>
      <c r="P34" s="59">
        <f>O34*L34</f>
        <v>0</v>
      </c>
    </row>
    <row r="35" spans="1:16" ht="15.95" customHeight="1" x14ac:dyDescent="0.15">
      <c r="A35" s="131"/>
      <c r="B35" s="137"/>
      <c r="C35" s="148"/>
      <c r="D35" s="139"/>
      <c r="E35" s="153"/>
      <c r="F35" s="56" t="s">
        <v>69</v>
      </c>
      <c r="G35" s="56"/>
      <c r="H35" s="56"/>
      <c r="I35" s="56"/>
      <c r="J35" s="56"/>
      <c r="K35" s="56"/>
      <c r="L35" s="15"/>
      <c r="M35" s="16"/>
    </row>
    <row r="36" spans="1:16" ht="15.95" customHeight="1" x14ac:dyDescent="0.15">
      <c r="A36" s="131"/>
      <c r="B36" s="137"/>
      <c r="C36" s="148"/>
      <c r="D36" s="139"/>
      <c r="E36" s="144">
        <f>SUM(P37:P39)</f>
        <v>0</v>
      </c>
      <c r="F36" s="17" t="s">
        <v>53</v>
      </c>
      <c r="G36" s="17"/>
      <c r="H36" s="17"/>
      <c r="I36" s="17"/>
      <c r="J36" s="17"/>
      <c r="K36" s="17"/>
      <c r="L36" s="17"/>
      <c r="M36" s="18"/>
      <c r="N36" s="59" t="s">
        <v>45</v>
      </c>
      <c r="O36" s="59" t="s">
        <v>67</v>
      </c>
      <c r="P36" s="59" t="s">
        <v>65</v>
      </c>
    </row>
    <row r="37" spans="1:16" ht="15.95" customHeight="1" x14ac:dyDescent="0.15">
      <c r="A37" s="131"/>
      <c r="B37" s="137"/>
      <c r="C37" s="148"/>
      <c r="D37" s="139"/>
      <c r="E37" s="141"/>
      <c r="F37" s="6" t="s">
        <v>66</v>
      </c>
      <c r="G37" s="146"/>
      <c r="H37" s="146"/>
      <c r="I37" s="6" t="s">
        <v>16</v>
      </c>
      <c r="J37" s="6" t="s">
        <v>20</v>
      </c>
      <c r="K37" s="6"/>
      <c r="L37" s="64"/>
      <c r="M37" s="4" t="s">
        <v>18</v>
      </c>
      <c r="N37" s="59">
        <v>5000</v>
      </c>
      <c r="O37" s="59">
        <f>IF(G37&lt;=N37,G37,N37)</f>
        <v>0</v>
      </c>
      <c r="P37" s="59">
        <f>O37*L37</f>
        <v>0</v>
      </c>
    </row>
    <row r="38" spans="1:16" ht="15.95" customHeight="1" x14ac:dyDescent="0.15">
      <c r="A38" s="131"/>
      <c r="B38" s="137"/>
      <c r="C38" s="148"/>
      <c r="D38" s="139"/>
      <c r="E38" s="141"/>
      <c r="F38" s="6" t="s">
        <v>68</v>
      </c>
      <c r="G38" s="146"/>
      <c r="H38" s="146"/>
      <c r="I38" s="6" t="s">
        <v>16</v>
      </c>
      <c r="J38" s="6" t="s">
        <v>19</v>
      </c>
      <c r="K38" s="6"/>
      <c r="L38" s="64"/>
      <c r="M38" s="4" t="s">
        <v>26</v>
      </c>
      <c r="N38" s="59">
        <v>30000</v>
      </c>
      <c r="O38" s="59">
        <f>IF((G38/2)&lt;=N38,ROUND(G38/2,0),N38)</f>
        <v>0</v>
      </c>
      <c r="P38" s="59">
        <f>O38*L38</f>
        <v>0</v>
      </c>
    </row>
    <row r="39" spans="1:16" ht="15.95" customHeight="1" x14ac:dyDescent="0.15">
      <c r="A39" s="131"/>
      <c r="B39" s="137"/>
      <c r="C39" s="148"/>
      <c r="D39" s="139"/>
      <c r="E39" s="141"/>
      <c r="F39" s="6" t="s">
        <v>70</v>
      </c>
      <c r="G39" s="146"/>
      <c r="H39" s="146"/>
      <c r="I39" s="6" t="s">
        <v>16</v>
      </c>
      <c r="J39" s="6" t="s">
        <v>17</v>
      </c>
      <c r="K39" s="6"/>
      <c r="L39" s="64"/>
      <c r="M39" s="4" t="s">
        <v>18</v>
      </c>
      <c r="N39" s="59">
        <f>ROUND(30000/31,0)</f>
        <v>968</v>
      </c>
      <c r="O39" s="59">
        <f>IF((G39/2)&lt;=N39,ROUND(G39/2,0),N39)</f>
        <v>0</v>
      </c>
      <c r="P39" s="59">
        <f>O39*L39</f>
        <v>0</v>
      </c>
    </row>
    <row r="40" spans="1:16" ht="15.95" customHeight="1" x14ac:dyDescent="0.15">
      <c r="A40" s="131"/>
      <c r="B40" s="137"/>
      <c r="C40" s="148"/>
      <c r="D40" s="139"/>
      <c r="E40" s="153"/>
      <c r="F40" s="56" t="s">
        <v>69</v>
      </c>
      <c r="G40" s="56"/>
      <c r="H40" s="56"/>
      <c r="I40" s="56"/>
      <c r="J40" s="56"/>
      <c r="K40" s="56"/>
      <c r="L40" s="15"/>
      <c r="M40" s="16"/>
    </row>
    <row r="41" spans="1:16" ht="15.95" customHeight="1" x14ac:dyDescent="0.15">
      <c r="A41" s="131"/>
      <c r="B41" s="137"/>
      <c r="C41" s="148"/>
      <c r="D41" s="139"/>
      <c r="E41" s="141">
        <f>SUM(P42:P44)</f>
        <v>0</v>
      </c>
      <c r="F41" s="6" t="s">
        <v>54</v>
      </c>
      <c r="G41" s="6"/>
      <c r="H41" s="6"/>
      <c r="I41" s="6"/>
      <c r="J41" s="6"/>
      <c r="K41" s="6"/>
      <c r="L41" s="6"/>
      <c r="M41" s="4"/>
      <c r="N41" s="59" t="s">
        <v>45</v>
      </c>
      <c r="O41" s="59" t="s">
        <v>67</v>
      </c>
      <c r="P41" s="59" t="s">
        <v>65</v>
      </c>
    </row>
    <row r="42" spans="1:16" ht="15.95" customHeight="1" x14ac:dyDescent="0.15">
      <c r="A42" s="131"/>
      <c r="B42" s="137"/>
      <c r="C42" s="148"/>
      <c r="D42" s="139"/>
      <c r="E42" s="141"/>
      <c r="F42" s="6" t="s">
        <v>66</v>
      </c>
      <c r="G42" s="146"/>
      <c r="H42" s="146"/>
      <c r="I42" s="6" t="s">
        <v>16</v>
      </c>
      <c r="J42" s="6" t="s">
        <v>20</v>
      </c>
      <c r="K42" s="6"/>
      <c r="L42" s="64"/>
      <c r="M42" s="4" t="s">
        <v>18</v>
      </c>
      <c r="N42" s="59">
        <v>5000</v>
      </c>
      <c r="O42" s="59">
        <f>IF(G42&lt;=N42,G42,N42)</f>
        <v>0</v>
      </c>
      <c r="P42" s="59">
        <f>O42*L42</f>
        <v>0</v>
      </c>
    </row>
    <row r="43" spans="1:16" ht="15.95" customHeight="1" x14ac:dyDescent="0.15">
      <c r="A43" s="131"/>
      <c r="B43" s="137"/>
      <c r="C43" s="148"/>
      <c r="D43" s="139"/>
      <c r="E43" s="141"/>
      <c r="F43" s="6" t="s">
        <v>68</v>
      </c>
      <c r="G43" s="146"/>
      <c r="H43" s="146"/>
      <c r="I43" s="6" t="s">
        <v>16</v>
      </c>
      <c r="J43" s="6" t="s">
        <v>19</v>
      </c>
      <c r="K43" s="6"/>
      <c r="L43" s="64"/>
      <c r="M43" s="4" t="s">
        <v>26</v>
      </c>
      <c r="N43" s="59">
        <v>30000</v>
      </c>
      <c r="O43" s="59">
        <f>IF((G43/2)&lt;=N43,ROUND(G43/2,0),N43)</f>
        <v>0</v>
      </c>
      <c r="P43" s="59">
        <f>O43*L43</f>
        <v>0</v>
      </c>
    </row>
    <row r="44" spans="1:16" ht="15.95" customHeight="1" x14ac:dyDescent="0.15">
      <c r="A44" s="131"/>
      <c r="B44" s="137"/>
      <c r="C44" s="148"/>
      <c r="D44" s="139"/>
      <c r="E44" s="141"/>
      <c r="F44" s="6" t="s">
        <v>70</v>
      </c>
      <c r="G44" s="146"/>
      <c r="H44" s="146"/>
      <c r="I44" s="6" t="s">
        <v>16</v>
      </c>
      <c r="J44" s="6" t="s">
        <v>17</v>
      </c>
      <c r="K44" s="6"/>
      <c r="L44" s="64"/>
      <c r="M44" s="4" t="s">
        <v>18</v>
      </c>
      <c r="N44" s="59">
        <f>ROUND(30000/31,0)</f>
        <v>968</v>
      </c>
      <c r="O44" s="59">
        <f>IF((G44/2)&lt;=N44,ROUND(G44/2,0),N44)</f>
        <v>0</v>
      </c>
      <c r="P44" s="59">
        <f>O44*L44</f>
        <v>0</v>
      </c>
    </row>
    <row r="45" spans="1:16" ht="15.95" customHeight="1" x14ac:dyDescent="0.15">
      <c r="A45" s="131"/>
      <c r="B45" s="159"/>
      <c r="C45" s="150"/>
      <c r="D45" s="161"/>
      <c r="E45" s="145"/>
      <c r="F45" s="57" t="s">
        <v>69</v>
      </c>
      <c r="G45" s="57"/>
      <c r="H45" s="57"/>
      <c r="I45" s="57"/>
      <c r="J45" s="57"/>
      <c r="K45" s="57"/>
      <c r="L45" s="6"/>
      <c r="M45" s="4"/>
    </row>
    <row r="46" spans="1:16" ht="20.100000000000001" customHeight="1" x14ac:dyDescent="0.15">
      <c r="A46" s="132"/>
      <c r="B46" s="135" t="s">
        <v>73</v>
      </c>
      <c r="C46" s="135"/>
      <c r="D46" s="136"/>
      <c r="E46" s="21">
        <f>SUBTOTAL(9,Q21:Q31)</f>
        <v>0</v>
      </c>
      <c r="F46" s="7" t="s">
        <v>94</v>
      </c>
      <c r="G46" s="8"/>
      <c r="H46" s="8"/>
      <c r="I46" s="8"/>
      <c r="J46" s="8"/>
      <c r="K46" s="8"/>
      <c r="L46" s="8"/>
      <c r="M46" s="9"/>
    </row>
    <row r="47" spans="1:16" ht="24.75" customHeight="1" x14ac:dyDescent="0.15">
      <c r="A47" s="154" t="s">
        <v>1</v>
      </c>
      <c r="B47" s="135"/>
      <c r="C47" s="135"/>
      <c r="D47" s="136"/>
      <c r="E47" s="21">
        <f>SUBTOTAL(9,E3:E20)+Q21+Q31</f>
        <v>0</v>
      </c>
      <c r="F47" s="155"/>
      <c r="G47" s="156"/>
      <c r="H47" s="156"/>
      <c r="I47" s="156"/>
      <c r="J47" s="156"/>
      <c r="K47" s="156"/>
      <c r="L47" s="156"/>
      <c r="M47" s="157"/>
    </row>
  </sheetData>
  <sheetProtection sheet="1" objects="1" scenarios="1" insertColumns="0" insertRows="0"/>
  <protectedRanges>
    <protectedRange sqref="I1:M1 G3:H4 L3:L4 G7:H8 G11:H12 L11:L12 G15:H19 L7:L8 I22:J25 I27:J30 G32:H34 L32:L34 G37:H39 L37:L39 G42:H44 L42:L44" name="対象経費算定表"/>
  </protectedRanges>
  <mergeCells count="63">
    <mergeCell ref="A47:D47"/>
    <mergeCell ref="E6:E9"/>
    <mergeCell ref="E10:E13"/>
    <mergeCell ref="E21:E25"/>
    <mergeCell ref="B5:D5"/>
    <mergeCell ref="B14:D14"/>
    <mergeCell ref="B20:D20"/>
    <mergeCell ref="B46:D46"/>
    <mergeCell ref="D31:D45"/>
    <mergeCell ref="C31:C45"/>
    <mergeCell ref="B31:B45"/>
    <mergeCell ref="B21:B30"/>
    <mergeCell ref="C21:C30"/>
    <mergeCell ref="B6:B13"/>
    <mergeCell ref="D21:D25"/>
    <mergeCell ref="D26:D30"/>
    <mergeCell ref="C15:C19"/>
    <mergeCell ref="D6:D13"/>
    <mergeCell ref="C6:C13"/>
    <mergeCell ref="E26:E30"/>
    <mergeCell ref="E31:E35"/>
    <mergeCell ref="E36:E40"/>
    <mergeCell ref="E41:E45"/>
    <mergeCell ref="F47:M47"/>
    <mergeCell ref="A2:B2"/>
    <mergeCell ref="A6:A14"/>
    <mergeCell ref="A3:A5"/>
    <mergeCell ref="A15:A20"/>
    <mergeCell ref="A21:A46"/>
    <mergeCell ref="G7:H7"/>
    <mergeCell ref="G8:H8"/>
    <mergeCell ref="G11:H11"/>
    <mergeCell ref="G12:H12"/>
    <mergeCell ref="I27:J27"/>
    <mergeCell ref="I28:J28"/>
    <mergeCell ref="I29:J29"/>
    <mergeCell ref="G39:H39"/>
    <mergeCell ref="I1:M1"/>
    <mergeCell ref="G1:H1"/>
    <mergeCell ref="G3:H3"/>
    <mergeCell ref="G4:H4"/>
    <mergeCell ref="I25:J25"/>
    <mergeCell ref="G15:H15"/>
    <mergeCell ref="G16:H16"/>
    <mergeCell ref="G17:H17"/>
    <mergeCell ref="G18:H18"/>
    <mergeCell ref="G19:H19"/>
    <mergeCell ref="I22:J22"/>
    <mergeCell ref="G42:H42"/>
    <mergeCell ref="G43:H43"/>
    <mergeCell ref="G44:H44"/>
    <mergeCell ref="J7:K7"/>
    <mergeCell ref="J8:K8"/>
    <mergeCell ref="J11:K11"/>
    <mergeCell ref="J12:K12"/>
    <mergeCell ref="I30:J30"/>
    <mergeCell ref="G32:H32"/>
    <mergeCell ref="G33:H33"/>
    <mergeCell ref="G34:H34"/>
    <mergeCell ref="G37:H37"/>
    <mergeCell ref="G38:H38"/>
    <mergeCell ref="I23:J23"/>
    <mergeCell ref="I24:J24"/>
  </mergeCells>
  <phoneticPr fontId="2"/>
  <printOptions horizontalCentered="1" verticalCentered="1"/>
  <pageMargins left="0.31496062992125984" right="0.31496062992125984" top="0.74803149606299213" bottom="0.35433070866141736" header="0.31496062992125984" footer="0.31496062992125984"/>
  <pageSetup paperSize="9"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K29"/>
  <sheetViews>
    <sheetView view="pageBreakPreview" zoomScale="90" zoomScaleNormal="100" zoomScaleSheetLayoutView="90" workbookViewId="0">
      <selection sqref="A1:F1"/>
    </sheetView>
  </sheetViews>
  <sheetFormatPr defaultRowHeight="17.25" x14ac:dyDescent="0.15"/>
  <cols>
    <col min="1" max="1" width="6" style="71" customWidth="1"/>
    <col min="2" max="2" width="40.625" style="71" customWidth="1"/>
    <col min="3" max="3" width="18.25" style="71" customWidth="1"/>
    <col min="4" max="4" width="6" style="71" customWidth="1"/>
    <col min="5" max="5" width="40.625" style="71" customWidth="1"/>
    <col min="6" max="6" width="18.25" style="71" customWidth="1"/>
    <col min="7" max="10" width="6.125" style="71" customWidth="1"/>
    <col min="11" max="11" width="5" style="71" customWidth="1"/>
    <col min="12" max="16384" width="9" style="71"/>
  </cols>
  <sheetData>
    <row r="1" spans="1:11" ht="36.75" customHeight="1" x14ac:dyDescent="0.15">
      <c r="A1" s="167" t="s">
        <v>108</v>
      </c>
      <c r="B1" s="167"/>
      <c r="C1" s="167"/>
      <c r="D1" s="167"/>
      <c r="E1" s="167"/>
      <c r="F1" s="167"/>
      <c r="G1" s="70"/>
      <c r="H1" s="70"/>
      <c r="I1" s="70"/>
      <c r="J1" s="2"/>
      <c r="K1" s="2"/>
    </row>
    <row r="2" spans="1:11" ht="17.100000000000001" customHeight="1" thickBot="1" x14ac:dyDescent="0.2">
      <c r="A2" s="168" t="s">
        <v>87</v>
      </c>
      <c r="B2" s="168"/>
      <c r="C2" s="168"/>
      <c r="D2" s="168" t="s">
        <v>88</v>
      </c>
      <c r="E2" s="168"/>
      <c r="F2" s="168"/>
      <c r="G2" s="3"/>
      <c r="H2" s="3"/>
      <c r="I2" s="3"/>
      <c r="J2" s="3"/>
      <c r="K2" s="3"/>
    </row>
    <row r="3" spans="1:11" ht="26.25" customHeight="1" thickBot="1" x14ac:dyDescent="0.2">
      <c r="A3" s="169" t="s">
        <v>0</v>
      </c>
      <c r="B3" s="170"/>
      <c r="C3" s="85" t="s">
        <v>93</v>
      </c>
      <c r="D3" s="170" t="s">
        <v>0</v>
      </c>
      <c r="E3" s="170"/>
      <c r="F3" s="85" t="s">
        <v>93</v>
      </c>
      <c r="G3" s="3"/>
      <c r="H3" s="3"/>
      <c r="I3" s="3"/>
      <c r="J3" s="3"/>
      <c r="K3" s="3"/>
    </row>
    <row r="4" spans="1:11" ht="25.5" customHeight="1" x14ac:dyDescent="0.15">
      <c r="A4" s="163" t="s">
        <v>27</v>
      </c>
      <c r="B4" s="82" t="s">
        <v>2</v>
      </c>
      <c r="C4" s="94"/>
      <c r="D4" s="165" t="s">
        <v>78</v>
      </c>
      <c r="E4" s="82" t="s">
        <v>2</v>
      </c>
      <c r="F4" s="96"/>
      <c r="G4" s="3"/>
      <c r="H4" s="3"/>
      <c r="I4" s="3"/>
      <c r="J4" s="3"/>
      <c r="K4" s="3"/>
    </row>
    <row r="5" spans="1:11" ht="18" customHeight="1" x14ac:dyDescent="0.15">
      <c r="A5" s="163"/>
      <c r="B5" s="86" t="s">
        <v>3</v>
      </c>
      <c r="C5" s="88">
        <f>補助対象経費算定!E3</f>
        <v>0</v>
      </c>
      <c r="D5" s="165"/>
      <c r="E5" s="86" t="s">
        <v>3</v>
      </c>
      <c r="F5" s="88">
        <f>補助対象経費算定!E3</f>
        <v>0</v>
      </c>
      <c r="G5" s="3"/>
      <c r="H5" s="49"/>
      <c r="I5" s="3"/>
      <c r="J5" s="3"/>
      <c r="K5" s="72"/>
    </row>
    <row r="6" spans="1:11" ht="18" customHeight="1" x14ac:dyDescent="0.15">
      <c r="A6" s="163"/>
      <c r="B6" s="86" t="s">
        <v>4</v>
      </c>
      <c r="C6" s="88">
        <f>補助対象経費算定!E4</f>
        <v>0</v>
      </c>
      <c r="D6" s="165"/>
      <c r="E6" s="86" t="s">
        <v>4</v>
      </c>
      <c r="F6" s="88">
        <f>補助対象経費算定!E4</f>
        <v>0</v>
      </c>
      <c r="G6" s="3"/>
      <c r="H6" s="3"/>
      <c r="I6" s="3"/>
      <c r="J6" s="49"/>
      <c r="K6" s="49"/>
    </row>
    <row r="7" spans="1:11" ht="25.5" customHeight="1" x14ac:dyDescent="0.15">
      <c r="A7" s="163"/>
      <c r="B7" s="79" t="s">
        <v>5</v>
      </c>
      <c r="C7" s="95"/>
      <c r="D7" s="165"/>
      <c r="E7" s="79" t="s">
        <v>5</v>
      </c>
      <c r="F7" s="95"/>
      <c r="G7" s="3"/>
      <c r="H7" s="3"/>
      <c r="I7" s="3"/>
      <c r="J7" s="49"/>
      <c r="K7" s="49"/>
    </row>
    <row r="8" spans="1:11" ht="18" customHeight="1" x14ac:dyDescent="0.15">
      <c r="A8" s="163"/>
      <c r="B8" s="86" t="s">
        <v>6</v>
      </c>
      <c r="C8" s="88">
        <f>補助対象経費算定!E14</f>
        <v>0</v>
      </c>
      <c r="D8" s="165"/>
      <c r="E8" s="86" t="s">
        <v>6</v>
      </c>
      <c r="F8" s="88">
        <f>補助対象経費算定!E14</f>
        <v>0</v>
      </c>
      <c r="G8" s="72"/>
      <c r="H8" s="49"/>
      <c r="I8" s="49"/>
      <c r="J8" s="49"/>
      <c r="K8" s="49"/>
    </row>
    <row r="9" spans="1:11" ht="25.5" customHeight="1" x14ac:dyDescent="0.15">
      <c r="A9" s="163"/>
      <c r="B9" s="79" t="s">
        <v>7</v>
      </c>
      <c r="C9" s="95"/>
      <c r="D9" s="165"/>
      <c r="E9" s="79" t="s">
        <v>7</v>
      </c>
      <c r="F9" s="95"/>
      <c r="G9" s="49"/>
      <c r="H9" s="3"/>
      <c r="I9" s="3"/>
      <c r="J9" s="3"/>
      <c r="K9" s="3"/>
    </row>
    <row r="10" spans="1:11" ht="18" customHeight="1" x14ac:dyDescent="0.15">
      <c r="A10" s="163"/>
      <c r="B10" s="86" t="s">
        <v>8</v>
      </c>
      <c r="C10" s="88">
        <f>補助対象経費算定!E15</f>
        <v>0</v>
      </c>
      <c r="D10" s="165"/>
      <c r="E10" s="86" t="s">
        <v>8</v>
      </c>
      <c r="F10" s="88">
        <f>補助対象経費算定!E15</f>
        <v>0</v>
      </c>
      <c r="G10" s="49"/>
      <c r="H10" s="3"/>
      <c r="I10" s="3"/>
      <c r="J10" s="49"/>
      <c r="K10" s="49"/>
    </row>
    <row r="11" spans="1:11" ht="18" customHeight="1" x14ac:dyDescent="0.15">
      <c r="A11" s="163"/>
      <c r="B11" s="86" t="s">
        <v>9</v>
      </c>
      <c r="C11" s="88">
        <f>補助対象経費算定!E16</f>
        <v>0</v>
      </c>
      <c r="D11" s="165"/>
      <c r="E11" s="86" t="s">
        <v>9</v>
      </c>
      <c r="F11" s="88">
        <f>補助対象経費算定!E16</f>
        <v>0</v>
      </c>
      <c r="G11" s="49"/>
      <c r="H11" s="3"/>
      <c r="I11" s="3"/>
      <c r="J11" s="3"/>
      <c r="K11" s="3"/>
    </row>
    <row r="12" spans="1:11" ht="18" customHeight="1" x14ac:dyDescent="0.15">
      <c r="A12" s="163"/>
      <c r="B12" s="86" t="s">
        <v>10</v>
      </c>
      <c r="C12" s="88">
        <f>補助対象経費算定!E17</f>
        <v>0</v>
      </c>
      <c r="D12" s="165"/>
      <c r="E12" s="86" t="s">
        <v>10</v>
      </c>
      <c r="F12" s="88">
        <f>補助対象経費算定!E17</f>
        <v>0</v>
      </c>
      <c r="G12" s="49"/>
      <c r="H12" s="3"/>
      <c r="I12" s="3"/>
      <c r="J12" s="49"/>
      <c r="K12" s="49"/>
    </row>
    <row r="13" spans="1:11" ht="18" customHeight="1" x14ac:dyDescent="0.15">
      <c r="A13" s="163"/>
      <c r="B13" s="86" t="s">
        <v>11</v>
      </c>
      <c r="C13" s="88">
        <f>補助対象経費算定!E18</f>
        <v>0</v>
      </c>
      <c r="D13" s="165"/>
      <c r="E13" s="86" t="s">
        <v>11</v>
      </c>
      <c r="F13" s="88">
        <f>補助対象経費算定!E18</f>
        <v>0</v>
      </c>
      <c r="G13" s="49"/>
      <c r="H13" s="3"/>
      <c r="I13" s="3"/>
      <c r="J13" s="3"/>
      <c r="K13" s="3"/>
    </row>
    <row r="14" spans="1:11" ht="18" customHeight="1" x14ac:dyDescent="0.15">
      <c r="A14" s="163"/>
      <c r="B14" s="86" t="s">
        <v>12</v>
      </c>
      <c r="C14" s="88">
        <f>補助対象経費算定!E19</f>
        <v>0</v>
      </c>
      <c r="D14" s="165"/>
      <c r="E14" s="86" t="s">
        <v>12</v>
      </c>
      <c r="F14" s="88">
        <f>補助対象経費算定!E19</f>
        <v>0</v>
      </c>
      <c r="G14" s="49"/>
      <c r="H14" s="3"/>
      <c r="I14" s="3"/>
      <c r="J14" s="49"/>
      <c r="K14" s="49"/>
    </row>
    <row r="15" spans="1:11" ht="25.5" customHeight="1" x14ac:dyDescent="0.15">
      <c r="A15" s="163"/>
      <c r="B15" s="79" t="s">
        <v>13</v>
      </c>
      <c r="C15" s="95"/>
      <c r="D15" s="165"/>
      <c r="E15" s="79" t="s">
        <v>13</v>
      </c>
      <c r="F15" s="95"/>
      <c r="G15" s="3"/>
      <c r="H15" s="49"/>
      <c r="I15" s="3"/>
      <c r="J15" s="3"/>
      <c r="K15" s="3"/>
    </row>
    <row r="16" spans="1:11" ht="18" customHeight="1" x14ac:dyDescent="0.15">
      <c r="A16" s="163"/>
      <c r="B16" s="86" t="s">
        <v>14</v>
      </c>
      <c r="C16" s="88">
        <f>ROUNDDOWN(SUM(補助対象経費算定!E21:E30),-3)</f>
        <v>0</v>
      </c>
      <c r="D16" s="165"/>
      <c r="E16" s="86" t="s">
        <v>14</v>
      </c>
      <c r="F16" s="88">
        <f>ROUNDDOWN(SUM(補助対象経費算定!E21:E30),-3)</f>
        <v>0</v>
      </c>
      <c r="G16" s="3"/>
      <c r="H16" s="49"/>
      <c r="I16" s="3"/>
      <c r="J16" s="3"/>
      <c r="K16" s="3"/>
    </row>
    <row r="17" spans="1:11" ht="18" customHeight="1" x14ac:dyDescent="0.15">
      <c r="A17" s="163"/>
      <c r="B17" s="87" t="s">
        <v>15</v>
      </c>
      <c r="C17" s="89">
        <f>ROUNDDOWN(SUM(補助対象経費算定!E31:E45),-3)</f>
        <v>0</v>
      </c>
      <c r="D17" s="165"/>
      <c r="E17" s="87" t="s">
        <v>15</v>
      </c>
      <c r="F17" s="89">
        <f>ROUNDDOWN(SUM(補助対象経費算定!E31:E45),-3)</f>
        <v>0</v>
      </c>
      <c r="G17" s="3"/>
      <c r="H17" s="49"/>
      <c r="I17" s="3"/>
      <c r="J17" s="3"/>
      <c r="K17" s="3"/>
    </row>
    <row r="18" spans="1:11" ht="22.5" customHeight="1" x14ac:dyDescent="0.15">
      <c r="A18" s="164"/>
      <c r="B18" s="73" t="s">
        <v>31</v>
      </c>
      <c r="C18" s="93">
        <f>SUBTOTAL(9,C4:C17)</f>
        <v>0</v>
      </c>
      <c r="D18" s="166"/>
      <c r="E18" s="74" t="s">
        <v>80</v>
      </c>
      <c r="F18" s="93">
        <f>SUBTOTAL(9,F4:F17)</f>
        <v>0</v>
      </c>
      <c r="G18" s="3"/>
      <c r="H18" s="49"/>
      <c r="I18" s="3"/>
      <c r="J18" s="3"/>
      <c r="K18" s="3"/>
    </row>
    <row r="19" spans="1:11" ht="18" customHeight="1" x14ac:dyDescent="0.15">
      <c r="A19" s="163" t="s">
        <v>29</v>
      </c>
      <c r="B19" s="78" t="s">
        <v>28</v>
      </c>
      <c r="C19" s="90">
        <f>IF(C18&lt;=F18,F18-C18,0)</f>
        <v>0</v>
      </c>
      <c r="D19" s="174" t="s">
        <v>29</v>
      </c>
      <c r="E19" s="83" t="s">
        <v>28</v>
      </c>
      <c r="F19" s="90">
        <f>IF(F18&lt;=C18,C18-F18,0)</f>
        <v>0</v>
      </c>
      <c r="G19" s="3"/>
      <c r="H19" s="49"/>
      <c r="I19" s="3"/>
      <c r="J19" s="3"/>
      <c r="K19" s="3"/>
    </row>
    <row r="20" spans="1:11" ht="18" customHeight="1" x14ac:dyDescent="0.15">
      <c r="A20" s="163"/>
      <c r="B20" s="80" t="s">
        <v>30</v>
      </c>
      <c r="C20" s="89"/>
      <c r="D20" s="165"/>
      <c r="E20" s="84" t="s">
        <v>79</v>
      </c>
      <c r="F20" s="89"/>
      <c r="G20" s="3"/>
      <c r="H20" s="49"/>
      <c r="I20" s="3"/>
      <c r="J20" s="3"/>
      <c r="K20" s="3"/>
    </row>
    <row r="21" spans="1:11" ht="22.5" customHeight="1" thickBot="1" x14ac:dyDescent="0.2">
      <c r="A21" s="163"/>
      <c r="B21" s="81" t="s">
        <v>32</v>
      </c>
      <c r="C21" s="92">
        <f>SUBTOTAL(9,C19:C20)</f>
        <v>0</v>
      </c>
      <c r="D21" s="165"/>
      <c r="E21" s="81" t="s">
        <v>32</v>
      </c>
      <c r="F21" s="92">
        <f>SUBTOTAL(9,F19:F20)</f>
        <v>0</v>
      </c>
      <c r="G21" s="3"/>
      <c r="H21" s="3"/>
      <c r="I21" s="3"/>
      <c r="J21" s="3"/>
      <c r="K21" s="3"/>
    </row>
    <row r="22" spans="1:11" ht="32.1" customHeight="1" thickBot="1" x14ac:dyDescent="0.2">
      <c r="A22" s="169" t="s">
        <v>81</v>
      </c>
      <c r="B22" s="170"/>
      <c r="C22" s="91">
        <f>SUBTOTAL(9,C4:C21)</f>
        <v>0</v>
      </c>
      <c r="D22" s="175" t="s">
        <v>82</v>
      </c>
      <c r="E22" s="175"/>
      <c r="F22" s="91">
        <f>SUBTOTAL(9,F4:F21)</f>
        <v>0</v>
      </c>
      <c r="G22" s="75"/>
      <c r="H22" s="75"/>
      <c r="I22" s="3"/>
      <c r="J22" s="3"/>
      <c r="K22" s="3"/>
    </row>
    <row r="23" spans="1:11" ht="27" customHeight="1" x14ac:dyDescent="0.15">
      <c r="A23" s="176" t="str">
        <f>IF(NOT(C22=F22),"収支合計に差があります。修正してください。","")</f>
        <v/>
      </c>
      <c r="B23" s="176"/>
      <c r="C23" s="176"/>
      <c r="D23" s="176"/>
      <c r="E23" s="176"/>
      <c r="F23" s="176"/>
      <c r="G23" s="2"/>
      <c r="H23" s="2"/>
      <c r="I23" s="2"/>
      <c r="J23" s="2"/>
      <c r="K23" s="2"/>
    </row>
    <row r="24" spans="1:11" ht="17.25" customHeight="1" x14ac:dyDescent="0.15">
      <c r="B24" s="177" t="s">
        <v>21</v>
      </c>
      <c r="C24" s="177"/>
      <c r="D24" s="2"/>
      <c r="E24" s="76" t="s">
        <v>24</v>
      </c>
      <c r="F24" s="2"/>
      <c r="G24" s="2"/>
      <c r="H24" s="2"/>
      <c r="I24" s="76"/>
      <c r="J24" s="2"/>
      <c r="K24" s="2"/>
    </row>
    <row r="25" spans="1:11" ht="12" customHeight="1" x14ac:dyDescent="0.15">
      <c r="B25" s="2"/>
      <c r="C25" s="2"/>
      <c r="D25" s="2"/>
      <c r="E25" s="2"/>
      <c r="F25" s="2"/>
      <c r="G25" s="2"/>
      <c r="H25" s="2"/>
      <c r="I25" s="2"/>
      <c r="J25" s="2"/>
      <c r="K25" s="2"/>
    </row>
    <row r="26" spans="1:11" ht="24.75" customHeight="1" x14ac:dyDescent="0.15">
      <c r="B26" s="2"/>
      <c r="C26" s="171" t="s">
        <v>85</v>
      </c>
      <c r="D26" s="171"/>
      <c r="E26" s="181"/>
      <c r="F26" s="181"/>
      <c r="G26" s="77"/>
      <c r="H26" s="77"/>
      <c r="I26" s="77"/>
      <c r="J26" s="77"/>
      <c r="K26" s="77"/>
    </row>
    <row r="27" spans="1:11" ht="24.75" customHeight="1" x14ac:dyDescent="0.15">
      <c r="B27" s="2"/>
      <c r="C27" s="171" t="s">
        <v>86</v>
      </c>
      <c r="D27" s="171"/>
      <c r="E27" s="181"/>
      <c r="F27" s="181"/>
      <c r="G27" s="77"/>
      <c r="H27" s="77"/>
      <c r="I27" s="77"/>
      <c r="J27" s="77"/>
      <c r="K27" s="77"/>
    </row>
    <row r="28" spans="1:11" ht="14.1" customHeight="1" x14ac:dyDescent="0.15">
      <c r="B28" s="2"/>
      <c r="C28" s="2"/>
      <c r="D28" s="2"/>
      <c r="E28" s="77"/>
      <c r="F28" s="77"/>
      <c r="G28" s="77"/>
      <c r="H28" s="77"/>
      <c r="I28" s="77"/>
      <c r="J28" s="77"/>
      <c r="K28" s="77"/>
    </row>
    <row r="29" spans="1:11" ht="14.1" customHeight="1" x14ac:dyDescent="0.15">
      <c r="B29" s="2"/>
      <c r="C29" s="2"/>
      <c r="D29" s="2"/>
      <c r="E29" s="77"/>
      <c r="F29" s="77"/>
      <c r="G29" s="77"/>
      <c r="H29" s="77"/>
      <c r="I29" s="77"/>
      <c r="J29" s="77"/>
      <c r="K29" s="77"/>
    </row>
  </sheetData>
  <sheetProtection insertColumns="0" insertRows="0"/>
  <protectedRanges>
    <protectedRange sqref="D24:K29" name="法人"/>
    <protectedRange sqref="B1" name="年度"/>
    <protectedRange sqref="F5 F15:F19 H6:I7 H9:I9 H11:I11 H13:I13 J10 J12 J14" name="収入の部"/>
  </protectedRanges>
  <mergeCells count="17">
    <mergeCell ref="A23:F23"/>
    <mergeCell ref="B24:C24"/>
    <mergeCell ref="C26:D26"/>
    <mergeCell ref="C27:D27"/>
    <mergeCell ref="E26:F26"/>
    <mergeCell ref="E27:F27"/>
    <mergeCell ref="A22:B22"/>
    <mergeCell ref="D3:E3"/>
    <mergeCell ref="D4:D18"/>
    <mergeCell ref="D19:D21"/>
    <mergeCell ref="A2:C2"/>
    <mergeCell ref="D22:E22"/>
    <mergeCell ref="A1:F1"/>
    <mergeCell ref="D2:F2"/>
    <mergeCell ref="A4:A18"/>
    <mergeCell ref="A19:A21"/>
    <mergeCell ref="A3:B3"/>
  </mergeCells>
  <phoneticPr fontId="2"/>
  <conditionalFormatting sqref="A23:F23">
    <cfRule type="notContainsBlanks" dxfId="0" priority="1">
      <formula>LEN(TRIM(A23))&gt;0</formula>
    </cfRule>
  </conditionalFormatting>
  <printOptions horizontalCentered="1" verticalCentered="1"/>
  <pageMargins left="0.70866141732283472" right="0.70866141732283472" top="0.74803149606299213" bottom="0.55118110236220474" header="0.31496062992125984" footer="0.31496062992125984"/>
  <pageSetup paperSize="9"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C44"/>
  <sheetViews>
    <sheetView view="pageBreakPreview" zoomScaleNormal="100" zoomScaleSheetLayoutView="100" workbookViewId="0"/>
  </sheetViews>
  <sheetFormatPr defaultRowHeight="13.5" x14ac:dyDescent="0.15"/>
  <cols>
    <col min="1" max="1" width="31.75" style="108" customWidth="1"/>
    <col min="2" max="2" width="16.125" style="109" customWidth="1"/>
    <col min="3" max="3" width="44.625" style="109" bestFit="1" customWidth="1"/>
    <col min="4" max="256" width="9" style="108"/>
    <col min="257" max="257" width="31.75" style="108" customWidth="1"/>
    <col min="258" max="258" width="16.125" style="108" customWidth="1"/>
    <col min="259" max="259" width="44.625" style="108" bestFit="1" customWidth="1"/>
    <col min="260" max="512" width="9" style="108"/>
    <col min="513" max="513" width="31.75" style="108" customWidth="1"/>
    <col min="514" max="514" width="16.125" style="108" customWidth="1"/>
    <col min="515" max="515" width="44.625" style="108" bestFit="1" customWidth="1"/>
    <col min="516" max="768" width="9" style="108"/>
    <col min="769" max="769" width="31.75" style="108" customWidth="1"/>
    <col min="770" max="770" width="16.125" style="108" customWidth="1"/>
    <col min="771" max="771" width="44.625" style="108" bestFit="1" customWidth="1"/>
    <col min="772" max="1024" width="9" style="108"/>
    <col min="1025" max="1025" width="31.75" style="108" customWidth="1"/>
    <col min="1026" max="1026" width="16.125" style="108" customWidth="1"/>
    <col min="1027" max="1027" width="44.625" style="108" bestFit="1" customWidth="1"/>
    <col min="1028" max="1280" width="9" style="108"/>
    <col min="1281" max="1281" width="31.75" style="108" customWidth="1"/>
    <col min="1282" max="1282" width="16.125" style="108" customWidth="1"/>
    <col min="1283" max="1283" width="44.625" style="108" bestFit="1" customWidth="1"/>
    <col min="1284" max="1536" width="9" style="108"/>
    <col min="1537" max="1537" width="31.75" style="108" customWidth="1"/>
    <col min="1538" max="1538" width="16.125" style="108" customWidth="1"/>
    <col min="1539" max="1539" width="44.625" style="108" bestFit="1" customWidth="1"/>
    <col min="1540" max="1792" width="9" style="108"/>
    <col min="1793" max="1793" width="31.75" style="108" customWidth="1"/>
    <col min="1794" max="1794" width="16.125" style="108" customWidth="1"/>
    <col min="1795" max="1795" width="44.625" style="108" bestFit="1" customWidth="1"/>
    <col min="1796" max="2048" width="9" style="108"/>
    <col min="2049" max="2049" width="31.75" style="108" customWidth="1"/>
    <col min="2050" max="2050" width="16.125" style="108" customWidth="1"/>
    <col min="2051" max="2051" width="44.625" style="108" bestFit="1" customWidth="1"/>
    <col min="2052" max="2304" width="9" style="108"/>
    <col min="2305" max="2305" width="31.75" style="108" customWidth="1"/>
    <col min="2306" max="2306" width="16.125" style="108" customWidth="1"/>
    <col min="2307" max="2307" width="44.625" style="108" bestFit="1" customWidth="1"/>
    <col min="2308" max="2560" width="9" style="108"/>
    <col min="2561" max="2561" width="31.75" style="108" customWidth="1"/>
    <col min="2562" max="2562" width="16.125" style="108" customWidth="1"/>
    <col min="2563" max="2563" width="44.625" style="108" bestFit="1" customWidth="1"/>
    <col min="2564" max="2816" width="9" style="108"/>
    <col min="2817" max="2817" width="31.75" style="108" customWidth="1"/>
    <col min="2818" max="2818" width="16.125" style="108" customWidth="1"/>
    <col min="2819" max="2819" width="44.625" style="108" bestFit="1" customWidth="1"/>
    <col min="2820" max="3072" width="9" style="108"/>
    <col min="3073" max="3073" width="31.75" style="108" customWidth="1"/>
    <col min="3074" max="3074" width="16.125" style="108" customWidth="1"/>
    <col min="3075" max="3075" width="44.625" style="108" bestFit="1" customWidth="1"/>
    <col min="3076" max="3328" width="9" style="108"/>
    <col min="3329" max="3329" width="31.75" style="108" customWidth="1"/>
    <col min="3330" max="3330" width="16.125" style="108" customWidth="1"/>
    <col min="3331" max="3331" width="44.625" style="108" bestFit="1" customWidth="1"/>
    <col min="3332" max="3584" width="9" style="108"/>
    <col min="3585" max="3585" width="31.75" style="108" customWidth="1"/>
    <col min="3586" max="3586" width="16.125" style="108" customWidth="1"/>
    <col min="3587" max="3587" width="44.625" style="108" bestFit="1" customWidth="1"/>
    <col min="3588" max="3840" width="9" style="108"/>
    <col min="3841" max="3841" width="31.75" style="108" customWidth="1"/>
    <col min="3842" max="3842" width="16.125" style="108" customWidth="1"/>
    <col min="3843" max="3843" width="44.625" style="108" bestFit="1" customWidth="1"/>
    <col min="3844" max="4096" width="9" style="108"/>
    <col min="4097" max="4097" width="31.75" style="108" customWidth="1"/>
    <col min="4098" max="4098" width="16.125" style="108" customWidth="1"/>
    <col min="4099" max="4099" width="44.625" style="108" bestFit="1" customWidth="1"/>
    <col min="4100" max="4352" width="9" style="108"/>
    <col min="4353" max="4353" width="31.75" style="108" customWidth="1"/>
    <col min="4354" max="4354" width="16.125" style="108" customWidth="1"/>
    <col min="4355" max="4355" width="44.625" style="108" bestFit="1" customWidth="1"/>
    <col min="4356" max="4608" width="9" style="108"/>
    <col min="4609" max="4609" width="31.75" style="108" customWidth="1"/>
    <col min="4610" max="4610" width="16.125" style="108" customWidth="1"/>
    <col min="4611" max="4611" width="44.625" style="108" bestFit="1" customWidth="1"/>
    <col min="4612" max="4864" width="9" style="108"/>
    <col min="4865" max="4865" width="31.75" style="108" customWidth="1"/>
    <col min="4866" max="4866" width="16.125" style="108" customWidth="1"/>
    <col min="4867" max="4867" width="44.625" style="108" bestFit="1" customWidth="1"/>
    <col min="4868" max="5120" width="9" style="108"/>
    <col min="5121" max="5121" width="31.75" style="108" customWidth="1"/>
    <col min="5122" max="5122" width="16.125" style="108" customWidth="1"/>
    <col min="5123" max="5123" width="44.625" style="108" bestFit="1" customWidth="1"/>
    <col min="5124" max="5376" width="9" style="108"/>
    <col min="5377" max="5377" width="31.75" style="108" customWidth="1"/>
    <col min="5378" max="5378" width="16.125" style="108" customWidth="1"/>
    <col min="5379" max="5379" width="44.625" style="108" bestFit="1" customWidth="1"/>
    <col min="5380" max="5632" width="9" style="108"/>
    <col min="5633" max="5633" width="31.75" style="108" customWidth="1"/>
    <col min="5634" max="5634" width="16.125" style="108" customWidth="1"/>
    <col min="5635" max="5635" width="44.625" style="108" bestFit="1" customWidth="1"/>
    <col min="5636" max="5888" width="9" style="108"/>
    <col min="5889" max="5889" width="31.75" style="108" customWidth="1"/>
    <col min="5890" max="5890" width="16.125" style="108" customWidth="1"/>
    <col min="5891" max="5891" width="44.625" style="108" bestFit="1" customWidth="1"/>
    <col min="5892" max="6144" width="9" style="108"/>
    <col min="6145" max="6145" width="31.75" style="108" customWidth="1"/>
    <col min="6146" max="6146" width="16.125" style="108" customWidth="1"/>
    <col min="6147" max="6147" width="44.625" style="108" bestFit="1" customWidth="1"/>
    <col min="6148" max="6400" width="9" style="108"/>
    <col min="6401" max="6401" width="31.75" style="108" customWidth="1"/>
    <col min="6402" max="6402" width="16.125" style="108" customWidth="1"/>
    <col min="6403" max="6403" width="44.625" style="108" bestFit="1" customWidth="1"/>
    <col min="6404" max="6656" width="9" style="108"/>
    <col min="6657" max="6657" width="31.75" style="108" customWidth="1"/>
    <col min="6658" max="6658" width="16.125" style="108" customWidth="1"/>
    <col min="6659" max="6659" width="44.625" style="108" bestFit="1" customWidth="1"/>
    <col min="6660" max="6912" width="9" style="108"/>
    <col min="6913" max="6913" width="31.75" style="108" customWidth="1"/>
    <col min="6914" max="6914" width="16.125" style="108" customWidth="1"/>
    <col min="6915" max="6915" width="44.625" style="108" bestFit="1" customWidth="1"/>
    <col min="6916" max="7168" width="9" style="108"/>
    <col min="7169" max="7169" width="31.75" style="108" customWidth="1"/>
    <col min="7170" max="7170" width="16.125" style="108" customWidth="1"/>
    <col min="7171" max="7171" width="44.625" style="108" bestFit="1" customWidth="1"/>
    <col min="7172" max="7424" width="9" style="108"/>
    <col min="7425" max="7425" width="31.75" style="108" customWidth="1"/>
    <col min="7426" max="7426" width="16.125" style="108" customWidth="1"/>
    <col min="7427" max="7427" width="44.625" style="108" bestFit="1" customWidth="1"/>
    <col min="7428" max="7680" width="9" style="108"/>
    <col min="7681" max="7681" width="31.75" style="108" customWidth="1"/>
    <col min="7682" max="7682" width="16.125" style="108" customWidth="1"/>
    <col min="7683" max="7683" width="44.625" style="108" bestFit="1" customWidth="1"/>
    <col min="7684" max="7936" width="9" style="108"/>
    <col min="7937" max="7937" width="31.75" style="108" customWidth="1"/>
    <col min="7938" max="7938" width="16.125" style="108" customWidth="1"/>
    <col min="7939" max="7939" width="44.625" style="108" bestFit="1" customWidth="1"/>
    <col min="7940" max="8192" width="9" style="108"/>
    <col min="8193" max="8193" width="31.75" style="108" customWidth="1"/>
    <col min="8194" max="8194" width="16.125" style="108" customWidth="1"/>
    <col min="8195" max="8195" width="44.625" style="108" bestFit="1" customWidth="1"/>
    <col min="8196" max="8448" width="9" style="108"/>
    <col min="8449" max="8449" width="31.75" style="108" customWidth="1"/>
    <col min="8450" max="8450" width="16.125" style="108" customWidth="1"/>
    <col min="8451" max="8451" width="44.625" style="108" bestFit="1" customWidth="1"/>
    <col min="8452" max="8704" width="9" style="108"/>
    <col min="8705" max="8705" width="31.75" style="108" customWidth="1"/>
    <col min="8706" max="8706" width="16.125" style="108" customWidth="1"/>
    <col min="8707" max="8707" width="44.625" style="108" bestFit="1" customWidth="1"/>
    <col min="8708" max="8960" width="9" style="108"/>
    <col min="8961" max="8961" width="31.75" style="108" customWidth="1"/>
    <col min="8962" max="8962" width="16.125" style="108" customWidth="1"/>
    <col min="8963" max="8963" width="44.625" style="108" bestFit="1" customWidth="1"/>
    <col min="8964" max="9216" width="9" style="108"/>
    <col min="9217" max="9217" width="31.75" style="108" customWidth="1"/>
    <col min="9218" max="9218" width="16.125" style="108" customWidth="1"/>
    <col min="9219" max="9219" width="44.625" style="108" bestFit="1" customWidth="1"/>
    <col min="9220" max="9472" width="9" style="108"/>
    <col min="9473" max="9473" width="31.75" style="108" customWidth="1"/>
    <col min="9474" max="9474" width="16.125" style="108" customWidth="1"/>
    <col min="9475" max="9475" width="44.625" style="108" bestFit="1" customWidth="1"/>
    <col min="9476" max="9728" width="9" style="108"/>
    <col min="9729" max="9729" width="31.75" style="108" customWidth="1"/>
    <col min="9730" max="9730" width="16.125" style="108" customWidth="1"/>
    <col min="9731" max="9731" width="44.625" style="108" bestFit="1" customWidth="1"/>
    <col min="9732" max="9984" width="9" style="108"/>
    <col min="9985" max="9985" width="31.75" style="108" customWidth="1"/>
    <col min="9986" max="9986" width="16.125" style="108" customWidth="1"/>
    <col min="9987" max="9987" width="44.625" style="108" bestFit="1" customWidth="1"/>
    <col min="9988" max="10240" width="9" style="108"/>
    <col min="10241" max="10241" width="31.75" style="108" customWidth="1"/>
    <col min="10242" max="10242" width="16.125" style="108" customWidth="1"/>
    <col min="10243" max="10243" width="44.625" style="108" bestFit="1" customWidth="1"/>
    <col min="10244" max="10496" width="9" style="108"/>
    <col min="10497" max="10497" width="31.75" style="108" customWidth="1"/>
    <col min="10498" max="10498" width="16.125" style="108" customWidth="1"/>
    <col min="10499" max="10499" width="44.625" style="108" bestFit="1" customWidth="1"/>
    <col min="10500" max="10752" width="9" style="108"/>
    <col min="10753" max="10753" width="31.75" style="108" customWidth="1"/>
    <col min="10754" max="10754" width="16.125" style="108" customWidth="1"/>
    <col min="10755" max="10755" width="44.625" style="108" bestFit="1" customWidth="1"/>
    <col min="10756" max="11008" width="9" style="108"/>
    <col min="11009" max="11009" width="31.75" style="108" customWidth="1"/>
    <col min="11010" max="11010" width="16.125" style="108" customWidth="1"/>
    <col min="11011" max="11011" width="44.625" style="108" bestFit="1" customWidth="1"/>
    <col min="11012" max="11264" width="9" style="108"/>
    <col min="11265" max="11265" width="31.75" style="108" customWidth="1"/>
    <col min="11266" max="11266" width="16.125" style="108" customWidth="1"/>
    <col min="11267" max="11267" width="44.625" style="108" bestFit="1" customWidth="1"/>
    <col min="11268" max="11520" width="9" style="108"/>
    <col min="11521" max="11521" width="31.75" style="108" customWidth="1"/>
    <col min="11522" max="11522" width="16.125" style="108" customWidth="1"/>
    <col min="11523" max="11523" width="44.625" style="108" bestFit="1" customWidth="1"/>
    <col min="11524" max="11776" width="9" style="108"/>
    <col min="11777" max="11777" width="31.75" style="108" customWidth="1"/>
    <col min="11778" max="11778" width="16.125" style="108" customWidth="1"/>
    <col min="11779" max="11779" width="44.625" style="108" bestFit="1" customWidth="1"/>
    <col min="11780" max="12032" width="9" style="108"/>
    <col min="12033" max="12033" width="31.75" style="108" customWidth="1"/>
    <col min="12034" max="12034" width="16.125" style="108" customWidth="1"/>
    <col min="12035" max="12035" width="44.625" style="108" bestFit="1" customWidth="1"/>
    <col min="12036" max="12288" width="9" style="108"/>
    <col min="12289" max="12289" width="31.75" style="108" customWidth="1"/>
    <col min="12290" max="12290" width="16.125" style="108" customWidth="1"/>
    <col min="12291" max="12291" width="44.625" style="108" bestFit="1" customWidth="1"/>
    <col min="12292" max="12544" width="9" style="108"/>
    <col min="12545" max="12545" width="31.75" style="108" customWidth="1"/>
    <col min="12546" max="12546" width="16.125" style="108" customWidth="1"/>
    <col min="12547" max="12547" width="44.625" style="108" bestFit="1" customWidth="1"/>
    <col min="12548" max="12800" width="9" style="108"/>
    <col min="12801" max="12801" width="31.75" style="108" customWidth="1"/>
    <col min="12802" max="12802" width="16.125" style="108" customWidth="1"/>
    <col min="12803" max="12803" width="44.625" style="108" bestFit="1" customWidth="1"/>
    <col min="12804" max="13056" width="9" style="108"/>
    <col min="13057" max="13057" width="31.75" style="108" customWidth="1"/>
    <col min="13058" max="13058" width="16.125" style="108" customWidth="1"/>
    <col min="13059" max="13059" width="44.625" style="108" bestFit="1" customWidth="1"/>
    <col min="13060" max="13312" width="9" style="108"/>
    <col min="13313" max="13313" width="31.75" style="108" customWidth="1"/>
    <col min="13314" max="13314" width="16.125" style="108" customWidth="1"/>
    <col min="13315" max="13315" width="44.625" style="108" bestFit="1" customWidth="1"/>
    <col min="13316" max="13568" width="9" style="108"/>
    <col min="13569" max="13569" width="31.75" style="108" customWidth="1"/>
    <col min="13570" max="13570" width="16.125" style="108" customWidth="1"/>
    <col min="13571" max="13571" width="44.625" style="108" bestFit="1" customWidth="1"/>
    <col min="13572" max="13824" width="9" style="108"/>
    <col min="13825" max="13825" width="31.75" style="108" customWidth="1"/>
    <col min="13826" max="13826" width="16.125" style="108" customWidth="1"/>
    <col min="13827" max="13827" width="44.625" style="108" bestFit="1" customWidth="1"/>
    <col min="13828" max="14080" width="9" style="108"/>
    <col min="14081" max="14081" width="31.75" style="108" customWidth="1"/>
    <col min="14082" max="14082" width="16.125" style="108" customWidth="1"/>
    <col min="14083" max="14083" width="44.625" style="108" bestFit="1" customWidth="1"/>
    <col min="14084" max="14336" width="9" style="108"/>
    <col min="14337" max="14337" width="31.75" style="108" customWidth="1"/>
    <col min="14338" max="14338" width="16.125" style="108" customWidth="1"/>
    <col min="14339" max="14339" width="44.625" style="108" bestFit="1" customWidth="1"/>
    <col min="14340" max="14592" width="9" style="108"/>
    <col min="14593" max="14593" width="31.75" style="108" customWidth="1"/>
    <col min="14594" max="14594" width="16.125" style="108" customWidth="1"/>
    <col min="14595" max="14595" width="44.625" style="108" bestFit="1" customWidth="1"/>
    <col min="14596" max="14848" width="9" style="108"/>
    <col min="14849" max="14849" width="31.75" style="108" customWidth="1"/>
    <col min="14850" max="14850" width="16.125" style="108" customWidth="1"/>
    <col min="14851" max="14851" width="44.625" style="108" bestFit="1" customWidth="1"/>
    <col min="14852" max="15104" width="9" style="108"/>
    <col min="15105" max="15105" width="31.75" style="108" customWidth="1"/>
    <col min="15106" max="15106" width="16.125" style="108" customWidth="1"/>
    <col min="15107" max="15107" width="44.625" style="108" bestFit="1" customWidth="1"/>
    <col min="15108" max="15360" width="9" style="108"/>
    <col min="15361" max="15361" width="31.75" style="108" customWidth="1"/>
    <col min="15362" max="15362" width="16.125" style="108" customWidth="1"/>
    <col min="15363" max="15363" width="44.625" style="108" bestFit="1" customWidth="1"/>
    <col min="15364" max="15616" width="9" style="108"/>
    <col min="15617" max="15617" width="31.75" style="108" customWidth="1"/>
    <col min="15618" max="15618" width="16.125" style="108" customWidth="1"/>
    <col min="15619" max="15619" width="44.625" style="108" bestFit="1" customWidth="1"/>
    <col min="15620" max="15872" width="9" style="108"/>
    <col min="15873" max="15873" width="31.75" style="108" customWidth="1"/>
    <col min="15874" max="15874" width="16.125" style="108" customWidth="1"/>
    <col min="15875" max="15875" width="44.625" style="108" bestFit="1" customWidth="1"/>
    <col min="15876" max="16128" width="9" style="108"/>
    <col min="16129" max="16129" width="31.75" style="108" customWidth="1"/>
    <col min="16130" max="16130" width="16.125" style="108" customWidth="1"/>
    <col min="16131" max="16131" width="44.625" style="108" bestFit="1" customWidth="1"/>
    <col min="16132" max="16384" width="9" style="108"/>
  </cols>
  <sheetData>
    <row r="1" spans="1:3" s="106" customFormat="1" ht="18" customHeight="1" x14ac:dyDescent="0.15">
      <c r="A1" s="106" t="s">
        <v>96</v>
      </c>
      <c r="B1" s="107"/>
      <c r="C1" s="107"/>
    </row>
    <row r="2" spans="1:3" ht="30" customHeight="1" x14ac:dyDescent="0.15"/>
    <row r="3" spans="1:3" ht="18" customHeight="1" x14ac:dyDescent="0.15">
      <c r="A3" s="108" t="s">
        <v>97</v>
      </c>
    </row>
    <row r="4" spans="1:3" ht="20.100000000000001" customHeight="1" x14ac:dyDescent="0.15">
      <c r="A4" s="110" t="s">
        <v>0</v>
      </c>
      <c r="B4" s="111" t="s">
        <v>98</v>
      </c>
      <c r="C4" s="112" t="s">
        <v>99</v>
      </c>
    </row>
    <row r="5" spans="1:3" ht="20.100000000000001" customHeight="1" x14ac:dyDescent="0.15">
      <c r="A5" s="113"/>
      <c r="B5" s="114"/>
      <c r="C5" s="115"/>
    </row>
    <row r="6" spans="1:3" ht="20.100000000000001" customHeight="1" x14ac:dyDescent="0.15">
      <c r="A6" s="113"/>
      <c r="B6" s="116"/>
      <c r="C6" s="117"/>
    </row>
    <row r="7" spans="1:3" ht="20.100000000000001" customHeight="1" x14ac:dyDescent="0.15">
      <c r="A7" s="118"/>
      <c r="B7" s="114"/>
      <c r="C7" s="117"/>
    </row>
    <row r="8" spans="1:3" ht="20.100000000000001" customHeight="1" x14ac:dyDescent="0.15">
      <c r="A8" s="113"/>
      <c r="B8" s="114"/>
      <c r="C8" s="114"/>
    </row>
    <row r="9" spans="1:3" ht="20.100000000000001" customHeight="1" x14ac:dyDescent="0.15">
      <c r="A9" s="113"/>
      <c r="B9" s="114"/>
      <c r="C9" s="117"/>
    </row>
    <row r="10" spans="1:3" ht="20.100000000000001" customHeight="1" x14ac:dyDescent="0.15">
      <c r="A10" s="113"/>
      <c r="B10" s="114"/>
      <c r="C10" s="117"/>
    </row>
    <row r="11" spans="1:3" ht="20.100000000000001" customHeight="1" x14ac:dyDescent="0.15">
      <c r="A11" s="113"/>
      <c r="B11" s="116"/>
      <c r="C11" s="114"/>
    </row>
    <row r="12" spans="1:3" ht="20.100000000000001" customHeight="1" x14ac:dyDescent="0.15">
      <c r="A12" s="113"/>
      <c r="B12" s="114"/>
      <c r="C12" s="114"/>
    </row>
    <row r="13" spans="1:3" ht="20.100000000000001" customHeight="1" x14ac:dyDescent="0.15">
      <c r="A13" s="113"/>
      <c r="B13" s="114"/>
      <c r="C13" s="114"/>
    </row>
    <row r="14" spans="1:3" ht="24" customHeight="1" x14ac:dyDescent="0.15">
      <c r="A14" s="110" t="s">
        <v>1</v>
      </c>
      <c r="B14" s="119"/>
      <c r="C14" s="120"/>
    </row>
    <row r="15" spans="1:3" ht="18" customHeight="1" x14ac:dyDescent="0.15"/>
    <row r="16" spans="1:3" ht="18" customHeight="1" x14ac:dyDescent="0.15"/>
    <row r="17" spans="1:3" ht="18" customHeight="1" x14ac:dyDescent="0.15">
      <c r="A17" s="108" t="s">
        <v>100</v>
      </c>
    </row>
    <row r="18" spans="1:3" s="121" customFormat="1" ht="20.100000000000001" customHeight="1" x14ac:dyDescent="0.15">
      <c r="A18" s="110" t="s">
        <v>0</v>
      </c>
      <c r="B18" s="111" t="s">
        <v>98</v>
      </c>
      <c r="C18" s="112" t="s">
        <v>99</v>
      </c>
    </row>
    <row r="19" spans="1:3" ht="20.100000000000001" customHeight="1" x14ac:dyDescent="0.15">
      <c r="A19" s="113"/>
      <c r="B19" s="114"/>
      <c r="C19" s="122"/>
    </row>
    <row r="20" spans="1:3" ht="20.100000000000001" customHeight="1" x14ac:dyDescent="0.15">
      <c r="A20" s="113"/>
      <c r="B20" s="116"/>
      <c r="C20" s="122"/>
    </row>
    <row r="21" spans="1:3" ht="20.100000000000001" customHeight="1" x14ac:dyDescent="0.15">
      <c r="A21" s="113"/>
      <c r="B21" s="114"/>
      <c r="C21" s="114"/>
    </row>
    <row r="22" spans="1:3" ht="20.100000000000001" customHeight="1" x14ac:dyDescent="0.15">
      <c r="A22" s="113"/>
      <c r="B22" s="114"/>
      <c r="C22" s="114"/>
    </row>
    <row r="23" spans="1:3" ht="20.100000000000001" customHeight="1" x14ac:dyDescent="0.15">
      <c r="A23" s="114"/>
      <c r="B23" s="116"/>
      <c r="C23" s="114"/>
    </row>
    <row r="24" spans="1:3" ht="20.100000000000001" customHeight="1" x14ac:dyDescent="0.15">
      <c r="A24" s="113"/>
      <c r="B24" s="114"/>
      <c r="C24" s="114"/>
    </row>
    <row r="25" spans="1:3" ht="20.100000000000001" customHeight="1" x14ac:dyDescent="0.15">
      <c r="A25" s="113"/>
      <c r="B25" s="114"/>
      <c r="C25" s="114"/>
    </row>
    <row r="26" spans="1:3" ht="20.100000000000001" customHeight="1" x14ac:dyDescent="0.15">
      <c r="A26" s="113"/>
      <c r="B26" s="114"/>
      <c r="C26" s="114"/>
    </row>
    <row r="27" spans="1:3" ht="20.100000000000001" customHeight="1" x14ac:dyDescent="0.15">
      <c r="A27" s="113"/>
      <c r="B27" s="114"/>
      <c r="C27" s="114"/>
    </row>
    <row r="28" spans="1:3" ht="20.100000000000001" customHeight="1" x14ac:dyDescent="0.15">
      <c r="A28" s="117"/>
      <c r="B28" s="116"/>
      <c r="C28" s="114"/>
    </row>
    <row r="29" spans="1:3" ht="20.100000000000001" customHeight="1" x14ac:dyDescent="0.15">
      <c r="A29" s="113"/>
      <c r="B29" s="114"/>
      <c r="C29" s="114"/>
    </row>
    <row r="30" spans="1:3" ht="20.100000000000001" customHeight="1" x14ac:dyDescent="0.15">
      <c r="A30" s="113"/>
      <c r="B30" s="114"/>
      <c r="C30" s="123"/>
    </row>
    <row r="31" spans="1:3" ht="24" customHeight="1" x14ac:dyDescent="0.15">
      <c r="A31" s="110" t="s">
        <v>1</v>
      </c>
      <c r="B31" s="119"/>
      <c r="C31" s="120"/>
    </row>
    <row r="32" spans="1:3" ht="18" customHeight="1" x14ac:dyDescent="0.15"/>
    <row r="33" spans="1:3" ht="18" customHeight="1" x14ac:dyDescent="0.15">
      <c r="A33" s="108" t="s">
        <v>101</v>
      </c>
    </row>
    <row r="34" spans="1:3" ht="18" customHeight="1" x14ac:dyDescent="0.15"/>
    <row r="35" spans="1:3" ht="18" customHeight="1" x14ac:dyDescent="0.15">
      <c r="C35" s="124" t="s">
        <v>102</v>
      </c>
    </row>
    <row r="36" spans="1:3" ht="18" customHeight="1" x14ac:dyDescent="0.15">
      <c r="C36" s="125"/>
    </row>
    <row r="37" spans="1:3" ht="18" customHeight="1" x14ac:dyDescent="0.15">
      <c r="B37" s="109" t="s">
        <v>103</v>
      </c>
      <c r="C37" s="125"/>
    </row>
    <row r="38" spans="1:3" ht="18" customHeight="1" x14ac:dyDescent="0.15">
      <c r="B38" s="109" t="s">
        <v>104</v>
      </c>
      <c r="C38" s="125"/>
    </row>
    <row r="39" spans="1:3" ht="18" customHeight="1" x14ac:dyDescent="0.15">
      <c r="C39" s="125"/>
    </row>
    <row r="40" spans="1:3" ht="18" customHeight="1" x14ac:dyDescent="0.15"/>
    <row r="41" spans="1:3" ht="18" customHeight="1" x14ac:dyDescent="0.15"/>
    <row r="42" spans="1:3" ht="18" customHeight="1" x14ac:dyDescent="0.15"/>
    <row r="43" spans="1:3" ht="18" customHeight="1" x14ac:dyDescent="0.15"/>
    <row r="44" spans="1:3" ht="18" customHeight="1" x14ac:dyDescent="0.15"/>
  </sheetData>
  <phoneticPr fontId="2"/>
  <pageMargins left="0.64" right="0.44" top="0.81"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【記載例】補助対象経費算定</vt:lpstr>
      <vt:lpstr>【記載例】収支決算書</vt:lpstr>
      <vt:lpstr>補助対象経費算定</vt:lpstr>
      <vt:lpstr>収支予算書</vt:lpstr>
      <vt:lpstr>（旧様式）収支予算書</vt:lpstr>
      <vt:lpstr>'（旧様式）収支予算書'!Print_Area</vt:lpstr>
      <vt:lpstr>【記載例】収支決算書!Print_Area</vt:lpstr>
      <vt:lpstr>【記載例】補助対象経費算定!Print_Area</vt:lpstr>
      <vt:lpstr>収支予算書!Print_Area</vt:lpstr>
      <vt:lpstr>補助対象経費算定!Print_Area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satou</dc:creator>
  <cp:lastModifiedBy>榎本 葵</cp:lastModifiedBy>
  <cp:lastPrinted>2022-02-22T06:41:42Z</cp:lastPrinted>
  <dcterms:created xsi:type="dcterms:W3CDTF">2012-08-06T05:58:12Z</dcterms:created>
  <dcterms:modified xsi:type="dcterms:W3CDTF">2025-02-17T01:08:05Z</dcterms:modified>
</cp:coreProperties>
</file>