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svza001\2230介護福祉課\【２１給付係】\５　民生（庶務・介護保険）\【指導・監査】関係\R8年度\R8 集団指導\R8 運営状況点検書\"/>
    </mc:Choice>
  </mc:AlternateContent>
  <xr:revisionPtr revIDLastSave="0" documentId="13_ncr:1_{23E2FF64-7CE6-4503-AAF5-0EADEA0DA2F7}" xr6:coauthVersionLast="47" xr6:coauthVersionMax="47" xr10:uidLastSave="{00000000-0000-0000-0000-000000000000}"/>
  <bookViews>
    <workbookView xWindow="3684" yWindow="0" windowWidth="11520" windowHeight="10896" tabRatio="824" xr2:uid="{00000000-000D-0000-FFFF-FFFF00000000}"/>
  </bookViews>
  <sheets>
    <sheet name="運営状況点検書" sheetId="1" r:id="rId1"/>
    <sheet name="勤務形態一覧表（1枚版）" sheetId="38" r:id="rId2"/>
    <sheet name="勤務形態一覧表（100名）" sheetId="39" r:id="rId3"/>
    <sheet name="シフト記号表（勤務時間帯）" sheetId="40" r:id="rId4"/>
    <sheet name="利用者数一覧表" sheetId="23" r:id="rId5"/>
    <sheet name="看護職員人欠確認表" sheetId="24" r:id="rId6"/>
    <sheet name="介護職員人欠確認表" sheetId="25" r:id="rId7"/>
    <sheet name="【記載例】勤務形態一覧表" sheetId="35" r:id="rId8"/>
    <sheet name="【記載例】シフト記号表（勤務時間帯）" sheetId="36" r:id="rId9"/>
    <sheet name="【参考】勤務形態一覧表記入方法" sheetId="37" r:id="rId10"/>
    <sheet name="プルダウン・リスト" sheetId="31" state="hidden" r:id="rId11"/>
  </sheets>
  <definedNames>
    <definedName name="【記載例】シフト記号" localSheetId="8">'【記載例】シフト記号表（勤務時間帯）'!$C$6:$C$35</definedName>
    <definedName name="【記載例】シフト記号" localSheetId="3">'シフト記号表（勤務時間帯）'!$C$6:$C$35</definedName>
    <definedName name="HIT_ROW107" localSheetId="0">運営状況点検書!#REF!</definedName>
    <definedName name="HIT_ROW109" localSheetId="0">運営状況点検書!#REF!</definedName>
    <definedName name="HIT_ROW124" localSheetId="0">運営状況点検書!#REF!</definedName>
    <definedName name="HIT_ROW180" localSheetId="0">運営状況点検書!#REF!</definedName>
    <definedName name="HIT_ROW81" localSheetId="0">運営状況点検書!#REF!</definedName>
    <definedName name="_xlnm.Print_Area" localSheetId="7">【記載例】勤務形態一覧表!$A$1:$BF$72</definedName>
    <definedName name="_xlnm.Print_Area" localSheetId="9">【参考】勤務形態一覧表記入方法!$B$1:$P$84</definedName>
    <definedName name="_xlnm.Print_Area" localSheetId="0">運営状況点検書!$A$1:$AB$890</definedName>
    <definedName name="_xlnm.Print_Area" localSheetId="6">介護職員人欠確認表!$A$1:$AM$46</definedName>
    <definedName name="_xlnm.Print_Area" localSheetId="2">'勤務形態一覧表（100名）'!$A$1:$BF$333</definedName>
    <definedName name="_xlnm.Print_Area" localSheetId="1">'勤務形態一覧表（1枚版）'!$A$1:$BF$72</definedName>
    <definedName name="_xlnm.Print_Area" localSheetId="4">利用者数一覧表!$A$1:$AL$30</definedName>
    <definedName name="_xlnm.Print_Titles" localSheetId="2">'勤務形態一覧表（100名）'!$1:$21</definedName>
    <definedName name="_xlnm.Print_Titles" localSheetId="1">'勤務形態一覧表（1枚版）'!$1:$21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X64" i="35" l="1"/>
  <c r="AX64" i="38"/>
  <c r="BC14" i="35"/>
  <c r="BC14" i="38"/>
  <c r="S25" i="40"/>
  <c r="U25" i="40" s="1"/>
  <c r="Q25" i="40"/>
  <c r="K25" i="40"/>
  <c r="S24" i="40"/>
  <c r="U24" i="40" s="1"/>
  <c r="Q24" i="40"/>
  <c r="K24" i="40"/>
  <c r="S23" i="40"/>
  <c r="U23" i="40" s="1"/>
  <c r="Q23" i="40"/>
  <c r="K23" i="40"/>
  <c r="S22" i="40"/>
  <c r="U22" i="40" s="1"/>
  <c r="Q22" i="40"/>
  <c r="K22" i="40"/>
  <c r="S21" i="40"/>
  <c r="U21" i="40" s="1"/>
  <c r="Q21" i="40"/>
  <c r="K21" i="40"/>
  <c r="S20" i="40"/>
  <c r="U20" i="40" s="1"/>
  <c r="Q20" i="40"/>
  <c r="K20" i="40"/>
  <c r="S19" i="40"/>
  <c r="U19" i="40" s="1"/>
  <c r="Q19" i="40"/>
  <c r="K19" i="40"/>
  <c r="S18" i="40"/>
  <c r="U18" i="40" s="1"/>
  <c r="Q18" i="40"/>
  <c r="K18" i="40"/>
  <c r="S17" i="40"/>
  <c r="U17" i="40" s="1"/>
  <c r="Q17" i="40"/>
  <c r="K17" i="40"/>
  <c r="S16" i="40"/>
  <c r="U16" i="40" s="1"/>
  <c r="Q16" i="40"/>
  <c r="K16" i="40"/>
  <c r="S15" i="40"/>
  <c r="U15" i="40" s="1"/>
  <c r="Q15" i="40"/>
  <c r="K15" i="40"/>
  <c r="S14" i="40"/>
  <c r="U14" i="40" s="1"/>
  <c r="Q14" i="40"/>
  <c r="K14" i="40"/>
  <c r="S13" i="40"/>
  <c r="U13" i="40" s="1"/>
  <c r="Q13" i="40"/>
  <c r="K13" i="40"/>
  <c r="S12" i="40"/>
  <c r="U12" i="40" s="1"/>
  <c r="Q12" i="40"/>
  <c r="K12" i="40"/>
  <c r="S11" i="40"/>
  <c r="U11" i="40" s="1"/>
  <c r="Q11" i="40"/>
  <c r="K11" i="40"/>
  <c r="S10" i="40"/>
  <c r="U10" i="40" s="1"/>
  <c r="Q10" i="40"/>
  <c r="K10" i="40"/>
  <c r="S9" i="40"/>
  <c r="Q9" i="40"/>
  <c r="K9" i="40"/>
  <c r="S8" i="40"/>
  <c r="U8" i="40" s="1"/>
  <c r="Q8" i="40"/>
  <c r="K8" i="40"/>
  <c r="S7" i="40"/>
  <c r="U7" i="40" s="1"/>
  <c r="Q7" i="40"/>
  <c r="K7" i="40"/>
  <c r="S6" i="40"/>
  <c r="U6" i="40" s="1"/>
  <c r="Q6" i="40"/>
  <c r="K6" i="40"/>
  <c r="AW333" i="39"/>
  <c r="AV333" i="39"/>
  <c r="AU333" i="39"/>
  <c r="AT333" i="39"/>
  <c r="AS333" i="39"/>
  <c r="AR333" i="39"/>
  <c r="AQ333" i="39"/>
  <c r="AP333" i="39"/>
  <c r="AO333" i="39"/>
  <c r="AN333" i="39"/>
  <c r="AM333" i="39"/>
  <c r="AL333" i="39"/>
  <c r="AK333" i="39"/>
  <c r="AJ333" i="39"/>
  <c r="AI333" i="39"/>
  <c r="AH333" i="39"/>
  <c r="AG333" i="39"/>
  <c r="AF333" i="39"/>
  <c r="AE333" i="39"/>
  <c r="AD333" i="39"/>
  <c r="AC333" i="39"/>
  <c r="AB333" i="39"/>
  <c r="AA333" i="39"/>
  <c r="Z333" i="39"/>
  <c r="Y333" i="39"/>
  <c r="X333" i="39"/>
  <c r="W333" i="39"/>
  <c r="V333" i="39"/>
  <c r="U333" i="39"/>
  <c r="T333" i="39"/>
  <c r="S333" i="39"/>
  <c r="AW328" i="39"/>
  <c r="AV328" i="39"/>
  <c r="AU328" i="39"/>
  <c r="AT328" i="39"/>
  <c r="AS328" i="39"/>
  <c r="AR328" i="39"/>
  <c r="AQ328" i="39"/>
  <c r="AP328" i="39"/>
  <c r="AO328" i="39"/>
  <c r="AN328" i="39"/>
  <c r="AM328" i="39"/>
  <c r="AL328" i="39"/>
  <c r="AK328" i="39"/>
  <c r="AJ328" i="39"/>
  <c r="AI328" i="39"/>
  <c r="AH328" i="39"/>
  <c r="AG328" i="39"/>
  <c r="AF328" i="39"/>
  <c r="AE328" i="39"/>
  <c r="AD328" i="39"/>
  <c r="AC328" i="39"/>
  <c r="AB328" i="39"/>
  <c r="AA328" i="39"/>
  <c r="Z328" i="39"/>
  <c r="Y328" i="39"/>
  <c r="X328" i="39"/>
  <c r="W328" i="39"/>
  <c r="V328" i="39"/>
  <c r="U328" i="39"/>
  <c r="T328" i="39"/>
  <c r="S328" i="39"/>
  <c r="AW321" i="39"/>
  <c r="AV321" i="39"/>
  <c r="AU321" i="39"/>
  <c r="AT321" i="39"/>
  <c r="AS321" i="39"/>
  <c r="AR321" i="39"/>
  <c r="AQ321" i="39"/>
  <c r="AP321" i="39"/>
  <c r="AO321" i="39"/>
  <c r="AN321" i="39"/>
  <c r="AM321" i="39"/>
  <c r="AL321" i="39"/>
  <c r="AK321" i="39"/>
  <c r="AJ321" i="39"/>
  <c r="AI321" i="39"/>
  <c r="AH321" i="39"/>
  <c r="AG321" i="39"/>
  <c r="AF321" i="39"/>
  <c r="AE321" i="39"/>
  <c r="AD321" i="39"/>
  <c r="AC321" i="39"/>
  <c r="AB321" i="39"/>
  <c r="AA321" i="39"/>
  <c r="Z321" i="39"/>
  <c r="Y321" i="39"/>
  <c r="X321" i="39"/>
  <c r="W321" i="39"/>
  <c r="V321" i="39"/>
  <c r="U321" i="39"/>
  <c r="T321" i="39"/>
  <c r="S321" i="39"/>
  <c r="F321" i="39"/>
  <c r="AW320" i="39"/>
  <c r="AV320" i="39"/>
  <c r="AU320" i="39"/>
  <c r="AT320" i="39"/>
  <c r="AS320" i="39"/>
  <c r="AR320" i="39"/>
  <c r="AQ320" i="39"/>
  <c r="AP320" i="39"/>
  <c r="AO320" i="39"/>
  <c r="AN320" i="39"/>
  <c r="AM320" i="39"/>
  <c r="AL320" i="39"/>
  <c r="AK320" i="39"/>
  <c r="AJ320" i="39"/>
  <c r="AI320" i="39"/>
  <c r="AH320" i="39"/>
  <c r="AG320" i="39"/>
  <c r="AF320" i="39"/>
  <c r="AE320" i="39"/>
  <c r="AD320" i="39"/>
  <c r="AC320" i="39"/>
  <c r="AB320" i="39"/>
  <c r="AA320" i="39"/>
  <c r="Z320" i="39"/>
  <c r="Y320" i="39"/>
  <c r="X320" i="39"/>
  <c r="W320" i="39"/>
  <c r="V320" i="39"/>
  <c r="U320" i="39"/>
  <c r="T320" i="39"/>
  <c r="S320" i="39"/>
  <c r="AW318" i="39"/>
  <c r="AV318" i="39"/>
  <c r="AU318" i="39"/>
  <c r="AT318" i="39"/>
  <c r="AS318" i="39"/>
  <c r="AR318" i="39"/>
  <c r="AQ318" i="39"/>
  <c r="AP318" i="39"/>
  <c r="AO318" i="39"/>
  <c r="AN318" i="39"/>
  <c r="AM318" i="39"/>
  <c r="AL318" i="39"/>
  <c r="AK318" i="39"/>
  <c r="AJ318" i="39"/>
  <c r="AI318" i="39"/>
  <c r="AH318" i="39"/>
  <c r="AG318" i="39"/>
  <c r="AF318" i="39"/>
  <c r="AE318" i="39"/>
  <c r="AD318" i="39"/>
  <c r="AC318" i="39"/>
  <c r="AB318" i="39"/>
  <c r="AA318" i="39"/>
  <c r="Z318" i="39"/>
  <c r="Y318" i="39"/>
  <c r="X318" i="39"/>
  <c r="W318" i="39"/>
  <c r="V318" i="39"/>
  <c r="U318" i="39"/>
  <c r="T318" i="39"/>
  <c r="S318" i="39"/>
  <c r="F318" i="39"/>
  <c r="AW317" i="39"/>
  <c r="AV317" i="39"/>
  <c r="AU317" i="39"/>
  <c r="AT317" i="39"/>
  <c r="AS317" i="39"/>
  <c r="AR317" i="39"/>
  <c r="AQ317" i="39"/>
  <c r="AP317" i="39"/>
  <c r="AO317" i="39"/>
  <c r="AN317" i="39"/>
  <c r="AM317" i="39"/>
  <c r="AL317" i="39"/>
  <c r="AK317" i="39"/>
  <c r="AJ317" i="39"/>
  <c r="AI317" i="39"/>
  <c r="AH317" i="39"/>
  <c r="AG317" i="39"/>
  <c r="AF317" i="39"/>
  <c r="AE317" i="39"/>
  <c r="AD317" i="39"/>
  <c r="AC317" i="39"/>
  <c r="AB317" i="39"/>
  <c r="AA317" i="39"/>
  <c r="Z317" i="39"/>
  <c r="Y317" i="39"/>
  <c r="X317" i="39"/>
  <c r="W317" i="39"/>
  <c r="V317" i="39"/>
  <c r="U317" i="39"/>
  <c r="T317" i="39"/>
  <c r="S317" i="39"/>
  <c r="AW315" i="39"/>
  <c r="AV315" i="39"/>
  <c r="AU315" i="39"/>
  <c r="AT315" i="39"/>
  <c r="AS315" i="39"/>
  <c r="AR315" i="39"/>
  <c r="AQ315" i="39"/>
  <c r="AP315" i="39"/>
  <c r="AO315" i="39"/>
  <c r="AN315" i="39"/>
  <c r="AM315" i="39"/>
  <c r="AL315" i="39"/>
  <c r="AK315" i="39"/>
  <c r="AJ315" i="39"/>
  <c r="AI315" i="39"/>
  <c r="AH315" i="39"/>
  <c r="AG315" i="39"/>
  <c r="AF315" i="39"/>
  <c r="AE315" i="39"/>
  <c r="AD315" i="39"/>
  <c r="AC315" i="39"/>
  <c r="AB315" i="39"/>
  <c r="AA315" i="39"/>
  <c r="Z315" i="39"/>
  <c r="Y315" i="39"/>
  <c r="X315" i="39"/>
  <c r="W315" i="39"/>
  <c r="V315" i="39"/>
  <c r="U315" i="39"/>
  <c r="T315" i="39"/>
  <c r="S315" i="39"/>
  <c r="F315" i="39"/>
  <c r="AW314" i="39"/>
  <c r="AV314" i="39"/>
  <c r="AU314" i="39"/>
  <c r="AT314" i="39"/>
  <c r="AS314" i="39"/>
  <c r="AR314" i="39"/>
  <c r="AQ314" i="39"/>
  <c r="AP314" i="39"/>
  <c r="AO314" i="39"/>
  <c r="AN314" i="39"/>
  <c r="AM314" i="39"/>
  <c r="AL314" i="39"/>
  <c r="AK314" i="39"/>
  <c r="AJ314" i="39"/>
  <c r="AI314" i="39"/>
  <c r="AH314" i="39"/>
  <c r="AG314" i="39"/>
  <c r="AF314" i="39"/>
  <c r="AE314" i="39"/>
  <c r="AD314" i="39"/>
  <c r="AC314" i="39"/>
  <c r="AB314" i="39"/>
  <c r="AA314" i="39"/>
  <c r="Z314" i="39"/>
  <c r="Y314" i="39"/>
  <c r="X314" i="39"/>
  <c r="W314" i="39"/>
  <c r="V314" i="39"/>
  <c r="U314" i="39"/>
  <c r="T314" i="39"/>
  <c r="S314" i="39"/>
  <c r="AW312" i="39"/>
  <c r="AV312" i="39"/>
  <c r="AU312" i="39"/>
  <c r="AT312" i="39"/>
  <c r="AS312" i="39"/>
  <c r="AR312" i="39"/>
  <c r="AQ312" i="39"/>
  <c r="AP312" i="39"/>
  <c r="AO312" i="39"/>
  <c r="AN312" i="39"/>
  <c r="AM312" i="39"/>
  <c r="AL312" i="39"/>
  <c r="AK312" i="39"/>
  <c r="AJ312" i="39"/>
  <c r="AI312" i="39"/>
  <c r="AH312" i="39"/>
  <c r="AG312" i="39"/>
  <c r="AF312" i="39"/>
  <c r="AE312" i="39"/>
  <c r="AD312" i="39"/>
  <c r="AC312" i="39"/>
  <c r="AB312" i="39"/>
  <c r="AA312" i="39"/>
  <c r="Z312" i="39"/>
  <c r="Y312" i="39"/>
  <c r="X312" i="39"/>
  <c r="W312" i="39"/>
  <c r="V312" i="39"/>
  <c r="U312" i="39"/>
  <c r="T312" i="39"/>
  <c r="S312" i="39"/>
  <c r="F312" i="39"/>
  <c r="AW311" i="39"/>
  <c r="AV311" i="39"/>
  <c r="AU311" i="39"/>
  <c r="AT311" i="39"/>
  <c r="AS311" i="39"/>
  <c r="AR311" i="39"/>
  <c r="AQ311" i="39"/>
  <c r="AP311" i="39"/>
  <c r="AO311" i="39"/>
  <c r="AN311" i="39"/>
  <c r="AM311" i="39"/>
  <c r="AL311" i="39"/>
  <c r="AK311" i="39"/>
  <c r="AJ311" i="39"/>
  <c r="AI311" i="39"/>
  <c r="AH311" i="39"/>
  <c r="AG311" i="39"/>
  <c r="AF311" i="39"/>
  <c r="AE311" i="39"/>
  <c r="AD311" i="39"/>
  <c r="AC311" i="39"/>
  <c r="AB311" i="39"/>
  <c r="AA311" i="39"/>
  <c r="Z311" i="39"/>
  <c r="Y311" i="39"/>
  <c r="X311" i="39"/>
  <c r="W311" i="39"/>
  <c r="V311" i="39"/>
  <c r="U311" i="39"/>
  <c r="T311" i="39"/>
  <c r="S311" i="39"/>
  <c r="AW309" i="39"/>
  <c r="AV309" i="39"/>
  <c r="AU309" i="39"/>
  <c r="AT309" i="39"/>
  <c r="AS309" i="39"/>
  <c r="AR309" i="39"/>
  <c r="AQ309" i="39"/>
  <c r="AP309" i="39"/>
  <c r="AO309" i="39"/>
  <c r="AN309" i="39"/>
  <c r="AM309" i="39"/>
  <c r="AL309" i="39"/>
  <c r="AK309" i="39"/>
  <c r="AJ309" i="39"/>
  <c r="AI309" i="39"/>
  <c r="AH309" i="39"/>
  <c r="AG309" i="39"/>
  <c r="AF309" i="39"/>
  <c r="AE309" i="39"/>
  <c r="AD309" i="39"/>
  <c r="AC309" i="39"/>
  <c r="AB309" i="39"/>
  <c r="AA309" i="39"/>
  <c r="Z309" i="39"/>
  <c r="Y309" i="39"/>
  <c r="X309" i="39"/>
  <c r="W309" i="39"/>
  <c r="V309" i="39"/>
  <c r="U309" i="39"/>
  <c r="T309" i="39"/>
  <c r="S309" i="39"/>
  <c r="F309" i="39"/>
  <c r="AW308" i="39"/>
  <c r="AV308" i="39"/>
  <c r="AU308" i="39"/>
  <c r="AT308" i="39"/>
  <c r="AS308" i="39"/>
  <c r="AR308" i="39"/>
  <c r="AQ308" i="39"/>
  <c r="AP308" i="39"/>
  <c r="AO308" i="39"/>
  <c r="AN308" i="39"/>
  <c r="AM308" i="39"/>
  <c r="AL308" i="39"/>
  <c r="AK308" i="39"/>
  <c r="AJ308" i="39"/>
  <c r="AI308" i="39"/>
  <c r="AH308" i="39"/>
  <c r="AG308" i="39"/>
  <c r="AF308" i="39"/>
  <c r="AE308" i="39"/>
  <c r="AD308" i="39"/>
  <c r="AC308" i="39"/>
  <c r="AB308" i="39"/>
  <c r="AA308" i="39"/>
  <c r="Z308" i="39"/>
  <c r="Y308" i="39"/>
  <c r="X308" i="39"/>
  <c r="W308" i="39"/>
  <c r="V308" i="39"/>
  <c r="U308" i="39"/>
  <c r="T308" i="39"/>
  <c r="S308" i="39"/>
  <c r="AW306" i="39"/>
  <c r="AV306" i="39"/>
  <c r="AU306" i="39"/>
  <c r="AT306" i="39"/>
  <c r="AS306" i="39"/>
  <c r="AR306" i="39"/>
  <c r="AQ306" i="39"/>
  <c r="AP306" i="39"/>
  <c r="AO306" i="39"/>
  <c r="AN306" i="39"/>
  <c r="AM306" i="39"/>
  <c r="AL306" i="39"/>
  <c r="AK306" i="39"/>
  <c r="AJ306" i="39"/>
  <c r="AI306" i="39"/>
  <c r="AH306" i="39"/>
  <c r="AG306" i="39"/>
  <c r="AF306" i="39"/>
  <c r="AE306" i="39"/>
  <c r="AD306" i="39"/>
  <c r="AC306" i="39"/>
  <c r="AB306" i="39"/>
  <c r="AA306" i="39"/>
  <c r="Z306" i="39"/>
  <c r="Y306" i="39"/>
  <c r="X306" i="39"/>
  <c r="W306" i="39"/>
  <c r="V306" i="39"/>
  <c r="U306" i="39"/>
  <c r="T306" i="39"/>
  <c r="S306" i="39"/>
  <c r="F306" i="39"/>
  <c r="AW305" i="39"/>
  <c r="AV305" i="39"/>
  <c r="AU305" i="39"/>
  <c r="AT305" i="39"/>
  <c r="AS305" i="39"/>
  <c r="AR305" i="39"/>
  <c r="AQ305" i="39"/>
  <c r="AP305" i="39"/>
  <c r="AO305" i="39"/>
  <c r="AN305" i="39"/>
  <c r="AM305" i="39"/>
  <c r="AL305" i="39"/>
  <c r="AK305" i="39"/>
  <c r="AJ305" i="39"/>
  <c r="AI305" i="39"/>
  <c r="AH305" i="39"/>
  <c r="AG305" i="39"/>
  <c r="AF305" i="39"/>
  <c r="AE305" i="39"/>
  <c r="AD305" i="39"/>
  <c r="AC305" i="39"/>
  <c r="AB305" i="39"/>
  <c r="AA305" i="39"/>
  <c r="Z305" i="39"/>
  <c r="Y305" i="39"/>
  <c r="X305" i="39"/>
  <c r="W305" i="39"/>
  <c r="V305" i="39"/>
  <c r="U305" i="39"/>
  <c r="T305" i="39"/>
  <c r="S305" i="39"/>
  <c r="AW303" i="39"/>
  <c r="AV303" i="39"/>
  <c r="AU303" i="39"/>
  <c r="AT303" i="39"/>
  <c r="AS303" i="39"/>
  <c r="AR303" i="39"/>
  <c r="AQ303" i="39"/>
  <c r="AP303" i="39"/>
  <c r="AO303" i="39"/>
  <c r="AN303" i="39"/>
  <c r="AM303" i="39"/>
  <c r="AL303" i="39"/>
  <c r="AK303" i="39"/>
  <c r="AJ303" i="39"/>
  <c r="AI303" i="39"/>
  <c r="AH303" i="39"/>
  <c r="AG303" i="39"/>
  <c r="AF303" i="39"/>
  <c r="AE303" i="39"/>
  <c r="AD303" i="39"/>
  <c r="AC303" i="39"/>
  <c r="AB303" i="39"/>
  <c r="AA303" i="39"/>
  <c r="Z303" i="39"/>
  <c r="Y303" i="39"/>
  <c r="X303" i="39"/>
  <c r="W303" i="39"/>
  <c r="V303" i="39"/>
  <c r="U303" i="39"/>
  <c r="T303" i="39"/>
  <c r="S303" i="39"/>
  <c r="F303" i="39"/>
  <c r="AW302" i="39"/>
  <c r="AV302" i="39"/>
  <c r="AU302" i="39"/>
  <c r="AT302" i="39"/>
  <c r="AS302" i="39"/>
  <c r="AR302" i="39"/>
  <c r="AQ302" i="39"/>
  <c r="AP302" i="39"/>
  <c r="AO302" i="39"/>
  <c r="AN302" i="39"/>
  <c r="AM302" i="39"/>
  <c r="AL302" i="39"/>
  <c r="AK302" i="39"/>
  <c r="AJ302" i="39"/>
  <c r="AI302" i="39"/>
  <c r="AH302" i="39"/>
  <c r="AG302" i="39"/>
  <c r="AF302" i="39"/>
  <c r="AE302" i="39"/>
  <c r="AD302" i="39"/>
  <c r="AC302" i="39"/>
  <c r="AB302" i="39"/>
  <c r="AA302" i="39"/>
  <c r="Z302" i="39"/>
  <c r="Y302" i="39"/>
  <c r="X302" i="39"/>
  <c r="W302" i="39"/>
  <c r="V302" i="39"/>
  <c r="U302" i="39"/>
  <c r="T302" i="39"/>
  <c r="S302" i="39"/>
  <c r="AW300" i="39"/>
  <c r="AV300" i="39"/>
  <c r="AU300" i="39"/>
  <c r="AT300" i="39"/>
  <c r="AS300" i="39"/>
  <c r="AR300" i="39"/>
  <c r="AQ300" i="39"/>
  <c r="AP300" i="39"/>
  <c r="AO300" i="39"/>
  <c r="AN300" i="39"/>
  <c r="AM300" i="39"/>
  <c r="AL300" i="39"/>
  <c r="AK300" i="39"/>
  <c r="AJ300" i="39"/>
  <c r="AI300" i="39"/>
  <c r="AH300" i="39"/>
  <c r="AG300" i="39"/>
  <c r="AF300" i="39"/>
  <c r="AE300" i="39"/>
  <c r="AD300" i="39"/>
  <c r="AC300" i="39"/>
  <c r="AB300" i="39"/>
  <c r="AA300" i="39"/>
  <c r="Z300" i="39"/>
  <c r="Y300" i="39"/>
  <c r="X300" i="39"/>
  <c r="W300" i="39"/>
  <c r="V300" i="39"/>
  <c r="U300" i="39"/>
  <c r="T300" i="39"/>
  <c r="S300" i="39"/>
  <c r="F300" i="39"/>
  <c r="AW299" i="39"/>
  <c r="AV299" i="39"/>
  <c r="AU299" i="39"/>
  <c r="AT299" i="39"/>
  <c r="AS299" i="39"/>
  <c r="AR299" i="39"/>
  <c r="AQ299" i="39"/>
  <c r="AP299" i="39"/>
  <c r="AO299" i="39"/>
  <c r="AN299" i="39"/>
  <c r="AM299" i="39"/>
  <c r="AL299" i="39"/>
  <c r="AK299" i="39"/>
  <c r="AJ299" i="39"/>
  <c r="AI299" i="39"/>
  <c r="AH299" i="39"/>
  <c r="AG299" i="39"/>
  <c r="AF299" i="39"/>
  <c r="AE299" i="39"/>
  <c r="AD299" i="39"/>
  <c r="AC299" i="39"/>
  <c r="AB299" i="39"/>
  <c r="AA299" i="39"/>
  <c r="Z299" i="39"/>
  <c r="Y299" i="39"/>
  <c r="X299" i="39"/>
  <c r="W299" i="39"/>
  <c r="V299" i="39"/>
  <c r="U299" i="39"/>
  <c r="T299" i="39"/>
  <c r="S299" i="39"/>
  <c r="AW297" i="39"/>
  <c r="AV297" i="39"/>
  <c r="AU297" i="39"/>
  <c r="AT297" i="39"/>
  <c r="AS297" i="39"/>
  <c r="AR297" i="39"/>
  <c r="AQ297" i="39"/>
  <c r="AP297" i="39"/>
  <c r="AO297" i="39"/>
  <c r="AN297" i="39"/>
  <c r="AM297" i="39"/>
  <c r="AL297" i="39"/>
  <c r="AK297" i="39"/>
  <c r="AJ297" i="39"/>
  <c r="AI297" i="39"/>
  <c r="AH297" i="39"/>
  <c r="AG297" i="39"/>
  <c r="AF297" i="39"/>
  <c r="AE297" i="39"/>
  <c r="AD297" i="39"/>
  <c r="AC297" i="39"/>
  <c r="AB297" i="39"/>
  <c r="AA297" i="39"/>
  <c r="Z297" i="39"/>
  <c r="Y297" i="39"/>
  <c r="X297" i="39"/>
  <c r="W297" i="39"/>
  <c r="V297" i="39"/>
  <c r="U297" i="39"/>
  <c r="T297" i="39"/>
  <c r="S297" i="39"/>
  <c r="F297" i="39"/>
  <c r="AW296" i="39"/>
  <c r="AV296" i="39"/>
  <c r="AU296" i="39"/>
  <c r="AT296" i="39"/>
  <c r="AS296" i="39"/>
  <c r="AR296" i="39"/>
  <c r="AQ296" i="39"/>
  <c r="AP296" i="39"/>
  <c r="AO296" i="39"/>
  <c r="AN296" i="39"/>
  <c r="AM296" i="39"/>
  <c r="AL296" i="39"/>
  <c r="AK296" i="39"/>
  <c r="AJ296" i="39"/>
  <c r="AI296" i="39"/>
  <c r="AH296" i="39"/>
  <c r="AG296" i="39"/>
  <c r="AF296" i="39"/>
  <c r="AE296" i="39"/>
  <c r="AD296" i="39"/>
  <c r="AC296" i="39"/>
  <c r="AB296" i="39"/>
  <c r="AA296" i="39"/>
  <c r="Z296" i="39"/>
  <c r="Y296" i="39"/>
  <c r="X296" i="39"/>
  <c r="W296" i="39"/>
  <c r="V296" i="39"/>
  <c r="U296" i="39"/>
  <c r="T296" i="39"/>
  <c r="S296" i="39"/>
  <c r="AW294" i="39"/>
  <c r="AV294" i="39"/>
  <c r="AU294" i="39"/>
  <c r="AT294" i="39"/>
  <c r="AS294" i="39"/>
  <c r="AR294" i="39"/>
  <c r="AQ294" i="39"/>
  <c r="AP294" i="39"/>
  <c r="AO294" i="39"/>
  <c r="AN294" i="39"/>
  <c r="AM294" i="39"/>
  <c r="AL294" i="39"/>
  <c r="AK294" i="39"/>
  <c r="AJ294" i="39"/>
  <c r="AI294" i="39"/>
  <c r="AH294" i="39"/>
  <c r="AG294" i="39"/>
  <c r="AF294" i="39"/>
  <c r="AE294" i="39"/>
  <c r="AD294" i="39"/>
  <c r="AC294" i="39"/>
  <c r="AB294" i="39"/>
  <c r="AA294" i="39"/>
  <c r="Z294" i="39"/>
  <c r="Y294" i="39"/>
  <c r="X294" i="39"/>
  <c r="W294" i="39"/>
  <c r="V294" i="39"/>
  <c r="U294" i="39"/>
  <c r="T294" i="39"/>
  <c r="S294" i="39"/>
  <c r="F294" i="39"/>
  <c r="AW293" i="39"/>
  <c r="AV293" i="39"/>
  <c r="AU293" i="39"/>
  <c r="AT293" i="39"/>
  <c r="AS293" i="39"/>
  <c r="AR293" i="39"/>
  <c r="AQ293" i="39"/>
  <c r="AP293" i="39"/>
  <c r="AO293" i="39"/>
  <c r="AN293" i="39"/>
  <c r="AM293" i="39"/>
  <c r="AL293" i="39"/>
  <c r="AK293" i="39"/>
  <c r="AJ293" i="39"/>
  <c r="AI293" i="39"/>
  <c r="AH293" i="39"/>
  <c r="AG293" i="39"/>
  <c r="AF293" i="39"/>
  <c r="AE293" i="39"/>
  <c r="AD293" i="39"/>
  <c r="AC293" i="39"/>
  <c r="AB293" i="39"/>
  <c r="AA293" i="39"/>
  <c r="Z293" i="39"/>
  <c r="Y293" i="39"/>
  <c r="X293" i="39"/>
  <c r="W293" i="39"/>
  <c r="V293" i="39"/>
  <c r="U293" i="39"/>
  <c r="T293" i="39"/>
  <c r="S293" i="39"/>
  <c r="AW291" i="39"/>
  <c r="AV291" i="39"/>
  <c r="AU291" i="39"/>
  <c r="AT291" i="39"/>
  <c r="AS291" i="39"/>
  <c r="AR291" i="39"/>
  <c r="AQ291" i="39"/>
  <c r="AP291" i="39"/>
  <c r="AO291" i="39"/>
  <c r="AN291" i="39"/>
  <c r="AM291" i="39"/>
  <c r="AL291" i="39"/>
  <c r="AK291" i="39"/>
  <c r="AJ291" i="39"/>
  <c r="AI291" i="39"/>
  <c r="AH291" i="39"/>
  <c r="AG291" i="39"/>
  <c r="AF291" i="39"/>
  <c r="AE291" i="39"/>
  <c r="AD291" i="39"/>
  <c r="AC291" i="39"/>
  <c r="AB291" i="39"/>
  <c r="AA291" i="39"/>
  <c r="Z291" i="39"/>
  <c r="Y291" i="39"/>
  <c r="X291" i="39"/>
  <c r="W291" i="39"/>
  <c r="V291" i="39"/>
  <c r="U291" i="39"/>
  <c r="T291" i="39"/>
  <c r="S291" i="39"/>
  <c r="F291" i="39"/>
  <c r="AW290" i="39"/>
  <c r="AV290" i="39"/>
  <c r="AU290" i="39"/>
  <c r="AT290" i="39"/>
  <c r="AS290" i="39"/>
  <c r="AR290" i="39"/>
  <c r="AQ290" i="39"/>
  <c r="AP290" i="39"/>
  <c r="AO290" i="39"/>
  <c r="AN290" i="39"/>
  <c r="AM290" i="39"/>
  <c r="AL290" i="39"/>
  <c r="AK290" i="39"/>
  <c r="AJ290" i="39"/>
  <c r="AI290" i="39"/>
  <c r="AH290" i="39"/>
  <c r="AG290" i="39"/>
  <c r="AF290" i="39"/>
  <c r="AE290" i="39"/>
  <c r="AD290" i="39"/>
  <c r="AC290" i="39"/>
  <c r="AB290" i="39"/>
  <c r="AA290" i="39"/>
  <c r="Z290" i="39"/>
  <c r="Y290" i="39"/>
  <c r="X290" i="39"/>
  <c r="W290" i="39"/>
  <c r="V290" i="39"/>
  <c r="U290" i="39"/>
  <c r="T290" i="39"/>
  <c r="S290" i="39"/>
  <c r="AW288" i="39"/>
  <c r="AV288" i="39"/>
  <c r="AU288" i="39"/>
  <c r="AT288" i="39"/>
  <c r="AS288" i="39"/>
  <c r="AR288" i="39"/>
  <c r="AQ288" i="39"/>
  <c r="AP288" i="39"/>
  <c r="AO288" i="39"/>
  <c r="AN288" i="39"/>
  <c r="AM288" i="39"/>
  <c r="AL288" i="39"/>
  <c r="AK288" i="39"/>
  <c r="AJ288" i="39"/>
  <c r="AI288" i="39"/>
  <c r="AH288" i="39"/>
  <c r="AG288" i="39"/>
  <c r="AF288" i="39"/>
  <c r="AE288" i="39"/>
  <c r="AD288" i="39"/>
  <c r="AC288" i="39"/>
  <c r="AB288" i="39"/>
  <c r="AA288" i="39"/>
  <c r="Z288" i="39"/>
  <c r="Y288" i="39"/>
  <c r="X288" i="39"/>
  <c r="W288" i="39"/>
  <c r="V288" i="39"/>
  <c r="U288" i="39"/>
  <c r="T288" i="39"/>
  <c r="S288" i="39"/>
  <c r="F288" i="39"/>
  <c r="AW287" i="39"/>
  <c r="AV287" i="39"/>
  <c r="AU287" i="39"/>
  <c r="AT287" i="39"/>
  <c r="AS287" i="39"/>
  <c r="AR287" i="39"/>
  <c r="AQ287" i="39"/>
  <c r="AP287" i="39"/>
  <c r="AO287" i="39"/>
  <c r="AN287" i="39"/>
  <c r="AM287" i="39"/>
  <c r="AL287" i="39"/>
  <c r="AK287" i="39"/>
  <c r="AJ287" i="39"/>
  <c r="AI287" i="39"/>
  <c r="AH287" i="39"/>
  <c r="AG287" i="39"/>
  <c r="AF287" i="39"/>
  <c r="AE287" i="39"/>
  <c r="AD287" i="39"/>
  <c r="AC287" i="39"/>
  <c r="AB287" i="39"/>
  <c r="AA287" i="39"/>
  <c r="Z287" i="39"/>
  <c r="Y287" i="39"/>
  <c r="X287" i="39"/>
  <c r="W287" i="39"/>
  <c r="V287" i="39"/>
  <c r="U287" i="39"/>
  <c r="T287" i="39"/>
  <c r="S287" i="39"/>
  <c r="AW285" i="39"/>
  <c r="AV285" i="39"/>
  <c r="AU285" i="39"/>
  <c r="AT285" i="39"/>
  <c r="AS285" i="39"/>
  <c r="AR285" i="39"/>
  <c r="AQ285" i="39"/>
  <c r="AP285" i="39"/>
  <c r="AO285" i="39"/>
  <c r="AN285" i="39"/>
  <c r="AM285" i="39"/>
  <c r="AL285" i="39"/>
  <c r="AK285" i="39"/>
  <c r="AJ285" i="39"/>
  <c r="AI285" i="39"/>
  <c r="AH285" i="39"/>
  <c r="AG285" i="39"/>
  <c r="AF285" i="39"/>
  <c r="AE285" i="39"/>
  <c r="AD285" i="39"/>
  <c r="AC285" i="39"/>
  <c r="AB285" i="39"/>
  <c r="AA285" i="39"/>
  <c r="Z285" i="39"/>
  <c r="Y285" i="39"/>
  <c r="X285" i="39"/>
  <c r="W285" i="39"/>
  <c r="V285" i="39"/>
  <c r="U285" i="39"/>
  <c r="T285" i="39"/>
  <c r="S285" i="39"/>
  <c r="F285" i="39"/>
  <c r="AW284" i="39"/>
  <c r="AV284" i="39"/>
  <c r="AU284" i="39"/>
  <c r="AT284" i="39"/>
  <c r="AS284" i="39"/>
  <c r="AR284" i="39"/>
  <c r="AQ284" i="39"/>
  <c r="AP284" i="39"/>
  <c r="AO284" i="39"/>
  <c r="AN284" i="39"/>
  <c r="AM284" i="39"/>
  <c r="AL284" i="39"/>
  <c r="AK284" i="39"/>
  <c r="AJ284" i="39"/>
  <c r="AI284" i="39"/>
  <c r="AH284" i="39"/>
  <c r="AG284" i="39"/>
  <c r="AF284" i="39"/>
  <c r="AE284" i="39"/>
  <c r="AD284" i="39"/>
  <c r="AC284" i="39"/>
  <c r="AB284" i="39"/>
  <c r="AA284" i="39"/>
  <c r="Z284" i="39"/>
  <c r="Y284" i="39"/>
  <c r="X284" i="39"/>
  <c r="W284" i="39"/>
  <c r="V284" i="39"/>
  <c r="U284" i="39"/>
  <c r="T284" i="39"/>
  <c r="S284" i="39"/>
  <c r="AW282" i="39"/>
  <c r="AV282" i="39"/>
  <c r="AU282" i="39"/>
  <c r="AT282" i="39"/>
  <c r="AS282" i="39"/>
  <c r="AR282" i="39"/>
  <c r="AQ282" i="39"/>
  <c r="AP282" i="39"/>
  <c r="AO282" i="39"/>
  <c r="AN282" i="39"/>
  <c r="AM282" i="39"/>
  <c r="AL282" i="39"/>
  <c r="AK282" i="39"/>
  <c r="AJ282" i="39"/>
  <c r="AI282" i="39"/>
  <c r="AH282" i="39"/>
  <c r="AG282" i="39"/>
  <c r="AF282" i="39"/>
  <c r="AE282" i="39"/>
  <c r="AD282" i="39"/>
  <c r="AC282" i="39"/>
  <c r="AB282" i="39"/>
  <c r="AA282" i="39"/>
  <c r="Z282" i="39"/>
  <c r="Y282" i="39"/>
  <c r="X282" i="39"/>
  <c r="W282" i="39"/>
  <c r="V282" i="39"/>
  <c r="U282" i="39"/>
  <c r="T282" i="39"/>
  <c r="S282" i="39"/>
  <c r="F282" i="39"/>
  <c r="AW281" i="39"/>
  <c r="AV281" i="39"/>
  <c r="AU281" i="39"/>
  <c r="AT281" i="39"/>
  <c r="AS281" i="39"/>
  <c r="AR281" i="39"/>
  <c r="AQ281" i="39"/>
  <c r="AP281" i="39"/>
  <c r="AO281" i="39"/>
  <c r="AN281" i="39"/>
  <c r="AM281" i="39"/>
  <c r="AL281" i="39"/>
  <c r="AK281" i="39"/>
  <c r="AJ281" i="39"/>
  <c r="AI281" i="39"/>
  <c r="AH281" i="39"/>
  <c r="AG281" i="39"/>
  <c r="AF281" i="39"/>
  <c r="AE281" i="39"/>
  <c r="AD281" i="39"/>
  <c r="AC281" i="39"/>
  <c r="AB281" i="39"/>
  <c r="AA281" i="39"/>
  <c r="Z281" i="39"/>
  <c r="Y281" i="39"/>
  <c r="X281" i="39"/>
  <c r="W281" i="39"/>
  <c r="V281" i="39"/>
  <c r="U281" i="39"/>
  <c r="T281" i="39"/>
  <c r="S281" i="39"/>
  <c r="AW279" i="39"/>
  <c r="AV279" i="39"/>
  <c r="AU279" i="39"/>
  <c r="AT279" i="39"/>
  <c r="AS279" i="39"/>
  <c r="AR279" i="39"/>
  <c r="AQ279" i="39"/>
  <c r="AP279" i="39"/>
  <c r="AO279" i="39"/>
  <c r="AN279" i="39"/>
  <c r="AM279" i="39"/>
  <c r="AL279" i="39"/>
  <c r="AK279" i="39"/>
  <c r="AJ279" i="39"/>
  <c r="AI279" i="39"/>
  <c r="AH279" i="39"/>
  <c r="AG279" i="39"/>
  <c r="AF279" i="39"/>
  <c r="AE279" i="39"/>
  <c r="AD279" i="39"/>
  <c r="AC279" i="39"/>
  <c r="AB279" i="39"/>
  <c r="AA279" i="39"/>
  <c r="Z279" i="39"/>
  <c r="Y279" i="39"/>
  <c r="X279" i="39"/>
  <c r="W279" i="39"/>
  <c r="V279" i="39"/>
  <c r="U279" i="39"/>
  <c r="T279" i="39"/>
  <c r="S279" i="39"/>
  <c r="AX279" i="39" s="1"/>
  <c r="F279" i="39"/>
  <c r="AW278" i="39"/>
  <c r="AV278" i="39"/>
  <c r="AU278" i="39"/>
  <c r="AT278" i="39"/>
  <c r="AS278" i="39"/>
  <c r="AR278" i="39"/>
  <c r="AQ278" i="39"/>
  <c r="AP278" i="39"/>
  <c r="AO278" i="39"/>
  <c r="AN278" i="39"/>
  <c r="AM278" i="39"/>
  <c r="AL278" i="39"/>
  <c r="AK278" i="39"/>
  <c r="AJ278" i="39"/>
  <c r="AI278" i="39"/>
  <c r="AH278" i="39"/>
  <c r="AG278" i="39"/>
  <c r="AF278" i="39"/>
  <c r="AE278" i="39"/>
  <c r="AD278" i="39"/>
  <c r="AC278" i="39"/>
  <c r="AB278" i="39"/>
  <c r="AA278" i="39"/>
  <c r="Z278" i="39"/>
  <c r="Y278" i="39"/>
  <c r="X278" i="39"/>
  <c r="W278" i="39"/>
  <c r="V278" i="39"/>
  <c r="U278" i="39"/>
  <c r="T278" i="39"/>
  <c r="S278" i="39"/>
  <c r="AW276" i="39"/>
  <c r="AV276" i="39"/>
  <c r="AU276" i="39"/>
  <c r="AT276" i="39"/>
  <c r="AS276" i="39"/>
  <c r="AR276" i="39"/>
  <c r="AQ276" i="39"/>
  <c r="AP276" i="39"/>
  <c r="AO276" i="39"/>
  <c r="AN276" i="39"/>
  <c r="AM276" i="39"/>
  <c r="AL276" i="39"/>
  <c r="AK276" i="39"/>
  <c r="AJ276" i="39"/>
  <c r="AI276" i="39"/>
  <c r="AH276" i="39"/>
  <c r="AG276" i="39"/>
  <c r="AF276" i="39"/>
  <c r="AE276" i="39"/>
  <c r="AD276" i="39"/>
  <c r="AC276" i="39"/>
  <c r="AB276" i="39"/>
  <c r="AA276" i="39"/>
  <c r="Z276" i="39"/>
  <c r="Y276" i="39"/>
  <c r="X276" i="39"/>
  <c r="W276" i="39"/>
  <c r="V276" i="39"/>
  <c r="U276" i="39"/>
  <c r="T276" i="39"/>
  <c r="S276" i="39"/>
  <c r="F276" i="39"/>
  <c r="AW275" i="39"/>
  <c r="AV275" i="39"/>
  <c r="AU275" i="39"/>
  <c r="AT275" i="39"/>
  <c r="AS275" i="39"/>
  <c r="AR275" i="39"/>
  <c r="AQ275" i="39"/>
  <c r="AP275" i="39"/>
  <c r="AO275" i="39"/>
  <c r="AN275" i="39"/>
  <c r="AM275" i="39"/>
  <c r="AL275" i="39"/>
  <c r="AK275" i="39"/>
  <c r="AJ275" i="39"/>
  <c r="AI275" i="39"/>
  <c r="AH275" i="39"/>
  <c r="AG275" i="39"/>
  <c r="AF275" i="39"/>
  <c r="AE275" i="39"/>
  <c r="AD275" i="39"/>
  <c r="AC275" i="39"/>
  <c r="AB275" i="39"/>
  <c r="AA275" i="39"/>
  <c r="Z275" i="39"/>
  <c r="Y275" i="39"/>
  <c r="X275" i="39"/>
  <c r="W275" i="39"/>
  <c r="V275" i="39"/>
  <c r="U275" i="39"/>
  <c r="T275" i="39"/>
  <c r="S275" i="39"/>
  <c r="AW273" i="39"/>
  <c r="AV273" i="39"/>
  <c r="AU273" i="39"/>
  <c r="AT273" i="39"/>
  <c r="AS273" i="39"/>
  <c r="AR273" i="39"/>
  <c r="AQ273" i="39"/>
  <c r="AP273" i="39"/>
  <c r="AO273" i="39"/>
  <c r="AN273" i="39"/>
  <c r="AM273" i="39"/>
  <c r="AL273" i="39"/>
  <c r="AK273" i="39"/>
  <c r="AJ273" i="39"/>
  <c r="AI273" i="39"/>
  <c r="AH273" i="39"/>
  <c r="AG273" i="39"/>
  <c r="AF273" i="39"/>
  <c r="AE273" i="39"/>
  <c r="AD273" i="39"/>
  <c r="AC273" i="39"/>
  <c r="AB273" i="39"/>
  <c r="AA273" i="39"/>
  <c r="Z273" i="39"/>
  <c r="Y273" i="39"/>
  <c r="X273" i="39"/>
  <c r="W273" i="39"/>
  <c r="V273" i="39"/>
  <c r="U273" i="39"/>
  <c r="T273" i="39"/>
  <c r="S273" i="39"/>
  <c r="F273" i="39"/>
  <c r="AW272" i="39"/>
  <c r="AV272" i="39"/>
  <c r="AU272" i="39"/>
  <c r="AT272" i="39"/>
  <c r="AS272" i="39"/>
  <c r="AR272" i="39"/>
  <c r="AQ272" i="39"/>
  <c r="AP272" i="39"/>
  <c r="AO272" i="39"/>
  <c r="AN272" i="39"/>
  <c r="AM272" i="39"/>
  <c r="AL272" i="39"/>
  <c r="AK272" i="39"/>
  <c r="AJ272" i="39"/>
  <c r="AI272" i="39"/>
  <c r="AH272" i="39"/>
  <c r="AG272" i="39"/>
  <c r="AF272" i="39"/>
  <c r="AE272" i="39"/>
  <c r="AD272" i="39"/>
  <c r="AC272" i="39"/>
  <c r="AB272" i="39"/>
  <c r="AA272" i="39"/>
  <c r="Z272" i="39"/>
  <c r="Y272" i="39"/>
  <c r="X272" i="39"/>
  <c r="W272" i="39"/>
  <c r="V272" i="39"/>
  <c r="U272" i="39"/>
  <c r="T272" i="39"/>
  <c r="S272" i="39"/>
  <c r="AW270" i="39"/>
  <c r="AV270" i="39"/>
  <c r="AU270" i="39"/>
  <c r="AT270" i="39"/>
  <c r="AS270" i="39"/>
  <c r="AR270" i="39"/>
  <c r="AQ270" i="39"/>
  <c r="AP270" i="39"/>
  <c r="AO270" i="39"/>
  <c r="AN270" i="39"/>
  <c r="AM270" i="39"/>
  <c r="AL270" i="39"/>
  <c r="AK270" i="39"/>
  <c r="AJ270" i="39"/>
  <c r="AI270" i="39"/>
  <c r="AH270" i="39"/>
  <c r="AG270" i="39"/>
  <c r="AF270" i="39"/>
  <c r="AE270" i="39"/>
  <c r="AD270" i="39"/>
  <c r="AC270" i="39"/>
  <c r="AB270" i="39"/>
  <c r="AA270" i="39"/>
  <c r="Z270" i="39"/>
  <c r="Y270" i="39"/>
  <c r="X270" i="39"/>
  <c r="W270" i="39"/>
  <c r="V270" i="39"/>
  <c r="U270" i="39"/>
  <c r="T270" i="39"/>
  <c r="S270" i="39"/>
  <c r="F270" i="39"/>
  <c r="AW269" i="39"/>
  <c r="AV269" i="39"/>
  <c r="AU269" i="39"/>
  <c r="AT269" i="39"/>
  <c r="AS269" i="39"/>
  <c r="AR269" i="39"/>
  <c r="AQ269" i="39"/>
  <c r="AP269" i="39"/>
  <c r="AO269" i="39"/>
  <c r="AN269" i="39"/>
  <c r="AM269" i="39"/>
  <c r="AL269" i="39"/>
  <c r="AK269" i="39"/>
  <c r="AJ269" i="39"/>
  <c r="AI269" i="39"/>
  <c r="AH269" i="39"/>
  <c r="AG269" i="39"/>
  <c r="AF269" i="39"/>
  <c r="AE269" i="39"/>
  <c r="AD269" i="39"/>
  <c r="AC269" i="39"/>
  <c r="AB269" i="39"/>
  <c r="AA269" i="39"/>
  <c r="Z269" i="39"/>
  <c r="Y269" i="39"/>
  <c r="X269" i="39"/>
  <c r="W269" i="39"/>
  <c r="V269" i="39"/>
  <c r="U269" i="39"/>
  <c r="T269" i="39"/>
  <c r="S269" i="39"/>
  <c r="AW267" i="39"/>
  <c r="AV267" i="39"/>
  <c r="AU267" i="39"/>
  <c r="AT267" i="39"/>
  <c r="AS267" i="39"/>
  <c r="AR267" i="39"/>
  <c r="AQ267" i="39"/>
  <c r="AP267" i="39"/>
  <c r="AO267" i="39"/>
  <c r="AN267" i="39"/>
  <c r="AM267" i="39"/>
  <c r="AL267" i="39"/>
  <c r="AK267" i="39"/>
  <c r="AJ267" i="39"/>
  <c r="AI267" i="39"/>
  <c r="AH267" i="39"/>
  <c r="AG267" i="39"/>
  <c r="AF267" i="39"/>
  <c r="AE267" i="39"/>
  <c r="AD267" i="39"/>
  <c r="AC267" i="39"/>
  <c r="AB267" i="39"/>
  <c r="AA267" i="39"/>
  <c r="Z267" i="39"/>
  <c r="Y267" i="39"/>
  <c r="X267" i="39"/>
  <c r="W267" i="39"/>
  <c r="V267" i="39"/>
  <c r="U267" i="39"/>
  <c r="T267" i="39"/>
  <c r="S267" i="39"/>
  <c r="AX267" i="39" s="1"/>
  <c r="F267" i="39"/>
  <c r="AW266" i="39"/>
  <c r="AV266" i="39"/>
  <c r="AU266" i="39"/>
  <c r="AT266" i="39"/>
  <c r="AS266" i="39"/>
  <c r="AR266" i="39"/>
  <c r="AQ266" i="39"/>
  <c r="AP266" i="39"/>
  <c r="AO266" i="39"/>
  <c r="AN266" i="39"/>
  <c r="AM266" i="39"/>
  <c r="AL266" i="39"/>
  <c r="AK266" i="39"/>
  <c r="AJ266" i="39"/>
  <c r="AI266" i="39"/>
  <c r="AH266" i="39"/>
  <c r="AG266" i="39"/>
  <c r="AF266" i="39"/>
  <c r="AE266" i="39"/>
  <c r="AD266" i="39"/>
  <c r="AC266" i="39"/>
  <c r="AB266" i="39"/>
  <c r="AA266" i="39"/>
  <c r="Z266" i="39"/>
  <c r="Y266" i="39"/>
  <c r="X266" i="39"/>
  <c r="W266" i="39"/>
  <c r="V266" i="39"/>
  <c r="U266" i="39"/>
  <c r="T266" i="39"/>
  <c r="S266" i="39"/>
  <c r="AW264" i="39"/>
  <c r="AV264" i="39"/>
  <c r="AU264" i="39"/>
  <c r="AT264" i="39"/>
  <c r="AS264" i="39"/>
  <c r="AR264" i="39"/>
  <c r="AQ264" i="39"/>
  <c r="AP264" i="39"/>
  <c r="AO264" i="39"/>
  <c r="AN264" i="39"/>
  <c r="AM264" i="39"/>
  <c r="AL264" i="39"/>
  <c r="AK264" i="39"/>
  <c r="AJ264" i="39"/>
  <c r="AI264" i="39"/>
  <c r="AH264" i="39"/>
  <c r="AG264" i="39"/>
  <c r="AF264" i="39"/>
  <c r="AE264" i="39"/>
  <c r="AD264" i="39"/>
  <c r="AC264" i="39"/>
  <c r="AB264" i="39"/>
  <c r="AA264" i="39"/>
  <c r="Z264" i="39"/>
  <c r="Y264" i="39"/>
  <c r="X264" i="39"/>
  <c r="W264" i="39"/>
  <c r="V264" i="39"/>
  <c r="U264" i="39"/>
  <c r="T264" i="39"/>
  <c r="S264" i="39"/>
  <c r="F264" i="39"/>
  <c r="AW263" i="39"/>
  <c r="AV263" i="39"/>
  <c r="AU263" i="39"/>
  <c r="AT263" i="39"/>
  <c r="AS263" i="39"/>
  <c r="AR263" i="39"/>
  <c r="AQ263" i="39"/>
  <c r="AP263" i="39"/>
  <c r="AO263" i="39"/>
  <c r="AN263" i="39"/>
  <c r="AM263" i="39"/>
  <c r="AL263" i="39"/>
  <c r="AK263" i="39"/>
  <c r="AJ263" i="39"/>
  <c r="AI263" i="39"/>
  <c r="AH263" i="39"/>
  <c r="AG263" i="39"/>
  <c r="AF263" i="39"/>
  <c r="AE263" i="39"/>
  <c r="AD263" i="39"/>
  <c r="AC263" i="39"/>
  <c r="AB263" i="39"/>
  <c r="AA263" i="39"/>
  <c r="Z263" i="39"/>
  <c r="Y263" i="39"/>
  <c r="X263" i="39"/>
  <c r="W263" i="39"/>
  <c r="V263" i="39"/>
  <c r="U263" i="39"/>
  <c r="T263" i="39"/>
  <c r="S263" i="39"/>
  <c r="AW261" i="39"/>
  <c r="AV261" i="39"/>
  <c r="AU261" i="39"/>
  <c r="AT261" i="39"/>
  <c r="AS261" i="39"/>
  <c r="AR261" i="39"/>
  <c r="AQ261" i="39"/>
  <c r="AP261" i="39"/>
  <c r="AO261" i="39"/>
  <c r="AN261" i="39"/>
  <c r="AM261" i="39"/>
  <c r="AL261" i="39"/>
  <c r="AK261" i="39"/>
  <c r="AJ261" i="39"/>
  <c r="AI261" i="39"/>
  <c r="AH261" i="39"/>
  <c r="AG261" i="39"/>
  <c r="AF261" i="39"/>
  <c r="AE261" i="39"/>
  <c r="AD261" i="39"/>
  <c r="AC261" i="39"/>
  <c r="AB261" i="39"/>
  <c r="AA261" i="39"/>
  <c r="Z261" i="39"/>
  <c r="Y261" i="39"/>
  <c r="X261" i="39"/>
  <c r="W261" i="39"/>
  <c r="V261" i="39"/>
  <c r="U261" i="39"/>
  <c r="T261" i="39"/>
  <c r="S261" i="39"/>
  <c r="F261" i="39"/>
  <c r="AW260" i="39"/>
  <c r="AV260" i="39"/>
  <c r="AU260" i="39"/>
  <c r="AT260" i="39"/>
  <c r="AS260" i="39"/>
  <c r="AR260" i="39"/>
  <c r="AQ260" i="39"/>
  <c r="AP260" i="39"/>
  <c r="AO260" i="39"/>
  <c r="AN260" i="39"/>
  <c r="AM260" i="39"/>
  <c r="AL260" i="39"/>
  <c r="AK260" i="39"/>
  <c r="AJ260" i="39"/>
  <c r="AI260" i="39"/>
  <c r="AH260" i="39"/>
  <c r="AG260" i="39"/>
  <c r="AF260" i="39"/>
  <c r="AE260" i="39"/>
  <c r="AD260" i="39"/>
  <c r="AC260" i="39"/>
  <c r="AB260" i="39"/>
  <c r="AA260" i="39"/>
  <c r="Z260" i="39"/>
  <c r="Y260" i="39"/>
  <c r="X260" i="39"/>
  <c r="W260" i="39"/>
  <c r="V260" i="39"/>
  <c r="U260" i="39"/>
  <c r="T260" i="39"/>
  <c r="S260" i="39"/>
  <c r="AW258" i="39"/>
  <c r="AV258" i="39"/>
  <c r="AU258" i="39"/>
  <c r="AT258" i="39"/>
  <c r="AS258" i="39"/>
  <c r="AR258" i="39"/>
  <c r="AQ258" i="39"/>
  <c r="AP258" i="39"/>
  <c r="AO258" i="39"/>
  <c r="AN258" i="39"/>
  <c r="AM258" i="39"/>
  <c r="AL258" i="39"/>
  <c r="AK258" i="39"/>
  <c r="AJ258" i="39"/>
  <c r="AI258" i="39"/>
  <c r="AH258" i="39"/>
  <c r="AG258" i="39"/>
  <c r="AF258" i="39"/>
  <c r="AE258" i="39"/>
  <c r="AD258" i="39"/>
  <c r="AC258" i="39"/>
  <c r="AB258" i="39"/>
  <c r="AA258" i="39"/>
  <c r="Z258" i="39"/>
  <c r="Y258" i="39"/>
  <c r="X258" i="39"/>
  <c r="W258" i="39"/>
  <c r="V258" i="39"/>
  <c r="U258" i="39"/>
  <c r="T258" i="39"/>
  <c r="S258" i="39"/>
  <c r="F258" i="39"/>
  <c r="AW257" i="39"/>
  <c r="AV257" i="39"/>
  <c r="AU257" i="39"/>
  <c r="AT257" i="39"/>
  <c r="AS257" i="39"/>
  <c r="AR257" i="39"/>
  <c r="AQ257" i="39"/>
  <c r="AP257" i="39"/>
  <c r="AO257" i="39"/>
  <c r="AN257" i="39"/>
  <c r="AM257" i="39"/>
  <c r="AL257" i="39"/>
  <c r="AK257" i="39"/>
  <c r="AJ257" i="39"/>
  <c r="AI257" i="39"/>
  <c r="AH257" i="39"/>
  <c r="AG257" i="39"/>
  <c r="AF257" i="39"/>
  <c r="AE257" i="39"/>
  <c r="AD257" i="39"/>
  <c r="AC257" i="39"/>
  <c r="AB257" i="39"/>
  <c r="AA257" i="39"/>
  <c r="Z257" i="39"/>
  <c r="Y257" i="39"/>
  <c r="X257" i="39"/>
  <c r="W257" i="39"/>
  <c r="V257" i="39"/>
  <c r="U257" i="39"/>
  <c r="T257" i="39"/>
  <c r="S257" i="39"/>
  <c r="AW255" i="39"/>
  <c r="AV255" i="39"/>
  <c r="AU255" i="39"/>
  <c r="AT255" i="39"/>
  <c r="AS255" i="39"/>
  <c r="AR255" i="39"/>
  <c r="AQ255" i="39"/>
  <c r="AP255" i="39"/>
  <c r="AO255" i="39"/>
  <c r="AN255" i="39"/>
  <c r="AM255" i="39"/>
  <c r="AL255" i="39"/>
  <c r="AK255" i="39"/>
  <c r="AJ255" i="39"/>
  <c r="AI255" i="39"/>
  <c r="AH255" i="39"/>
  <c r="AG255" i="39"/>
  <c r="AF255" i="39"/>
  <c r="AE255" i="39"/>
  <c r="AD255" i="39"/>
  <c r="AC255" i="39"/>
  <c r="AB255" i="39"/>
  <c r="AA255" i="39"/>
  <c r="Z255" i="39"/>
  <c r="Y255" i="39"/>
  <c r="X255" i="39"/>
  <c r="W255" i="39"/>
  <c r="V255" i="39"/>
  <c r="U255" i="39"/>
  <c r="T255" i="39"/>
  <c r="S255" i="39"/>
  <c r="AX255" i="39" s="1"/>
  <c r="F255" i="39"/>
  <c r="AW254" i="39"/>
  <c r="AV254" i="39"/>
  <c r="AU254" i="39"/>
  <c r="AT254" i="39"/>
  <c r="AS254" i="39"/>
  <c r="AR254" i="39"/>
  <c r="AQ254" i="39"/>
  <c r="AP254" i="39"/>
  <c r="AO254" i="39"/>
  <c r="AN254" i="39"/>
  <c r="AM254" i="39"/>
  <c r="AL254" i="39"/>
  <c r="AK254" i="39"/>
  <c r="AJ254" i="39"/>
  <c r="AI254" i="39"/>
  <c r="AH254" i="39"/>
  <c r="AG254" i="39"/>
  <c r="AF254" i="39"/>
  <c r="AE254" i="39"/>
  <c r="AD254" i="39"/>
  <c r="AC254" i="39"/>
  <c r="AB254" i="39"/>
  <c r="AA254" i="39"/>
  <c r="Z254" i="39"/>
  <c r="Y254" i="39"/>
  <c r="X254" i="39"/>
  <c r="W254" i="39"/>
  <c r="V254" i="39"/>
  <c r="U254" i="39"/>
  <c r="T254" i="39"/>
  <c r="S254" i="39"/>
  <c r="AW252" i="39"/>
  <c r="AV252" i="39"/>
  <c r="AU252" i="39"/>
  <c r="AT252" i="39"/>
  <c r="AS252" i="39"/>
  <c r="AR252" i="39"/>
  <c r="AQ252" i="39"/>
  <c r="AP252" i="39"/>
  <c r="AO252" i="39"/>
  <c r="AN252" i="39"/>
  <c r="AM252" i="39"/>
  <c r="AL252" i="39"/>
  <c r="AK252" i="39"/>
  <c r="AJ252" i="39"/>
  <c r="AI252" i="39"/>
  <c r="AH252" i="39"/>
  <c r="AG252" i="39"/>
  <c r="AF252" i="39"/>
  <c r="AE252" i="39"/>
  <c r="AD252" i="39"/>
  <c r="AC252" i="39"/>
  <c r="AB252" i="39"/>
  <c r="AA252" i="39"/>
  <c r="Z252" i="39"/>
  <c r="Y252" i="39"/>
  <c r="X252" i="39"/>
  <c r="W252" i="39"/>
  <c r="V252" i="39"/>
  <c r="U252" i="39"/>
  <c r="T252" i="39"/>
  <c r="S252" i="39"/>
  <c r="F252" i="39"/>
  <c r="AW251" i="39"/>
  <c r="AV251" i="39"/>
  <c r="AU251" i="39"/>
  <c r="AT251" i="39"/>
  <c r="AS251" i="39"/>
  <c r="AR251" i="39"/>
  <c r="AQ251" i="39"/>
  <c r="AP251" i="39"/>
  <c r="AO251" i="39"/>
  <c r="AN251" i="39"/>
  <c r="AM251" i="39"/>
  <c r="AL251" i="39"/>
  <c r="AK251" i="39"/>
  <c r="AJ251" i="39"/>
  <c r="AI251" i="39"/>
  <c r="AH251" i="39"/>
  <c r="AG251" i="39"/>
  <c r="AF251" i="39"/>
  <c r="AE251" i="39"/>
  <c r="AD251" i="39"/>
  <c r="AC251" i="39"/>
  <c r="AB251" i="39"/>
  <c r="AA251" i="39"/>
  <c r="Z251" i="39"/>
  <c r="Y251" i="39"/>
  <c r="X251" i="39"/>
  <c r="W251" i="39"/>
  <c r="V251" i="39"/>
  <c r="U251" i="39"/>
  <c r="T251" i="39"/>
  <c r="S251" i="39"/>
  <c r="AW249" i="39"/>
  <c r="AV249" i="39"/>
  <c r="AU249" i="39"/>
  <c r="AT249" i="39"/>
  <c r="AS249" i="39"/>
  <c r="AR249" i="39"/>
  <c r="AQ249" i="39"/>
  <c r="AP249" i="39"/>
  <c r="AO249" i="39"/>
  <c r="AN249" i="39"/>
  <c r="AM249" i="39"/>
  <c r="AL249" i="39"/>
  <c r="AK249" i="39"/>
  <c r="AJ249" i="39"/>
  <c r="AI249" i="39"/>
  <c r="AH249" i="39"/>
  <c r="AG249" i="39"/>
  <c r="AF249" i="39"/>
  <c r="AE249" i="39"/>
  <c r="AD249" i="39"/>
  <c r="AC249" i="39"/>
  <c r="AB249" i="39"/>
  <c r="AA249" i="39"/>
  <c r="Z249" i="39"/>
  <c r="Y249" i="39"/>
  <c r="X249" i="39"/>
  <c r="W249" i="39"/>
  <c r="V249" i="39"/>
  <c r="U249" i="39"/>
  <c r="T249" i="39"/>
  <c r="S249" i="39"/>
  <c r="F249" i="39"/>
  <c r="AW248" i="39"/>
  <c r="AV248" i="39"/>
  <c r="AU248" i="39"/>
  <c r="AT248" i="39"/>
  <c r="AS248" i="39"/>
  <c r="AR248" i="39"/>
  <c r="AQ248" i="39"/>
  <c r="AP248" i="39"/>
  <c r="AO248" i="39"/>
  <c r="AN248" i="39"/>
  <c r="AM248" i="39"/>
  <c r="AL248" i="39"/>
  <c r="AK248" i="39"/>
  <c r="AJ248" i="39"/>
  <c r="AI248" i="39"/>
  <c r="AH248" i="39"/>
  <c r="AG248" i="39"/>
  <c r="AF248" i="39"/>
  <c r="AE248" i="39"/>
  <c r="AD248" i="39"/>
  <c r="AC248" i="39"/>
  <c r="AB248" i="39"/>
  <c r="AA248" i="39"/>
  <c r="Z248" i="39"/>
  <c r="Y248" i="39"/>
  <c r="X248" i="39"/>
  <c r="W248" i="39"/>
  <c r="V248" i="39"/>
  <c r="U248" i="39"/>
  <c r="T248" i="39"/>
  <c r="S248" i="39"/>
  <c r="AW246" i="39"/>
  <c r="AV246" i="39"/>
  <c r="AU246" i="39"/>
  <c r="AT246" i="39"/>
  <c r="AS246" i="39"/>
  <c r="AR246" i="39"/>
  <c r="AQ246" i="39"/>
  <c r="AP246" i="39"/>
  <c r="AO246" i="39"/>
  <c r="AN246" i="39"/>
  <c r="AM246" i="39"/>
  <c r="AL246" i="39"/>
  <c r="AK246" i="39"/>
  <c r="AJ246" i="39"/>
  <c r="AI246" i="39"/>
  <c r="AH246" i="39"/>
  <c r="AG246" i="39"/>
  <c r="AF246" i="39"/>
  <c r="AE246" i="39"/>
  <c r="AD246" i="39"/>
  <c r="AC246" i="39"/>
  <c r="AB246" i="39"/>
  <c r="AA246" i="39"/>
  <c r="Z246" i="39"/>
  <c r="Y246" i="39"/>
  <c r="X246" i="39"/>
  <c r="W246" i="39"/>
  <c r="V246" i="39"/>
  <c r="U246" i="39"/>
  <c r="T246" i="39"/>
  <c r="S246" i="39"/>
  <c r="F246" i="39"/>
  <c r="AW245" i="39"/>
  <c r="AV245" i="39"/>
  <c r="AU245" i="39"/>
  <c r="AT245" i="39"/>
  <c r="AS245" i="39"/>
  <c r="AR245" i="39"/>
  <c r="AQ245" i="39"/>
  <c r="AP245" i="39"/>
  <c r="AO245" i="39"/>
  <c r="AN245" i="39"/>
  <c r="AM245" i="39"/>
  <c r="AL245" i="39"/>
  <c r="AK245" i="39"/>
  <c r="AJ245" i="39"/>
  <c r="AI245" i="39"/>
  <c r="AH245" i="39"/>
  <c r="AG245" i="39"/>
  <c r="AF245" i="39"/>
  <c r="AE245" i="39"/>
  <c r="AD245" i="39"/>
  <c r="AC245" i="39"/>
  <c r="AB245" i="39"/>
  <c r="AA245" i="39"/>
  <c r="Z245" i="39"/>
  <c r="Y245" i="39"/>
  <c r="X245" i="39"/>
  <c r="W245" i="39"/>
  <c r="V245" i="39"/>
  <c r="U245" i="39"/>
  <c r="T245" i="39"/>
  <c r="S245" i="39"/>
  <c r="AW243" i="39"/>
  <c r="AV243" i="39"/>
  <c r="AU243" i="39"/>
  <c r="AT243" i="39"/>
  <c r="AS243" i="39"/>
  <c r="AR243" i="39"/>
  <c r="AQ243" i="39"/>
  <c r="AP243" i="39"/>
  <c r="AO243" i="39"/>
  <c r="AN243" i="39"/>
  <c r="AM243" i="39"/>
  <c r="AL243" i="39"/>
  <c r="AK243" i="39"/>
  <c r="AJ243" i="39"/>
  <c r="AI243" i="39"/>
  <c r="AH243" i="39"/>
  <c r="AG243" i="39"/>
  <c r="AF243" i="39"/>
  <c r="AE243" i="39"/>
  <c r="AD243" i="39"/>
  <c r="AC243" i="39"/>
  <c r="AB243" i="39"/>
  <c r="AA243" i="39"/>
  <c r="Z243" i="39"/>
  <c r="Y243" i="39"/>
  <c r="X243" i="39"/>
  <c r="W243" i="39"/>
  <c r="V243" i="39"/>
  <c r="U243" i="39"/>
  <c r="T243" i="39"/>
  <c r="S243" i="39"/>
  <c r="F243" i="39"/>
  <c r="AW242" i="39"/>
  <c r="AV242" i="39"/>
  <c r="AU242" i="39"/>
  <c r="AT242" i="39"/>
  <c r="AS242" i="39"/>
  <c r="AR242" i="39"/>
  <c r="AQ242" i="39"/>
  <c r="AP242" i="39"/>
  <c r="AO242" i="39"/>
  <c r="AN242" i="39"/>
  <c r="AM242" i="39"/>
  <c r="AL242" i="39"/>
  <c r="AK242" i="39"/>
  <c r="AJ242" i="39"/>
  <c r="AI242" i="39"/>
  <c r="AH242" i="39"/>
  <c r="AG242" i="39"/>
  <c r="AF242" i="39"/>
  <c r="AE242" i="39"/>
  <c r="AD242" i="39"/>
  <c r="AC242" i="39"/>
  <c r="AB242" i="39"/>
  <c r="AA242" i="39"/>
  <c r="Z242" i="39"/>
  <c r="Y242" i="39"/>
  <c r="X242" i="39"/>
  <c r="W242" i="39"/>
  <c r="V242" i="39"/>
  <c r="U242" i="39"/>
  <c r="T242" i="39"/>
  <c r="S242" i="39"/>
  <c r="AW240" i="39"/>
  <c r="AV240" i="39"/>
  <c r="AU240" i="39"/>
  <c r="AT240" i="39"/>
  <c r="AS240" i="39"/>
  <c r="AR240" i="39"/>
  <c r="AQ240" i="39"/>
  <c r="AP240" i="39"/>
  <c r="AO240" i="39"/>
  <c r="AN240" i="39"/>
  <c r="AM240" i="39"/>
  <c r="AL240" i="39"/>
  <c r="AK240" i="39"/>
  <c r="AJ240" i="39"/>
  <c r="AI240" i="39"/>
  <c r="AH240" i="39"/>
  <c r="AG240" i="39"/>
  <c r="AF240" i="39"/>
  <c r="AE240" i="39"/>
  <c r="AD240" i="39"/>
  <c r="AC240" i="39"/>
  <c r="AB240" i="39"/>
  <c r="AA240" i="39"/>
  <c r="Z240" i="39"/>
  <c r="Y240" i="39"/>
  <c r="X240" i="39"/>
  <c r="W240" i="39"/>
  <c r="V240" i="39"/>
  <c r="U240" i="39"/>
  <c r="T240" i="39"/>
  <c r="S240" i="39"/>
  <c r="F240" i="39"/>
  <c r="AW239" i="39"/>
  <c r="AV239" i="39"/>
  <c r="AU239" i="39"/>
  <c r="AT239" i="39"/>
  <c r="AS239" i="39"/>
  <c r="AR239" i="39"/>
  <c r="AQ239" i="39"/>
  <c r="AP239" i="39"/>
  <c r="AO239" i="39"/>
  <c r="AN239" i="39"/>
  <c r="AM239" i="39"/>
  <c r="AL239" i="39"/>
  <c r="AK239" i="39"/>
  <c r="AJ239" i="39"/>
  <c r="AI239" i="39"/>
  <c r="AH239" i="39"/>
  <c r="AG239" i="39"/>
  <c r="AF239" i="39"/>
  <c r="AE239" i="39"/>
  <c r="AD239" i="39"/>
  <c r="AC239" i="39"/>
  <c r="AB239" i="39"/>
  <c r="AA239" i="39"/>
  <c r="Z239" i="39"/>
  <c r="Y239" i="39"/>
  <c r="X239" i="39"/>
  <c r="W239" i="39"/>
  <c r="V239" i="39"/>
  <c r="U239" i="39"/>
  <c r="T239" i="39"/>
  <c r="S239" i="39"/>
  <c r="AW237" i="39"/>
  <c r="AV237" i="39"/>
  <c r="AU237" i="39"/>
  <c r="AT237" i="39"/>
  <c r="AS237" i="39"/>
  <c r="AR237" i="39"/>
  <c r="AQ237" i="39"/>
  <c r="AP237" i="39"/>
  <c r="AO237" i="39"/>
  <c r="AN237" i="39"/>
  <c r="AM237" i="39"/>
  <c r="AL237" i="39"/>
  <c r="AK237" i="39"/>
  <c r="AJ237" i="39"/>
  <c r="AI237" i="39"/>
  <c r="AH237" i="39"/>
  <c r="AG237" i="39"/>
  <c r="AF237" i="39"/>
  <c r="AE237" i="39"/>
  <c r="AD237" i="39"/>
  <c r="AC237" i="39"/>
  <c r="AB237" i="39"/>
  <c r="AA237" i="39"/>
  <c r="Z237" i="39"/>
  <c r="Y237" i="39"/>
  <c r="X237" i="39"/>
  <c r="W237" i="39"/>
  <c r="V237" i="39"/>
  <c r="U237" i="39"/>
  <c r="T237" i="39"/>
  <c r="S237" i="39"/>
  <c r="F237" i="39"/>
  <c r="AW236" i="39"/>
  <c r="AV236" i="39"/>
  <c r="AU236" i="39"/>
  <c r="AT236" i="39"/>
  <c r="AS236" i="39"/>
  <c r="AR236" i="39"/>
  <c r="AQ236" i="39"/>
  <c r="AP236" i="39"/>
  <c r="AO236" i="39"/>
  <c r="AN236" i="39"/>
  <c r="AM236" i="39"/>
  <c r="AL236" i="39"/>
  <c r="AK236" i="39"/>
  <c r="AJ236" i="39"/>
  <c r="AI236" i="39"/>
  <c r="AH236" i="39"/>
  <c r="AG236" i="39"/>
  <c r="AF236" i="39"/>
  <c r="AE236" i="39"/>
  <c r="AD236" i="39"/>
  <c r="AC236" i="39"/>
  <c r="AB236" i="39"/>
  <c r="AA236" i="39"/>
  <c r="Z236" i="39"/>
  <c r="Y236" i="39"/>
  <c r="X236" i="39"/>
  <c r="W236" i="39"/>
  <c r="V236" i="39"/>
  <c r="U236" i="39"/>
  <c r="T236" i="39"/>
  <c r="S236" i="39"/>
  <c r="AW234" i="39"/>
  <c r="AV234" i="39"/>
  <c r="AU234" i="39"/>
  <c r="AT234" i="39"/>
  <c r="AS234" i="39"/>
  <c r="AR234" i="39"/>
  <c r="AQ234" i="39"/>
  <c r="AP234" i="39"/>
  <c r="AO234" i="39"/>
  <c r="AN234" i="39"/>
  <c r="AM234" i="39"/>
  <c r="AL234" i="39"/>
  <c r="AK234" i="39"/>
  <c r="AJ234" i="39"/>
  <c r="AI234" i="39"/>
  <c r="AH234" i="39"/>
  <c r="AG234" i="39"/>
  <c r="AF234" i="39"/>
  <c r="AE234" i="39"/>
  <c r="AD234" i="39"/>
  <c r="AC234" i="39"/>
  <c r="AB234" i="39"/>
  <c r="AA234" i="39"/>
  <c r="Z234" i="39"/>
  <c r="Y234" i="39"/>
  <c r="X234" i="39"/>
  <c r="W234" i="39"/>
  <c r="V234" i="39"/>
  <c r="U234" i="39"/>
  <c r="T234" i="39"/>
  <c r="S234" i="39"/>
  <c r="F234" i="39"/>
  <c r="AW233" i="39"/>
  <c r="AV233" i="39"/>
  <c r="AU233" i="39"/>
  <c r="AT233" i="39"/>
  <c r="AS233" i="39"/>
  <c r="AR233" i="39"/>
  <c r="AQ233" i="39"/>
  <c r="AP233" i="39"/>
  <c r="AO233" i="39"/>
  <c r="AN233" i="39"/>
  <c r="AM233" i="39"/>
  <c r="AL233" i="39"/>
  <c r="AK233" i="39"/>
  <c r="AJ233" i="39"/>
  <c r="AI233" i="39"/>
  <c r="AH233" i="39"/>
  <c r="AG233" i="39"/>
  <c r="AF233" i="39"/>
  <c r="AE233" i="39"/>
  <c r="AD233" i="39"/>
  <c r="AC233" i="39"/>
  <c r="AB233" i="39"/>
  <c r="AA233" i="39"/>
  <c r="Z233" i="39"/>
  <c r="Y233" i="39"/>
  <c r="X233" i="39"/>
  <c r="W233" i="39"/>
  <c r="V233" i="39"/>
  <c r="U233" i="39"/>
  <c r="T233" i="39"/>
  <c r="S233" i="39"/>
  <c r="AW231" i="39"/>
  <c r="AV231" i="39"/>
  <c r="AU231" i="39"/>
  <c r="AT231" i="39"/>
  <c r="AS231" i="39"/>
  <c r="AR231" i="39"/>
  <c r="AQ231" i="39"/>
  <c r="AP231" i="39"/>
  <c r="AO231" i="39"/>
  <c r="AN231" i="39"/>
  <c r="AM231" i="39"/>
  <c r="AL231" i="39"/>
  <c r="AK231" i="39"/>
  <c r="AJ231" i="39"/>
  <c r="AI231" i="39"/>
  <c r="AH231" i="39"/>
  <c r="AG231" i="39"/>
  <c r="AF231" i="39"/>
  <c r="AE231" i="39"/>
  <c r="AD231" i="39"/>
  <c r="AC231" i="39"/>
  <c r="AB231" i="39"/>
  <c r="AA231" i="39"/>
  <c r="Z231" i="39"/>
  <c r="Y231" i="39"/>
  <c r="X231" i="39"/>
  <c r="W231" i="39"/>
  <c r="V231" i="39"/>
  <c r="U231" i="39"/>
  <c r="T231" i="39"/>
  <c r="S231" i="39"/>
  <c r="F231" i="39"/>
  <c r="AW230" i="39"/>
  <c r="AV230" i="39"/>
  <c r="AU230" i="39"/>
  <c r="AT230" i="39"/>
  <c r="AS230" i="39"/>
  <c r="AR230" i="39"/>
  <c r="AQ230" i="39"/>
  <c r="AP230" i="39"/>
  <c r="AO230" i="39"/>
  <c r="AN230" i="39"/>
  <c r="AM230" i="39"/>
  <c r="AL230" i="39"/>
  <c r="AK230" i="39"/>
  <c r="AJ230" i="39"/>
  <c r="AI230" i="39"/>
  <c r="AH230" i="39"/>
  <c r="AG230" i="39"/>
  <c r="AF230" i="39"/>
  <c r="AE230" i="39"/>
  <c r="AD230" i="39"/>
  <c r="AC230" i="39"/>
  <c r="AB230" i="39"/>
  <c r="AA230" i="39"/>
  <c r="Z230" i="39"/>
  <c r="Y230" i="39"/>
  <c r="X230" i="39"/>
  <c r="W230" i="39"/>
  <c r="V230" i="39"/>
  <c r="U230" i="39"/>
  <c r="T230" i="39"/>
  <c r="S230" i="39"/>
  <c r="AW228" i="39"/>
  <c r="AV228" i="39"/>
  <c r="AU228" i="39"/>
  <c r="AT228" i="39"/>
  <c r="AS228" i="39"/>
  <c r="AR228" i="39"/>
  <c r="AQ228" i="39"/>
  <c r="AP228" i="39"/>
  <c r="AO228" i="39"/>
  <c r="AN228" i="39"/>
  <c r="AM228" i="39"/>
  <c r="AL228" i="39"/>
  <c r="AK228" i="39"/>
  <c r="AJ228" i="39"/>
  <c r="AI228" i="39"/>
  <c r="AH228" i="39"/>
  <c r="AG228" i="39"/>
  <c r="AF228" i="39"/>
  <c r="AE228" i="39"/>
  <c r="AD228" i="39"/>
  <c r="AC228" i="39"/>
  <c r="AB228" i="39"/>
  <c r="AA228" i="39"/>
  <c r="Z228" i="39"/>
  <c r="Y228" i="39"/>
  <c r="X228" i="39"/>
  <c r="W228" i="39"/>
  <c r="V228" i="39"/>
  <c r="U228" i="39"/>
  <c r="T228" i="39"/>
  <c r="S228" i="39"/>
  <c r="F228" i="39"/>
  <c r="AW227" i="39"/>
  <c r="AV227" i="39"/>
  <c r="AU227" i="39"/>
  <c r="AT227" i="39"/>
  <c r="AS227" i="39"/>
  <c r="AR227" i="39"/>
  <c r="AQ227" i="39"/>
  <c r="AP227" i="39"/>
  <c r="AO227" i="39"/>
  <c r="AN227" i="39"/>
  <c r="AM227" i="39"/>
  <c r="AL227" i="39"/>
  <c r="AK227" i="39"/>
  <c r="AJ227" i="39"/>
  <c r="AI227" i="39"/>
  <c r="AH227" i="39"/>
  <c r="AG227" i="39"/>
  <c r="AF227" i="39"/>
  <c r="AE227" i="39"/>
  <c r="AD227" i="39"/>
  <c r="AC227" i="39"/>
  <c r="AB227" i="39"/>
  <c r="AA227" i="39"/>
  <c r="Z227" i="39"/>
  <c r="Y227" i="39"/>
  <c r="X227" i="39"/>
  <c r="W227" i="39"/>
  <c r="V227" i="39"/>
  <c r="U227" i="39"/>
  <c r="T227" i="39"/>
  <c r="S227" i="39"/>
  <c r="AW225" i="39"/>
  <c r="AV225" i="39"/>
  <c r="AU225" i="39"/>
  <c r="AT225" i="39"/>
  <c r="AS225" i="39"/>
  <c r="AR225" i="39"/>
  <c r="AQ225" i="39"/>
  <c r="AP225" i="39"/>
  <c r="AO225" i="39"/>
  <c r="AN225" i="39"/>
  <c r="AM225" i="39"/>
  <c r="AL225" i="39"/>
  <c r="AK225" i="39"/>
  <c r="AJ225" i="39"/>
  <c r="AI225" i="39"/>
  <c r="AH225" i="39"/>
  <c r="AG225" i="39"/>
  <c r="AF225" i="39"/>
  <c r="AE225" i="39"/>
  <c r="AD225" i="39"/>
  <c r="AC225" i="39"/>
  <c r="AB225" i="39"/>
  <c r="AA225" i="39"/>
  <c r="Z225" i="39"/>
  <c r="Y225" i="39"/>
  <c r="X225" i="39"/>
  <c r="W225" i="39"/>
  <c r="V225" i="39"/>
  <c r="U225" i="39"/>
  <c r="T225" i="39"/>
  <c r="S225" i="39"/>
  <c r="F225" i="39"/>
  <c r="AW224" i="39"/>
  <c r="AV224" i="39"/>
  <c r="AU224" i="39"/>
  <c r="AT224" i="39"/>
  <c r="AS224" i="39"/>
  <c r="AR224" i="39"/>
  <c r="AQ224" i="39"/>
  <c r="AP224" i="39"/>
  <c r="AO224" i="39"/>
  <c r="AN224" i="39"/>
  <c r="AM224" i="39"/>
  <c r="AL224" i="39"/>
  <c r="AK224" i="39"/>
  <c r="AJ224" i="39"/>
  <c r="AI224" i="39"/>
  <c r="AH224" i="39"/>
  <c r="AG224" i="39"/>
  <c r="AF224" i="39"/>
  <c r="AE224" i="39"/>
  <c r="AD224" i="39"/>
  <c r="AC224" i="39"/>
  <c r="AB224" i="39"/>
  <c r="AA224" i="39"/>
  <c r="Z224" i="39"/>
  <c r="Y224" i="39"/>
  <c r="X224" i="39"/>
  <c r="W224" i="39"/>
  <c r="V224" i="39"/>
  <c r="U224" i="39"/>
  <c r="T224" i="39"/>
  <c r="S224" i="39"/>
  <c r="AW222" i="39"/>
  <c r="AV222" i="39"/>
  <c r="AU222" i="39"/>
  <c r="AT222" i="39"/>
  <c r="AS222" i="39"/>
  <c r="AR222" i="39"/>
  <c r="AQ222" i="39"/>
  <c r="AP222" i="39"/>
  <c r="AO222" i="39"/>
  <c r="AN222" i="39"/>
  <c r="AM222" i="39"/>
  <c r="AL222" i="39"/>
  <c r="AK222" i="39"/>
  <c r="AJ222" i="39"/>
  <c r="AI222" i="39"/>
  <c r="AH222" i="39"/>
  <c r="AG222" i="39"/>
  <c r="AF222" i="39"/>
  <c r="AE222" i="39"/>
  <c r="AD222" i="39"/>
  <c r="AC222" i="39"/>
  <c r="AB222" i="39"/>
  <c r="AA222" i="39"/>
  <c r="Z222" i="39"/>
  <c r="Y222" i="39"/>
  <c r="X222" i="39"/>
  <c r="W222" i="39"/>
  <c r="V222" i="39"/>
  <c r="U222" i="39"/>
  <c r="T222" i="39"/>
  <c r="S222" i="39"/>
  <c r="F222" i="39"/>
  <c r="AW221" i="39"/>
  <c r="AV221" i="39"/>
  <c r="AU221" i="39"/>
  <c r="AT221" i="39"/>
  <c r="AS221" i="39"/>
  <c r="AR221" i="39"/>
  <c r="AQ221" i="39"/>
  <c r="AP221" i="39"/>
  <c r="AO221" i="39"/>
  <c r="AN221" i="39"/>
  <c r="AM221" i="39"/>
  <c r="AL221" i="39"/>
  <c r="AK221" i="39"/>
  <c r="AJ221" i="39"/>
  <c r="AI221" i="39"/>
  <c r="AH221" i="39"/>
  <c r="AG221" i="39"/>
  <c r="AF221" i="39"/>
  <c r="AE221" i="39"/>
  <c r="AD221" i="39"/>
  <c r="AC221" i="39"/>
  <c r="AB221" i="39"/>
  <c r="AA221" i="39"/>
  <c r="Z221" i="39"/>
  <c r="Y221" i="39"/>
  <c r="X221" i="39"/>
  <c r="W221" i="39"/>
  <c r="V221" i="39"/>
  <c r="U221" i="39"/>
  <c r="T221" i="39"/>
  <c r="S221" i="39"/>
  <c r="AW219" i="39"/>
  <c r="AV219" i="39"/>
  <c r="AU219" i="39"/>
  <c r="AT219" i="39"/>
  <c r="AS219" i="39"/>
  <c r="AR219" i="39"/>
  <c r="AQ219" i="39"/>
  <c r="AP219" i="39"/>
  <c r="AO219" i="39"/>
  <c r="AN219" i="39"/>
  <c r="AM219" i="39"/>
  <c r="AL219" i="39"/>
  <c r="AK219" i="39"/>
  <c r="AJ219" i="39"/>
  <c r="AI219" i="39"/>
  <c r="AH219" i="39"/>
  <c r="AG219" i="39"/>
  <c r="AF219" i="39"/>
  <c r="AE219" i="39"/>
  <c r="AD219" i="39"/>
  <c r="AC219" i="39"/>
  <c r="AB219" i="39"/>
  <c r="AA219" i="39"/>
  <c r="Z219" i="39"/>
  <c r="Y219" i="39"/>
  <c r="X219" i="39"/>
  <c r="W219" i="39"/>
  <c r="V219" i="39"/>
  <c r="U219" i="39"/>
  <c r="T219" i="39"/>
  <c r="S219" i="39"/>
  <c r="F219" i="39"/>
  <c r="AW218" i="39"/>
  <c r="AV218" i="39"/>
  <c r="AU218" i="39"/>
  <c r="AT218" i="39"/>
  <c r="AS218" i="39"/>
  <c r="AR218" i="39"/>
  <c r="AQ218" i="39"/>
  <c r="AP218" i="39"/>
  <c r="AO218" i="39"/>
  <c r="AN218" i="39"/>
  <c r="AM218" i="39"/>
  <c r="AL218" i="39"/>
  <c r="AK218" i="39"/>
  <c r="AJ218" i="39"/>
  <c r="AI218" i="39"/>
  <c r="AH218" i="39"/>
  <c r="AG218" i="39"/>
  <c r="AF218" i="39"/>
  <c r="AE218" i="39"/>
  <c r="AD218" i="39"/>
  <c r="AC218" i="39"/>
  <c r="AB218" i="39"/>
  <c r="AA218" i="39"/>
  <c r="Z218" i="39"/>
  <c r="Y218" i="39"/>
  <c r="X218" i="39"/>
  <c r="W218" i="39"/>
  <c r="V218" i="39"/>
  <c r="U218" i="39"/>
  <c r="T218" i="39"/>
  <c r="S218" i="39"/>
  <c r="AW216" i="39"/>
  <c r="AV216" i="39"/>
  <c r="AU216" i="39"/>
  <c r="AT216" i="39"/>
  <c r="AS216" i="39"/>
  <c r="AR216" i="39"/>
  <c r="AQ216" i="39"/>
  <c r="AP216" i="39"/>
  <c r="AO216" i="39"/>
  <c r="AN216" i="39"/>
  <c r="AM216" i="39"/>
  <c r="AL216" i="39"/>
  <c r="AK216" i="39"/>
  <c r="AJ216" i="39"/>
  <c r="AI216" i="39"/>
  <c r="AH216" i="39"/>
  <c r="AG216" i="39"/>
  <c r="AF216" i="39"/>
  <c r="AE216" i="39"/>
  <c r="AD216" i="39"/>
  <c r="AC216" i="39"/>
  <c r="AB216" i="39"/>
  <c r="AA216" i="39"/>
  <c r="Z216" i="39"/>
  <c r="Y216" i="39"/>
  <c r="X216" i="39"/>
  <c r="W216" i="39"/>
  <c r="V216" i="39"/>
  <c r="U216" i="39"/>
  <c r="T216" i="39"/>
  <c r="S216" i="39"/>
  <c r="F216" i="39"/>
  <c r="AW215" i="39"/>
  <c r="AV215" i="39"/>
  <c r="AU215" i="39"/>
  <c r="AT215" i="39"/>
  <c r="AS215" i="39"/>
  <c r="AR215" i="39"/>
  <c r="AQ215" i="39"/>
  <c r="AP215" i="39"/>
  <c r="AO215" i="39"/>
  <c r="AN215" i="39"/>
  <c r="AM215" i="39"/>
  <c r="AL215" i="39"/>
  <c r="AK215" i="39"/>
  <c r="AJ215" i="39"/>
  <c r="AI215" i="39"/>
  <c r="AH215" i="39"/>
  <c r="AG215" i="39"/>
  <c r="AF215" i="39"/>
  <c r="AE215" i="39"/>
  <c r="AD215" i="39"/>
  <c r="AC215" i="39"/>
  <c r="AB215" i="39"/>
  <c r="AA215" i="39"/>
  <c r="Z215" i="39"/>
  <c r="Y215" i="39"/>
  <c r="X215" i="39"/>
  <c r="W215" i="39"/>
  <c r="V215" i="39"/>
  <c r="U215" i="39"/>
  <c r="T215" i="39"/>
  <c r="S215" i="39"/>
  <c r="AW213" i="39"/>
  <c r="AV213" i="39"/>
  <c r="AU213" i="39"/>
  <c r="AT213" i="39"/>
  <c r="AS213" i="39"/>
  <c r="AR213" i="39"/>
  <c r="AQ213" i="39"/>
  <c r="AP213" i="39"/>
  <c r="AO213" i="39"/>
  <c r="AN213" i="39"/>
  <c r="AM213" i="39"/>
  <c r="AL213" i="39"/>
  <c r="AK213" i="39"/>
  <c r="AJ213" i="39"/>
  <c r="AI213" i="39"/>
  <c r="AH213" i="39"/>
  <c r="AG213" i="39"/>
  <c r="AF213" i="39"/>
  <c r="AE213" i="39"/>
  <c r="AD213" i="39"/>
  <c r="AC213" i="39"/>
  <c r="AB213" i="39"/>
  <c r="AA213" i="39"/>
  <c r="Z213" i="39"/>
  <c r="Y213" i="39"/>
  <c r="X213" i="39"/>
  <c r="W213" i="39"/>
  <c r="V213" i="39"/>
  <c r="U213" i="39"/>
  <c r="T213" i="39"/>
  <c r="S213" i="39"/>
  <c r="F213" i="39"/>
  <c r="AW212" i="39"/>
  <c r="AV212" i="39"/>
  <c r="AU212" i="39"/>
  <c r="AT212" i="39"/>
  <c r="AS212" i="39"/>
  <c r="AR212" i="39"/>
  <c r="AQ212" i="39"/>
  <c r="AP212" i="39"/>
  <c r="AO212" i="39"/>
  <c r="AN212" i="39"/>
  <c r="AM212" i="39"/>
  <c r="AL212" i="39"/>
  <c r="AK212" i="39"/>
  <c r="AJ212" i="39"/>
  <c r="AI212" i="39"/>
  <c r="AH212" i="39"/>
  <c r="AG212" i="39"/>
  <c r="AF212" i="39"/>
  <c r="AE212" i="39"/>
  <c r="AD212" i="39"/>
  <c r="AC212" i="39"/>
  <c r="AB212" i="39"/>
  <c r="AA212" i="39"/>
  <c r="Z212" i="39"/>
  <c r="Y212" i="39"/>
  <c r="X212" i="39"/>
  <c r="W212" i="39"/>
  <c r="V212" i="39"/>
  <c r="U212" i="39"/>
  <c r="T212" i="39"/>
  <c r="S212" i="39"/>
  <c r="AW210" i="39"/>
  <c r="AV210" i="39"/>
  <c r="AU210" i="39"/>
  <c r="AT210" i="39"/>
  <c r="AS210" i="39"/>
  <c r="AR210" i="39"/>
  <c r="AQ210" i="39"/>
  <c r="AP210" i="39"/>
  <c r="AO210" i="39"/>
  <c r="AN210" i="39"/>
  <c r="AM210" i="39"/>
  <c r="AL210" i="39"/>
  <c r="AK210" i="39"/>
  <c r="AJ210" i="39"/>
  <c r="AI210" i="39"/>
  <c r="AH210" i="39"/>
  <c r="AG210" i="39"/>
  <c r="AF210" i="39"/>
  <c r="AE210" i="39"/>
  <c r="AD210" i="39"/>
  <c r="AC210" i="39"/>
  <c r="AB210" i="39"/>
  <c r="AA210" i="39"/>
  <c r="Z210" i="39"/>
  <c r="Y210" i="39"/>
  <c r="X210" i="39"/>
  <c r="W210" i="39"/>
  <c r="V210" i="39"/>
  <c r="U210" i="39"/>
  <c r="T210" i="39"/>
  <c r="S210" i="39"/>
  <c r="F210" i="39"/>
  <c r="AW209" i="39"/>
  <c r="AV209" i="39"/>
  <c r="AU209" i="39"/>
  <c r="AT209" i="39"/>
  <c r="AS209" i="39"/>
  <c r="AR209" i="39"/>
  <c r="AQ209" i="39"/>
  <c r="AP209" i="39"/>
  <c r="AO209" i="39"/>
  <c r="AN209" i="39"/>
  <c r="AM209" i="39"/>
  <c r="AL209" i="39"/>
  <c r="AK209" i="39"/>
  <c r="AJ209" i="39"/>
  <c r="AI209" i="39"/>
  <c r="AH209" i="39"/>
  <c r="AG209" i="39"/>
  <c r="AF209" i="39"/>
  <c r="AE209" i="39"/>
  <c r="AD209" i="39"/>
  <c r="AC209" i="39"/>
  <c r="AB209" i="39"/>
  <c r="AA209" i="39"/>
  <c r="Z209" i="39"/>
  <c r="Y209" i="39"/>
  <c r="X209" i="39"/>
  <c r="W209" i="39"/>
  <c r="V209" i="39"/>
  <c r="U209" i="39"/>
  <c r="T209" i="39"/>
  <c r="S209" i="39"/>
  <c r="AW207" i="39"/>
  <c r="AV207" i="39"/>
  <c r="AU207" i="39"/>
  <c r="AT207" i="39"/>
  <c r="AS207" i="39"/>
  <c r="AR207" i="39"/>
  <c r="AQ207" i="39"/>
  <c r="AP207" i="39"/>
  <c r="AO207" i="39"/>
  <c r="AN207" i="39"/>
  <c r="AM207" i="39"/>
  <c r="AL207" i="39"/>
  <c r="AK207" i="39"/>
  <c r="AJ207" i="39"/>
  <c r="AI207" i="39"/>
  <c r="AH207" i="39"/>
  <c r="AG207" i="39"/>
  <c r="AF207" i="39"/>
  <c r="AE207" i="39"/>
  <c r="AD207" i="39"/>
  <c r="AC207" i="39"/>
  <c r="AB207" i="39"/>
  <c r="AA207" i="39"/>
  <c r="Z207" i="39"/>
  <c r="Y207" i="39"/>
  <c r="X207" i="39"/>
  <c r="W207" i="39"/>
  <c r="V207" i="39"/>
  <c r="U207" i="39"/>
  <c r="T207" i="39"/>
  <c r="S207" i="39"/>
  <c r="F207" i="39"/>
  <c r="AW206" i="39"/>
  <c r="AV206" i="39"/>
  <c r="AU206" i="39"/>
  <c r="AT206" i="39"/>
  <c r="AS206" i="39"/>
  <c r="AR206" i="39"/>
  <c r="AQ206" i="39"/>
  <c r="AP206" i="39"/>
  <c r="AO206" i="39"/>
  <c r="AN206" i="39"/>
  <c r="AM206" i="39"/>
  <c r="AL206" i="39"/>
  <c r="AK206" i="39"/>
  <c r="AJ206" i="39"/>
  <c r="AI206" i="39"/>
  <c r="AH206" i="39"/>
  <c r="AG206" i="39"/>
  <c r="AF206" i="39"/>
  <c r="AE206" i="39"/>
  <c r="AD206" i="39"/>
  <c r="AC206" i="39"/>
  <c r="AB206" i="39"/>
  <c r="AA206" i="39"/>
  <c r="Z206" i="39"/>
  <c r="Y206" i="39"/>
  <c r="X206" i="39"/>
  <c r="W206" i="39"/>
  <c r="V206" i="39"/>
  <c r="U206" i="39"/>
  <c r="T206" i="39"/>
  <c r="S206" i="39"/>
  <c r="AW204" i="39"/>
  <c r="AV204" i="39"/>
  <c r="AU204" i="39"/>
  <c r="AT204" i="39"/>
  <c r="AS204" i="39"/>
  <c r="AR204" i="39"/>
  <c r="AQ204" i="39"/>
  <c r="AP204" i="39"/>
  <c r="AO204" i="39"/>
  <c r="AN204" i="39"/>
  <c r="AM204" i="39"/>
  <c r="AL204" i="39"/>
  <c r="AK204" i="39"/>
  <c r="AJ204" i="39"/>
  <c r="AI204" i="39"/>
  <c r="AH204" i="39"/>
  <c r="AG204" i="39"/>
  <c r="AF204" i="39"/>
  <c r="AE204" i="39"/>
  <c r="AD204" i="39"/>
  <c r="AC204" i="39"/>
  <c r="AB204" i="39"/>
  <c r="AA204" i="39"/>
  <c r="Z204" i="39"/>
  <c r="Y204" i="39"/>
  <c r="X204" i="39"/>
  <c r="W204" i="39"/>
  <c r="V204" i="39"/>
  <c r="U204" i="39"/>
  <c r="T204" i="39"/>
  <c r="S204" i="39"/>
  <c r="F204" i="39"/>
  <c r="AW203" i="39"/>
  <c r="AV203" i="39"/>
  <c r="AU203" i="39"/>
  <c r="AT203" i="39"/>
  <c r="AS203" i="39"/>
  <c r="AR203" i="39"/>
  <c r="AQ203" i="39"/>
  <c r="AP203" i="39"/>
  <c r="AO203" i="39"/>
  <c r="AN203" i="39"/>
  <c r="AM203" i="39"/>
  <c r="AL203" i="39"/>
  <c r="AK203" i="39"/>
  <c r="AJ203" i="39"/>
  <c r="AI203" i="39"/>
  <c r="AH203" i="39"/>
  <c r="AG203" i="39"/>
  <c r="AF203" i="39"/>
  <c r="AE203" i="39"/>
  <c r="AD203" i="39"/>
  <c r="AC203" i="39"/>
  <c r="AB203" i="39"/>
  <c r="AA203" i="39"/>
  <c r="Z203" i="39"/>
  <c r="Y203" i="39"/>
  <c r="X203" i="39"/>
  <c r="W203" i="39"/>
  <c r="V203" i="39"/>
  <c r="U203" i="39"/>
  <c r="T203" i="39"/>
  <c r="S203" i="39"/>
  <c r="AW201" i="39"/>
  <c r="AV201" i="39"/>
  <c r="AU201" i="39"/>
  <c r="AT201" i="39"/>
  <c r="AS201" i="39"/>
  <c r="AR201" i="39"/>
  <c r="AQ201" i="39"/>
  <c r="AP201" i="39"/>
  <c r="AO201" i="39"/>
  <c r="AN201" i="39"/>
  <c r="AM201" i="39"/>
  <c r="AL201" i="39"/>
  <c r="AK201" i="39"/>
  <c r="AJ201" i="39"/>
  <c r="AI201" i="39"/>
  <c r="AH201" i="39"/>
  <c r="AG201" i="39"/>
  <c r="AF201" i="39"/>
  <c r="AE201" i="39"/>
  <c r="AD201" i="39"/>
  <c r="AC201" i="39"/>
  <c r="AB201" i="39"/>
  <c r="AA201" i="39"/>
  <c r="Z201" i="39"/>
  <c r="Y201" i="39"/>
  <c r="X201" i="39"/>
  <c r="W201" i="39"/>
  <c r="V201" i="39"/>
  <c r="U201" i="39"/>
  <c r="T201" i="39"/>
  <c r="S201" i="39"/>
  <c r="F201" i="39"/>
  <c r="AW200" i="39"/>
  <c r="AV200" i="39"/>
  <c r="AU200" i="39"/>
  <c r="AT200" i="39"/>
  <c r="AS200" i="39"/>
  <c r="AR200" i="39"/>
  <c r="AQ200" i="39"/>
  <c r="AP200" i="39"/>
  <c r="AO200" i="39"/>
  <c r="AN200" i="39"/>
  <c r="AM200" i="39"/>
  <c r="AL200" i="39"/>
  <c r="AK200" i="39"/>
  <c r="AJ200" i="39"/>
  <c r="AI200" i="39"/>
  <c r="AH200" i="39"/>
  <c r="AG200" i="39"/>
  <c r="AF200" i="39"/>
  <c r="AE200" i="39"/>
  <c r="AD200" i="39"/>
  <c r="AC200" i="39"/>
  <c r="AB200" i="39"/>
  <c r="AA200" i="39"/>
  <c r="Z200" i="39"/>
  <c r="Y200" i="39"/>
  <c r="X200" i="39"/>
  <c r="W200" i="39"/>
  <c r="V200" i="39"/>
  <c r="U200" i="39"/>
  <c r="T200" i="39"/>
  <c r="S200" i="39"/>
  <c r="AW198" i="39"/>
  <c r="AV198" i="39"/>
  <c r="AU198" i="39"/>
  <c r="AT198" i="39"/>
  <c r="AS198" i="39"/>
  <c r="AR198" i="39"/>
  <c r="AQ198" i="39"/>
  <c r="AP198" i="39"/>
  <c r="AO198" i="39"/>
  <c r="AN198" i="39"/>
  <c r="AM198" i="39"/>
  <c r="AL198" i="39"/>
  <c r="AK198" i="39"/>
  <c r="AJ198" i="39"/>
  <c r="AI198" i="39"/>
  <c r="AH198" i="39"/>
  <c r="AG198" i="39"/>
  <c r="AF198" i="39"/>
  <c r="AE198" i="39"/>
  <c r="AD198" i="39"/>
  <c r="AC198" i="39"/>
  <c r="AB198" i="39"/>
  <c r="AA198" i="39"/>
  <c r="Z198" i="39"/>
  <c r="Y198" i="39"/>
  <c r="X198" i="39"/>
  <c r="W198" i="39"/>
  <c r="V198" i="39"/>
  <c r="U198" i="39"/>
  <c r="T198" i="39"/>
  <c r="S198" i="39"/>
  <c r="F198" i="39"/>
  <c r="AW197" i="39"/>
  <c r="AV197" i="39"/>
  <c r="AU197" i="39"/>
  <c r="AT197" i="39"/>
  <c r="AS197" i="39"/>
  <c r="AR197" i="39"/>
  <c r="AQ197" i="39"/>
  <c r="AP197" i="39"/>
  <c r="AO197" i="39"/>
  <c r="AN197" i="39"/>
  <c r="AM197" i="39"/>
  <c r="AL197" i="39"/>
  <c r="AK197" i="39"/>
  <c r="AJ197" i="39"/>
  <c r="AI197" i="39"/>
  <c r="AH197" i="39"/>
  <c r="AG197" i="39"/>
  <c r="AF197" i="39"/>
  <c r="AE197" i="39"/>
  <c r="AD197" i="39"/>
  <c r="AC197" i="39"/>
  <c r="AB197" i="39"/>
  <c r="AA197" i="39"/>
  <c r="Z197" i="39"/>
  <c r="Y197" i="39"/>
  <c r="X197" i="39"/>
  <c r="W197" i="39"/>
  <c r="V197" i="39"/>
  <c r="U197" i="39"/>
  <c r="T197" i="39"/>
  <c r="S197" i="39"/>
  <c r="AW195" i="39"/>
  <c r="AV195" i="39"/>
  <c r="AU195" i="39"/>
  <c r="AT195" i="39"/>
  <c r="AS195" i="39"/>
  <c r="AR195" i="39"/>
  <c r="AQ195" i="39"/>
  <c r="AP195" i="39"/>
  <c r="AO195" i="39"/>
  <c r="AN195" i="39"/>
  <c r="AM195" i="39"/>
  <c r="AL195" i="39"/>
  <c r="AK195" i="39"/>
  <c r="AJ195" i="39"/>
  <c r="AI195" i="39"/>
  <c r="AH195" i="39"/>
  <c r="AG195" i="39"/>
  <c r="AF195" i="39"/>
  <c r="AE195" i="39"/>
  <c r="AD195" i="39"/>
  <c r="AC195" i="39"/>
  <c r="AB195" i="39"/>
  <c r="AA195" i="39"/>
  <c r="Z195" i="39"/>
  <c r="Y195" i="39"/>
  <c r="X195" i="39"/>
  <c r="W195" i="39"/>
  <c r="V195" i="39"/>
  <c r="U195" i="39"/>
  <c r="T195" i="39"/>
  <c r="S195" i="39"/>
  <c r="F195" i="39"/>
  <c r="AW194" i="39"/>
  <c r="AV194" i="39"/>
  <c r="AU194" i="39"/>
  <c r="AT194" i="39"/>
  <c r="AS194" i="39"/>
  <c r="AR194" i="39"/>
  <c r="AQ194" i="39"/>
  <c r="AP194" i="39"/>
  <c r="AO194" i="39"/>
  <c r="AN194" i="39"/>
  <c r="AM194" i="39"/>
  <c r="AL194" i="39"/>
  <c r="AK194" i="39"/>
  <c r="AJ194" i="39"/>
  <c r="AI194" i="39"/>
  <c r="AH194" i="39"/>
  <c r="AG194" i="39"/>
  <c r="AF194" i="39"/>
  <c r="AE194" i="39"/>
  <c r="AD194" i="39"/>
  <c r="AC194" i="39"/>
  <c r="AB194" i="39"/>
  <c r="AA194" i="39"/>
  <c r="Z194" i="39"/>
  <c r="Y194" i="39"/>
  <c r="X194" i="39"/>
  <c r="W194" i="39"/>
  <c r="V194" i="39"/>
  <c r="U194" i="39"/>
  <c r="T194" i="39"/>
  <c r="S194" i="39"/>
  <c r="AW192" i="39"/>
  <c r="AV192" i="39"/>
  <c r="AU192" i="39"/>
  <c r="AT192" i="39"/>
  <c r="AS192" i="39"/>
  <c r="AR192" i="39"/>
  <c r="AQ192" i="39"/>
  <c r="AP192" i="39"/>
  <c r="AO192" i="39"/>
  <c r="AN192" i="39"/>
  <c r="AM192" i="39"/>
  <c r="AL192" i="39"/>
  <c r="AK192" i="39"/>
  <c r="AJ192" i="39"/>
  <c r="AI192" i="39"/>
  <c r="AH192" i="39"/>
  <c r="AG192" i="39"/>
  <c r="AF192" i="39"/>
  <c r="AE192" i="39"/>
  <c r="AD192" i="39"/>
  <c r="AC192" i="39"/>
  <c r="AB192" i="39"/>
  <c r="AA192" i="39"/>
  <c r="Z192" i="39"/>
  <c r="Y192" i="39"/>
  <c r="X192" i="39"/>
  <c r="W192" i="39"/>
  <c r="V192" i="39"/>
  <c r="U192" i="39"/>
  <c r="T192" i="39"/>
  <c r="S192" i="39"/>
  <c r="F192" i="39"/>
  <c r="AW191" i="39"/>
  <c r="AV191" i="39"/>
  <c r="AU191" i="39"/>
  <c r="AT191" i="39"/>
  <c r="AS191" i="39"/>
  <c r="AR191" i="39"/>
  <c r="AQ191" i="39"/>
  <c r="AP191" i="39"/>
  <c r="AO191" i="39"/>
  <c r="AN191" i="39"/>
  <c r="AM191" i="39"/>
  <c r="AL191" i="39"/>
  <c r="AK191" i="39"/>
  <c r="AJ191" i="39"/>
  <c r="AI191" i="39"/>
  <c r="AH191" i="39"/>
  <c r="AG191" i="39"/>
  <c r="AF191" i="39"/>
  <c r="AE191" i="39"/>
  <c r="AD191" i="39"/>
  <c r="AC191" i="39"/>
  <c r="AB191" i="39"/>
  <c r="AA191" i="39"/>
  <c r="Z191" i="39"/>
  <c r="Y191" i="39"/>
  <c r="X191" i="39"/>
  <c r="W191" i="39"/>
  <c r="V191" i="39"/>
  <c r="U191" i="39"/>
  <c r="T191" i="39"/>
  <c r="S191" i="39"/>
  <c r="AW189" i="39"/>
  <c r="AV189" i="39"/>
  <c r="AU189" i="39"/>
  <c r="AT189" i="39"/>
  <c r="AS189" i="39"/>
  <c r="AR189" i="39"/>
  <c r="AQ189" i="39"/>
  <c r="AP189" i="39"/>
  <c r="AO189" i="39"/>
  <c r="AN189" i="39"/>
  <c r="AM189" i="39"/>
  <c r="AL189" i="39"/>
  <c r="AK189" i="39"/>
  <c r="AJ189" i="39"/>
  <c r="AI189" i="39"/>
  <c r="AH189" i="39"/>
  <c r="AG189" i="39"/>
  <c r="AF189" i="39"/>
  <c r="AE189" i="39"/>
  <c r="AD189" i="39"/>
  <c r="AC189" i="39"/>
  <c r="AB189" i="39"/>
  <c r="AA189" i="39"/>
  <c r="Z189" i="39"/>
  <c r="Y189" i="39"/>
  <c r="X189" i="39"/>
  <c r="W189" i="39"/>
  <c r="V189" i="39"/>
  <c r="U189" i="39"/>
  <c r="T189" i="39"/>
  <c r="S189" i="39"/>
  <c r="F189" i="39"/>
  <c r="AW188" i="39"/>
  <c r="AV188" i="39"/>
  <c r="AU188" i="39"/>
  <c r="AT188" i="39"/>
  <c r="AS188" i="39"/>
  <c r="AR188" i="39"/>
  <c r="AQ188" i="39"/>
  <c r="AP188" i="39"/>
  <c r="AO188" i="39"/>
  <c r="AN188" i="39"/>
  <c r="AM188" i="39"/>
  <c r="AL188" i="39"/>
  <c r="AK188" i="39"/>
  <c r="AJ188" i="39"/>
  <c r="AI188" i="39"/>
  <c r="AH188" i="39"/>
  <c r="AG188" i="39"/>
  <c r="AF188" i="39"/>
  <c r="AE188" i="39"/>
  <c r="AD188" i="39"/>
  <c r="AC188" i="39"/>
  <c r="AB188" i="39"/>
  <c r="AA188" i="39"/>
  <c r="Z188" i="39"/>
  <c r="Y188" i="39"/>
  <c r="X188" i="39"/>
  <c r="W188" i="39"/>
  <c r="V188" i="39"/>
  <c r="U188" i="39"/>
  <c r="T188" i="39"/>
  <c r="S188" i="39"/>
  <c r="AW186" i="39"/>
  <c r="AV186" i="39"/>
  <c r="AU186" i="39"/>
  <c r="AT186" i="39"/>
  <c r="AS186" i="39"/>
  <c r="AR186" i="39"/>
  <c r="AQ186" i="39"/>
  <c r="AP186" i="39"/>
  <c r="AO186" i="39"/>
  <c r="AN186" i="39"/>
  <c r="AM186" i="39"/>
  <c r="AL186" i="39"/>
  <c r="AK186" i="39"/>
  <c r="AJ186" i="39"/>
  <c r="AI186" i="39"/>
  <c r="AH186" i="39"/>
  <c r="AG186" i="39"/>
  <c r="AF186" i="39"/>
  <c r="AE186" i="39"/>
  <c r="AD186" i="39"/>
  <c r="AC186" i="39"/>
  <c r="AB186" i="39"/>
  <c r="AA186" i="39"/>
  <c r="Z186" i="39"/>
  <c r="Y186" i="39"/>
  <c r="X186" i="39"/>
  <c r="W186" i="39"/>
  <c r="V186" i="39"/>
  <c r="U186" i="39"/>
  <c r="T186" i="39"/>
  <c r="S186" i="39"/>
  <c r="F186" i="39"/>
  <c r="AW185" i="39"/>
  <c r="AV185" i="39"/>
  <c r="AU185" i="39"/>
  <c r="AT185" i="39"/>
  <c r="AS185" i="39"/>
  <c r="AR185" i="39"/>
  <c r="AQ185" i="39"/>
  <c r="AP185" i="39"/>
  <c r="AO185" i="39"/>
  <c r="AN185" i="39"/>
  <c r="AM185" i="39"/>
  <c r="AL185" i="39"/>
  <c r="AK185" i="39"/>
  <c r="AJ185" i="39"/>
  <c r="AI185" i="39"/>
  <c r="AH185" i="39"/>
  <c r="AG185" i="39"/>
  <c r="AF185" i="39"/>
  <c r="AE185" i="39"/>
  <c r="AD185" i="39"/>
  <c r="AC185" i="39"/>
  <c r="AB185" i="39"/>
  <c r="AA185" i="39"/>
  <c r="Z185" i="39"/>
  <c r="Y185" i="39"/>
  <c r="X185" i="39"/>
  <c r="W185" i="39"/>
  <c r="V185" i="39"/>
  <c r="U185" i="39"/>
  <c r="T185" i="39"/>
  <c r="S185" i="39"/>
  <c r="AW183" i="39"/>
  <c r="AV183" i="39"/>
  <c r="AU183" i="39"/>
  <c r="AT183" i="39"/>
  <c r="AS183" i="39"/>
  <c r="AR183" i="39"/>
  <c r="AQ183" i="39"/>
  <c r="AP183" i="39"/>
  <c r="AO183" i="39"/>
  <c r="AN183" i="39"/>
  <c r="AM183" i="39"/>
  <c r="AL183" i="39"/>
  <c r="AK183" i="39"/>
  <c r="AJ183" i="39"/>
  <c r="AI183" i="39"/>
  <c r="AH183" i="39"/>
  <c r="AG183" i="39"/>
  <c r="AF183" i="39"/>
  <c r="AE183" i="39"/>
  <c r="AD183" i="39"/>
  <c r="AC183" i="39"/>
  <c r="AB183" i="39"/>
  <c r="AA183" i="39"/>
  <c r="Z183" i="39"/>
  <c r="Y183" i="39"/>
  <c r="X183" i="39"/>
  <c r="W183" i="39"/>
  <c r="V183" i="39"/>
  <c r="U183" i="39"/>
  <c r="T183" i="39"/>
  <c r="S183" i="39"/>
  <c r="F183" i="39"/>
  <c r="AW182" i="39"/>
  <c r="AV182" i="39"/>
  <c r="AU182" i="39"/>
  <c r="AT182" i="39"/>
  <c r="AS182" i="39"/>
  <c r="AR182" i="39"/>
  <c r="AQ182" i="39"/>
  <c r="AP182" i="39"/>
  <c r="AO182" i="39"/>
  <c r="AN182" i="39"/>
  <c r="AM182" i="39"/>
  <c r="AL182" i="39"/>
  <c r="AK182" i="39"/>
  <c r="AJ182" i="39"/>
  <c r="AI182" i="39"/>
  <c r="AH182" i="39"/>
  <c r="AG182" i="39"/>
  <c r="AF182" i="39"/>
  <c r="AE182" i="39"/>
  <c r="AD182" i="39"/>
  <c r="AC182" i="39"/>
  <c r="AB182" i="39"/>
  <c r="AA182" i="39"/>
  <c r="Z182" i="39"/>
  <c r="Y182" i="39"/>
  <c r="X182" i="39"/>
  <c r="W182" i="39"/>
  <c r="V182" i="39"/>
  <c r="U182" i="39"/>
  <c r="T182" i="39"/>
  <c r="S182" i="39"/>
  <c r="AW180" i="39"/>
  <c r="AV180" i="39"/>
  <c r="AU180" i="39"/>
  <c r="AT180" i="39"/>
  <c r="AS180" i="39"/>
  <c r="AR180" i="39"/>
  <c r="AQ180" i="39"/>
  <c r="AP180" i="39"/>
  <c r="AO180" i="39"/>
  <c r="AN180" i="39"/>
  <c r="AM180" i="39"/>
  <c r="AL180" i="39"/>
  <c r="AK180" i="39"/>
  <c r="AJ180" i="39"/>
  <c r="AI180" i="39"/>
  <c r="AH180" i="39"/>
  <c r="AG180" i="39"/>
  <c r="AF180" i="39"/>
  <c r="AE180" i="39"/>
  <c r="AD180" i="39"/>
  <c r="AC180" i="39"/>
  <c r="AB180" i="39"/>
  <c r="AA180" i="39"/>
  <c r="Z180" i="39"/>
  <c r="Y180" i="39"/>
  <c r="X180" i="39"/>
  <c r="W180" i="39"/>
  <c r="V180" i="39"/>
  <c r="U180" i="39"/>
  <c r="T180" i="39"/>
  <c r="S180" i="39"/>
  <c r="F180" i="39"/>
  <c r="AW179" i="39"/>
  <c r="AV179" i="39"/>
  <c r="AU179" i="39"/>
  <c r="AT179" i="39"/>
  <c r="AS179" i="39"/>
  <c r="AR179" i="39"/>
  <c r="AQ179" i="39"/>
  <c r="AP179" i="39"/>
  <c r="AO179" i="39"/>
  <c r="AN179" i="39"/>
  <c r="AM179" i="39"/>
  <c r="AL179" i="39"/>
  <c r="AK179" i="39"/>
  <c r="AJ179" i="39"/>
  <c r="AI179" i="39"/>
  <c r="AH179" i="39"/>
  <c r="AG179" i="39"/>
  <c r="AF179" i="39"/>
  <c r="AE179" i="39"/>
  <c r="AD179" i="39"/>
  <c r="AC179" i="39"/>
  <c r="AB179" i="39"/>
  <c r="AA179" i="39"/>
  <c r="Z179" i="39"/>
  <c r="Y179" i="39"/>
  <c r="X179" i="39"/>
  <c r="W179" i="39"/>
  <c r="V179" i="39"/>
  <c r="U179" i="39"/>
  <c r="T179" i="39"/>
  <c r="S179" i="39"/>
  <c r="AW177" i="39"/>
  <c r="AV177" i="39"/>
  <c r="AU177" i="39"/>
  <c r="AT177" i="39"/>
  <c r="AS177" i="39"/>
  <c r="AR177" i="39"/>
  <c r="AQ177" i="39"/>
  <c r="AP177" i="39"/>
  <c r="AO177" i="39"/>
  <c r="AN177" i="39"/>
  <c r="AM177" i="39"/>
  <c r="AL177" i="39"/>
  <c r="AK177" i="39"/>
  <c r="AJ177" i="39"/>
  <c r="AI177" i="39"/>
  <c r="AH177" i="39"/>
  <c r="AG177" i="39"/>
  <c r="AF177" i="39"/>
  <c r="AE177" i="39"/>
  <c r="AD177" i="39"/>
  <c r="AC177" i="39"/>
  <c r="AB177" i="39"/>
  <c r="AA177" i="39"/>
  <c r="Z177" i="39"/>
  <c r="Y177" i="39"/>
  <c r="X177" i="39"/>
  <c r="W177" i="39"/>
  <c r="V177" i="39"/>
  <c r="U177" i="39"/>
  <c r="T177" i="39"/>
  <c r="S177" i="39"/>
  <c r="AX177" i="39" s="1"/>
  <c r="F177" i="39"/>
  <c r="AW176" i="39"/>
  <c r="AV176" i="39"/>
  <c r="AU176" i="39"/>
  <c r="AT176" i="39"/>
  <c r="AS176" i="39"/>
  <c r="AR176" i="39"/>
  <c r="AQ176" i="39"/>
  <c r="AP176" i="39"/>
  <c r="AO176" i="39"/>
  <c r="AN176" i="39"/>
  <c r="AM176" i="39"/>
  <c r="AL176" i="39"/>
  <c r="AK176" i="39"/>
  <c r="AJ176" i="39"/>
  <c r="AI176" i="39"/>
  <c r="AH176" i="39"/>
  <c r="AG176" i="39"/>
  <c r="AF176" i="39"/>
  <c r="AE176" i="39"/>
  <c r="AD176" i="39"/>
  <c r="AC176" i="39"/>
  <c r="AB176" i="39"/>
  <c r="AA176" i="39"/>
  <c r="Z176" i="39"/>
  <c r="Y176" i="39"/>
  <c r="X176" i="39"/>
  <c r="W176" i="39"/>
  <c r="V176" i="39"/>
  <c r="U176" i="39"/>
  <c r="T176" i="39"/>
  <c r="S176" i="39"/>
  <c r="AW174" i="39"/>
  <c r="AV174" i="39"/>
  <c r="AU174" i="39"/>
  <c r="AT174" i="39"/>
  <c r="AS174" i="39"/>
  <c r="AR174" i="39"/>
  <c r="AQ174" i="39"/>
  <c r="AP174" i="39"/>
  <c r="AO174" i="39"/>
  <c r="AN174" i="39"/>
  <c r="AM174" i="39"/>
  <c r="AL174" i="39"/>
  <c r="AK174" i="39"/>
  <c r="AJ174" i="39"/>
  <c r="AI174" i="39"/>
  <c r="AH174" i="39"/>
  <c r="AG174" i="39"/>
  <c r="AF174" i="39"/>
  <c r="AE174" i="39"/>
  <c r="AD174" i="39"/>
  <c r="AC174" i="39"/>
  <c r="AB174" i="39"/>
  <c r="AA174" i="39"/>
  <c r="Z174" i="39"/>
  <c r="Y174" i="39"/>
  <c r="X174" i="39"/>
  <c r="W174" i="39"/>
  <c r="V174" i="39"/>
  <c r="AX174" i="39" s="1"/>
  <c r="U174" i="39"/>
  <c r="T174" i="39"/>
  <c r="S174" i="39"/>
  <c r="F174" i="39"/>
  <c r="AW173" i="39"/>
  <c r="AV173" i="39"/>
  <c r="AU173" i="39"/>
  <c r="AT173" i="39"/>
  <c r="AS173" i="39"/>
  <c r="AR173" i="39"/>
  <c r="AQ173" i="39"/>
  <c r="AP173" i="39"/>
  <c r="AO173" i="39"/>
  <c r="AN173" i="39"/>
  <c r="AM173" i="39"/>
  <c r="AL173" i="39"/>
  <c r="AK173" i="39"/>
  <c r="AJ173" i="39"/>
  <c r="AI173" i="39"/>
  <c r="AH173" i="39"/>
  <c r="AG173" i="39"/>
  <c r="AF173" i="39"/>
  <c r="AE173" i="39"/>
  <c r="AD173" i="39"/>
  <c r="AC173" i="39"/>
  <c r="AB173" i="39"/>
  <c r="AA173" i="39"/>
  <c r="Z173" i="39"/>
  <c r="Y173" i="39"/>
  <c r="X173" i="39"/>
  <c r="W173" i="39"/>
  <c r="V173" i="39"/>
  <c r="U173" i="39"/>
  <c r="T173" i="39"/>
  <c r="S173" i="39"/>
  <c r="AW171" i="39"/>
  <c r="AV171" i="39"/>
  <c r="AU171" i="39"/>
  <c r="AT171" i="39"/>
  <c r="AS171" i="39"/>
  <c r="AR171" i="39"/>
  <c r="AQ171" i="39"/>
  <c r="AP171" i="39"/>
  <c r="AO171" i="39"/>
  <c r="AN171" i="39"/>
  <c r="AM171" i="39"/>
  <c r="AL171" i="39"/>
  <c r="AK171" i="39"/>
  <c r="AJ171" i="39"/>
  <c r="AI171" i="39"/>
  <c r="AH171" i="39"/>
  <c r="AG171" i="39"/>
  <c r="AF171" i="39"/>
  <c r="AE171" i="39"/>
  <c r="AD171" i="39"/>
  <c r="AC171" i="39"/>
  <c r="AB171" i="39"/>
  <c r="AA171" i="39"/>
  <c r="Z171" i="39"/>
  <c r="Y171" i="39"/>
  <c r="X171" i="39"/>
  <c r="W171" i="39"/>
  <c r="V171" i="39"/>
  <c r="U171" i="39"/>
  <c r="T171" i="39"/>
  <c r="S171" i="39"/>
  <c r="F171" i="39"/>
  <c r="AW170" i="39"/>
  <c r="AV170" i="39"/>
  <c r="AU170" i="39"/>
  <c r="AT170" i="39"/>
  <c r="AS170" i="39"/>
  <c r="AR170" i="39"/>
  <c r="AQ170" i="39"/>
  <c r="AP170" i="39"/>
  <c r="AO170" i="39"/>
  <c r="AN170" i="39"/>
  <c r="AM170" i="39"/>
  <c r="AL170" i="39"/>
  <c r="AK170" i="39"/>
  <c r="AJ170" i="39"/>
  <c r="AI170" i="39"/>
  <c r="AH170" i="39"/>
  <c r="AG170" i="39"/>
  <c r="AF170" i="39"/>
  <c r="AE170" i="39"/>
  <c r="AD170" i="39"/>
  <c r="AC170" i="39"/>
  <c r="AB170" i="39"/>
  <c r="AA170" i="39"/>
  <c r="Z170" i="39"/>
  <c r="Y170" i="39"/>
  <c r="X170" i="39"/>
  <c r="W170" i="39"/>
  <c r="V170" i="39"/>
  <c r="U170" i="39"/>
  <c r="T170" i="39"/>
  <c r="S170" i="39"/>
  <c r="AW168" i="39"/>
  <c r="AV168" i="39"/>
  <c r="AU168" i="39"/>
  <c r="AT168" i="39"/>
  <c r="AS168" i="39"/>
  <c r="AR168" i="39"/>
  <c r="AQ168" i="39"/>
  <c r="AP168" i="39"/>
  <c r="AO168" i="39"/>
  <c r="AN168" i="39"/>
  <c r="AM168" i="39"/>
  <c r="AL168" i="39"/>
  <c r="AK168" i="39"/>
  <c r="AJ168" i="39"/>
  <c r="AI168" i="39"/>
  <c r="AH168" i="39"/>
  <c r="AG168" i="39"/>
  <c r="AF168" i="39"/>
  <c r="AE168" i="39"/>
  <c r="AD168" i="39"/>
  <c r="AC168" i="39"/>
  <c r="AB168" i="39"/>
  <c r="AA168" i="39"/>
  <c r="Z168" i="39"/>
  <c r="Y168" i="39"/>
  <c r="X168" i="39"/>
  <c r="W168" i="39"/>
  <c r="V168" i="39"/>
  <c r="U168" i="39"/>
  <c r="T168" i="39"/>
  <c r="S168" i="39"/>
  <c r="F168" i="39"/>
  <c r="AW167" i="39"/>
  <c r="AV167" i="39"/>
  <c r="AU167" i="39"/>
  <c r="AT167" i="39"/>
  <c r="AS167" i="39"/>
  <c r="AR167" i="39"/>
  <c r="AQ167" i="39"/>
  <c r="AP167" i="39"/>
  <c r="AO167" i="39"/>
  <c r="AN167" i="39"/>
  <c r="AM167" i="39"/>
  <c r="AL167" i="39"/>
  <c r="AK167" i="39"/>
  <c r="AJ167" i="39"/>
  <c r="AI167" i="39"/>
  <c r="AH167" i="39"/>
  <c r="AG167" i="39"/>
  <c r="AF167" i="39"/>
  <c r="AE167" i="39"/>
  <c r="AD167" i="39"/>
  <c r="AC167" i="39"/>
  <c r="AB167" i="39"/>
  <c r="AA167" i="39"/>
  <c r="Z167" i="39"/>
  <c r="Y167" i="39"/>
  <c r="X167" i="39"/>
  <c r="W167" i="39"/>
  <c r="V167" i="39"/>
  <c r="U167" i="39"/>
  <c r="T167" i="39"/>
  <c r="S167" i="39"/>
  <c r="AW165" i="39"/>
  <c r="AV165" i="39"/>
  <c r="AU165" i="39"/>
  <c r="AT165" i="39"/>
  <c r="AS165" i="39"/>
  <c r="AR165" i="39"/>
  <c r="AQ165" i="39"/>
  <c r="AP165" i="39"/>
  <c r="AO165" i="39"/>
  <c r="AN165" i="39"/>
  <c r="AM165" i="39"/>
  <c r="AL165" i="39"/>
  <c r="AK165" i="39"/>
  <c r="AJ165" i="39"/>
  <c r="AI165" i="39"/>
  <c r="AH165" i="39"/>
  <c r="AG165" i="39"/>
  <c r="AF165" i="39"/>
  <c r="AE165" i="39"/>
  <c r="AD165" i="39"/>
  <c r="AC165" i="39"/>
  <c r="AB165" i="39"/>
  <c r="AA165" i="39"/>
  <c r="Z165" i="39"/>
  <c r="Y165" i="39"/>
  <c r="X165" i="39"/>
  <c r="W165" i="39"/>
  <c r="V165" i="39"/>
  <c r="U165" i="39"/>
  <c r="T165" i="39"/>
  <c r="S165" i="39"/>
  <c r="AX165" i="39" s="1"/>
  <c r="F165" i="39"/>
  <c r="AW164" i="39"/>
  <c r="AV164" i="39"/>
  <c r="AU164" i="39"/>
  <c r="AT164" i="39"/>
  <c r="AS164" i="39"/>
  <c r="AR164" i="39"/>
  <c r="AQ164" i="39"/>
  <c r="AP164" i="39"/>
  <c r="AO164" i="39"/>
  <c r="AN164" i="39"/>
  <c r="AM164" i="39"/>
  <c r="AL164" i="39"/>
  <c r="AK164" i="39"/>
  <c r="AJ164" i="39"/>
  <c r="AI164" i="39"/>
  <c r="AH164" i="39"/>
  <c r="AG164" i="39"/>
  <c r="AF164" i="39"/>
  <c r="AE164" i="39"/>
  <c r="AD164" i="39"/>
  <c r="AC164" i="39"/>
  <c r="AB164" i="39"/>
  <c r="AA164" i="39"/>
  <c r="Z164" i="39"/>
  <c r="Y164" i="39"/>
  <c r="X164" i="39"/>
  <c r="W164" i="39"/>
  <c r="V164" i="39"/>
  <c r="U164" i="39"/>
  <c r="T164" i="39"/>
  <c r="S164" i="39"/>
  <c r="AW162" i="39"/>
  <c r="AV162" i="39"/>
  <c r="AU162" i="39"/>
  <c r="AT162" i="39"/>
  <c r="AS162" i="39"/>
  <c r="AR162" i="39"/>
  <c r="AQ162" i="39"/>
  <c r="AP162" i="39"/>
  <c r="AO162" i="39"/>
  <c r="AN162" i="39"/>
  <c r="AM162" i="39"/>
  <c r="AL162" i="39"/>
  <c r="AK162" i="39"/>
  <c r="AJ162" i="39"/>
  <c r="AI162" i="39"/>
  <c r="AH162" i="39"/>
  <c r="AG162" i="39"/>
  <c r="AF162" i="39"/>
  <c r="AE162" i="39"/>
  <c r="AD162" i="39"/>
  <c r="AC162" i="39"/>
  <c r="AB162" i="39"/>
  <c r="AA162" i="39"/>
  <c r="Z162" i="39"/>
  <c r="Y162" i="39"/>
  <c r="X162" i="39"/>
  <c r="W162" i="39"/>
  <c r="V162" i="39"/>
  <c r="AX162" i="39" s="1"/>
  <c r="U162" i="39"/>
  <c r="T162" i="39"/>
  <c r="S162" i="39"/>
  <c r="F162" i="39"/>
  <c r="AW161" i="39"/>
  <c r="AV161" i="39"/>
  <c r="AU161" i="39"/>
  <c r="AT161" i="39"/>
  <c r="AS161" i="39"/>
  <c r="AR161" i="39"/>
  <c r="AQ161" i="39"/>
  <c r="AP161" i="39"/>
  <c r="AO161" i="39"/>
  <c r="AN161" i="39"/>
  <c r="AM161" i="39"/>
  <c r="AL161" i="39"/>
  <c r="AK161" i="39"/>
  <c r="AJ161" i="39"/>
  <c r="AI161" i="39"/>
  <c r="AH161" i="39"/>
  <c r="AG161" i="39"/>
  <c r="AF161" i="39"/>
  <c r="AE161" i="39"/>
  <c r="AD161" i="39"/>
  <c r="AC161" i="39"/>
  <c r="AB161" i="39"/>
  <c r="AA161" i="39"/>
  <c r="Z161" i="39"/>
  <c r="Y161" i="39"/>
  <c r="X161" i="39"/>
  <c r="W161" i="39"/>
  <c r="V161" i="39"/>
  <c r="U161" i="39"/>
  <c r="T161" i="39"/>
  <c r="S161" i="39"/>
  <c r="AW159" i="39"/>
  <c r="AV159" i="39"/>
  <c r="AU159" i="39"/>
  <c r="AT159" i="39"/>
  <c r="AS159" i="39"/>
  <c r="AR159" i="39"/>
  <c r="AQ159" i="39"/>
  <c r="AP159" i="39"/>
  <c r="AO159" i="39"/>
  <c r="AN159" i="39"/>
  <c r="AM159" i="39"/>
  <c r="AL159" i="39"/>
  <c r="AK159" i="39"/>
  <c r="AJ159" i="39"/>
  <c r="AI159" i="39"/>
  <c r="AH159" i="39"/>
  <c r="AG159" i="39"/>
  <c r="AF159" i="39"/>
  <c r="AE159" i="39"/>
  <c r="AD159" i="39"/>
  <c r="AC159" i="39"/>
  <c r="AB159" i="39"/>
  <c r="AA159" i="39"/>
  <c r="Z159" i="39"/>
  <c r="Y159" i="39"/>
  <c r="X159" i="39"/>
  <c r="W159" i="39"/>
  <c r="V159" i="39"/>
  <c r="U159" i="39"/>
  <c r="T159" i="39"/>
  <c r="S159" i="39"/>
  <c r="F159" i="39"/>
  <c r="AW158" i="39"/>
  <c r="AV158" i="39"/>
  <c r="AU158" i="39"/>
  <c r="AT158" i="39"/>
  <c r="AS158" i="39"/>
  <c r="AR158" i="39"/>
  <c r="AQ158" i="39"/>
  <c r="AP158" i="39"/>
  <c r="AO158" i="39"/>
  <c r="AN158" i="39"/>
  <c r="AM158" i="39"/>
  <c r="AL158" i="39"/>
  <c r="AK158" i="39"/>
  <c r="AJ158" i="39"/>
  <c r="AI158" i="39"/>
  <c r="AH158" i="39"/>
  <c r="AG158" i="39"/>
  <c r="AF158" i="39"/>
  <c r="AE158" i="39"/>
  <c r="AD158" i="39"/>
  <c r="AC158" i="39"/>
  <c r="AB158" i="39"/>
  <c r="AA158" i="39"/>
  <c r="Z158" i="39"/>
  <c r="Y158" i="39"/>
  <c r="X158" i="39"/>
  <c r="W158" i="39"/>
  <c r="V158" i="39"/>
  <c r="U158" i="39"/>
  <c r="T158" i="39"/>
  <c r="S158" i="39"/>
  <c r="AW156" i="39"/>
  <c r="AV156" i="39"/>
  <c r="AU156" i="39"/>
  <c r="AT156" i="39"/>
  <c r="AS156" i="39"/>
  <c r="AR156" i="39"/>
  <c r="AQ156" i="39"/>
  <c r="AP156" i="39"/>
  <c r="AO156" i="39"/>
  <c r="AN156" i="39"/>
  <c r="AM156" i="39"/>
  <c r="AL156" i="39"/>
  <c r="AK156" i="39"/>
  <c r="AJ156" i="39"/>
  <c r="AI156" i="39"/>
  <c r="AH156" i="39"/>
  <c r="AG156" i="39"/>
  <c r="AF156" i="39"/>
  <c r="AE156" i="39"/>
  <c r="AD156" i="39"/>
  <c r="AC156" i="39"/>
  <c r="AB156" i="39"/>
  <c r="AA156" i="39"/>
  <c r="Z156" i="39"/>
  <c r="Y156" i="39"/>
  <c r="X156" i="39"/>
  <c r="W156" i="39"/>
  <c r="V156" i="39"/>
  <c r="U156" i="39"/>
  <c r="T156" i="39"/>
  <c r="S156" i="39"/>
  <c r="F156" i="39"/>
  <c r="AW155" i="39"/>
  <c r="AV155" i="39"/>
  <c r="AU155" i="39"/>
  <c r="AT155" i="39"/>
  <c r="AS155" i="39"/>
  <c r="AR155" i="39"/>
  <c r="AQ155" i="39"/>
  <c r="AP155" i="39"/>
  <c r="AO155" i="39"/>
  <c r="AN155" i="39"/>
  <c r="AM155" i="39"/>
  <c r="AL155" i="39"/>
  <c r="AK155" i="39"/>
  <c r="AJ155" i="39"/>
  <c r="AI155" i="39"/>
  <c r="AH155" i="39"/>
  <c r="AG155" i="39"/>
  <c r="AF155" i="39"/>
  <c r="AE155" i="39"/>
  <c r="AD155" i="39"/>
  <c r="AC155" i="39"/>
  <c r="AB155" i="39"/>
  <c r="AA155" i="39"/>
  <c r="Z155" i="39"/>
  <c r="Y155" i="39"/>
  <c r="X155" i="39"/>
  <c r="W155" i="39"/>
  <c r="V155" i="39"/>
  <c r="U155" i="39"/>
  <c r="T155" i="39"/>
  <c r="S155" i="39"/>
  <c r="AW153" i="39"/>
  <c r="AV153" i="39"/>
  <c r="AU153" i="39"/>
  <c r="AT153" i="39"/>
  <c r="AS153" i="39"/>
  <c r="AR153" i="39"/>
  <c r="AQ153" i="39"/>
  <c r="AP153" i="39"/>
  <c r="AO153" i="39"/>
  <c r="AN153" i="39"/>
  <c r="AM153" i="39"/>
  <c r="AL153" i="39"/>
  <c r="AK153" i="39"/>
  <c r="AJ153" i="39"/>
  <c r="AI153" i="39"/>
  <c r="AH153" i="39"/>
  <c r="AG153" i="39"/>
  <c r="AF153" i="39"/>
  <c r="AE153" i="39"/>
  <c r="AD153" i="39"/>
  <c r="AC153" i="39"/>
  <c r="AB153" i="39"/>
  <c r="AA153" i="39"/>
  <c r="Z153" i="39"/>
  <c r="Y153" i="39"/>
  <c r="X153" i="39"/>
  <c r="W153" i="39"/>
  <c r="V153" i="39"/>
  <c r="U153" i="39"/>
  <c r="T153" i="39"/>
  <c r="S153" i="39"/>
  <c r="F153" i="39"/>
  <c r="AW152" i="39"/>
  <c r="AV152" i="39"/>
  <c r="AU152" i="39"/>
  <c r="AT152" i="39"/>
  <c r="AS152" i="39"/>
  <c r="AR152" i="39"/>
  <c r="AQ152" i="39"/>
  <c r="AP152" i="39"/>
  <c r="AO152" i="39"/>
  <c r="AN152" i="39"/>
  <c r="AM152" i="39"/>
  <c r="AL152" i="39"/>
  <c r="AK152" i="39"/>
  <c r="AJ152" i="39"/>
  <c r="AI152" i="39"/>
  <c r="AH152" i="39"/>
  <c r="AG152" i="39"/>
  <c r="AF152" i="39"/>
  <c r="AE152" i="39"/>
  <c r="AD152" i="39"/>
  <c r="AC152" i="39"/>
  <c r="AB152" i="39"/>
  <c r="AA152" i="39"/>
  <c r="Z152" i="39"/>
  <c r="Y152" i="39"/>
  <c r="X152" i="39"/>
  <c r="W152" i="39"/>
  <c r="V152" i="39"/>
  <c r="U152" i="39"/>
  <c r="T152" i="39"/>
  <c r="S152" i="39"/>
  <c r="AW150" i="39"/>
  <c r="AV150" i="39"/>
  <c r="AU150" i="39"/>
  <c r="AT150" i="39"/>
  <c r="AS150" i="39"/>
  <c r="AR150" i="39"/>
  <c r="AQ150" i="39"/>
  <c r="AP150" i="39"/>
  <c r="AO150" i="39"/>
  <c r="AN150" i="39"/>
  <c r="AM150" i="39"/>
  <c r="AL150" i="39"/>
  <c r="AK150" i="39"/>
  <c r="AJ150" i="39"/>
  <c r="AI150" i="39"/>
  <c r="AH150" i="39"/>
  <c r="AG150" i="39"/>
  <c r="AF150" i="39"/>
  <c r="AE150" i="39"/>
  <c r="AD150" i="39"/>
  <c r="AC150" i="39"/>
  <c r="AB150" i="39"/>
  <c r="AA150" i="39"/>
  <c r="Z150" i="39"/>
  <c r="Y150" i="39"/>
  <c r="X150" i="39"/>
  <c r="W150" i="39"/>
  <c r="V150" i="39"/>
  <c r="U150" i="39"/>
  <c r="T150" i="39"/>
  <c r="S150" i="39"/>
  <c r="F150" i="39"/>
  <c r="AW149" i="39"/>
  <c r="AV149" i="39"/>
  <c r="AU149" i="39"/>
  <c r="AT149" i="39"/>
  <c r="AS149" i="39"/>
  <c r="AR149" i="39"/>
  <c r="AQ149" i="39"/>
  <c r="AP149" i="39"/>
  <c r="AO149" i="39"/>
  <c r="AN149" i="39"/>
  <c r="AM149" i="39"/>
  <c r="AL149" i="39"/>
  <c r="AK149" i="39"/>
  <c r="AJ149" i="39"/>
  <c r="AI149" i="39"/>
  <c r="AH149" i="39"/>
  <c r="AG149" i="39"/>
  <c r="AF149" i="39"/>
  <c r="AE149" i="39"/>
  <c r="AD149" i="39"/>
  <c r="AC149" i="39"/>
  <c r="AB149" i="39"/>
  <c r="AA149" i="39"/>
  <c r="Z149" i="39"/>
  <c r="Y149" i="39"/>
  <c r="X149" i="39"/>
  <c r="W149" i="39"/>
  <c r="V149" i="39"/>
  <c r="U149" i="39"/>
  <c r="T149" i="39"/>
  <c r="S149" i="39"/>
  <c r="AW147" i="39"/>
  <c r="AV147" i="39"/>
  <c r="AU147" i="39"/>
  <c r="AT147" i="39"/>
  <c r="AS147" i="39"/>
  <c r="AR147" i="39"/>
  <c r="AQ147" i="39"/>
  <c r="AP147" i="39"/>
  <c r="AO147" i="39"/>
  <c r="AN147" i="39"/>
  <c r="AM147" i="39"/>
  <c r="AL147" i="39"/>
  <c r="AK147" i="39"/>
  <c r="AJ147" i="39"/>
  <c r="AI147" i="39"/>
  <c r="AH147" i="39"/>
  <c r="AG147" i="39"/>
  <c r="AF147" i="39"/>
  <c r="AE147" i="39"/>
  <c r="AD147" i="39"/>
  <c r="AC147" i="39"/>
  <c r="AB147" i="39"/>
  <c r="AA147" i="39"/>
  <c r="Z147" i="39"/>
  <c r="Y147" i="39"/>
  <c r="X147" i="39"/>
  <c r="W147" i="39"/>
  <c r="V147" i="39"/>
  <c r="U147" i="39"/>
  <c r="T147" i="39"/>
  <c r="S147" i="39"/>
  <c r="F147" i="39"/>
  <c r="AW146" i="39"/>
  <c r="AV146" i="39"/>
  <c r="AU146" i="39"/>
  <c r="AT146" i="39"/>
  <c r="AS146" i="39"/>
  <c r="AR146" i="39"/>
  <c r="AQ146" i="39"/>
  <c r="AP146" i="39"/>
  <c r="AO146" i="39"/>
  <c r="AN146" i="39"/>
  <c r="AM146" i="39"/>
  <c r="AL146" i="39"/>
  <c r="AK146" i="39"/>
  <c r="AJ146" i="39"/>
  <c r="AI146" i="39"/>
  <c r="AH146" i="39"/>
  <c r="AG146" i="39"/>
  <c r="AF146" i="39"/>
  <c r="AE146" i="39"/>
  <c r="AD146" i="39"/>
  <c r="AC146" i="39"/>
  <c r="AB146" i="39"/>
  <c r="AA146" i="39"/>
  <c r="Z146" i="39"/>
  <c r="Y146" i="39"/>
  <c r="X146" i="39"/>
  <c r="W146" i="39"/>
  <c r="V146" i="39"/>
  <c r="U146" i="39"/>
  <c r="T146" i="39"/>
  <c r="S146" i="39"/>
  <c r="AW144" i="39"/>
  <c r="AV144" i="39"/>
  <c r="AU144" i="39"/>
  <c r="AT144" i="39"/>
  <c r="AS144" i="39"/>
  <c r="AR144" i="39"/>
  <c r="AQ144" i="39"/>
  <c r="AP144" i="39"/>
  <c r="AO144" i="39"/>
  <c r="AN144" i="39"/>
  <c r="AM144" i="39"/>
  <c r="AL144" i="39"/>
  <c r="AK144" i="39"/>
  <c r="AJ144" i="39"/>
  <c r="AI144" i="39"/>
  <c r="AH144" i="39"/>
  <c r="AG144" i="39"/>
  <c r="AF144" i="39"/>
  <c r="AE144" i="39"/>
  <c r="AD144" i="39"/>
  <c r="AC144" i="39"/>
  <c r="AB144" i="39"/>
  <c r="AA144" i="39"/>
  <c r="Z144" i="39"/>
  <c r="Y144" i="39"/>
  <c r="X144" i="39"/>
  <c r="W144" i="39"/>
  <c r="V144" i="39"/>
  <c r="U144" i="39"/>
  <c r="T144" i="39"/>
  <c r="S144" i="39"/>
  <c r="F144" i="39"/>
  <c r="AW143" i="39"/>
  <c r="AV143" i="39"/>
  <c r="AU143" i="39"/>
  <c r="AT143" i="39"/>
  <c r="AS143" i="39"/>
  <c r="AR143" i="39"/>
  <c r="AQ143" i="39"/>
  <c r="AP143" i="39"/>
  <c r="AO143" i="39"/>
  <c r="AN143" i="39"/>
  <c r="AM143" i="39"/>
  <c r="AL143" i="39"/>
  <c r="AK143" i="39"/>
  <c r="AJ143" i="39"/>
  <c r="AI143" i="39"/>
  <c r="AH143" i="39"/>
  <c r="AG143" i="39"/>
  <c r="AF143" i="39"/>
  <c r="AE143" i="39"/>
  <c r="AD143" i="39"/>
  <c r="AC143" i="39"/>
  <c r="AB143" i="39"/>
  <c r="AA143" i="39"/>
  <c r="Z143" i="39"/>
  <c r="Y143" i="39"/>
  <c r="X143" i="39"/>
  <c r="W143" i="39"/>
  <c r="V143" i="39"/>
  <c r="U143" i="39"/>
  <c r="T143" i="39"/>
  <c r="S143" i="39"/>
  <c r="AW141" i="39"/>
  <c r="AV141" i="39"/>
  <c r="AU141" i="39"/>
  <c r="AT141" i="39"/>
  <c r="AS141" i="39"/>
  <c r="AR141" i="39"/>
  <c r="AQ141" i="39"/>
  <c r="AP141" i="39"/>
  <c r="AO141" i="39"/>
  <c r="AN141" i="39"/>
  <c r="AM141" i="39"/>
  <c r="AL141" i="39"/>
  <c r="AK141" i="39"/>
  <c r="AJ141" i="39"/>
  <c r="AI141" i="39"/>
  <c r="AH141" i="39"/>
  <c r="AG141" i="39"/>
  <c r="AF141" i="39"/>
  <c r="AE141" i="39"/>
  <c r="AD141" i="39"/>
  <c r="AC141" i="39"/>
  <c r="AB141" i="39"/>
  <c r="AA141" i="39"/>
  <c r="Z141" i="39"/>
  <c r="Y141" i="39"/>
  <c r="X141" i="39"/>
  <c r="W141" i="39"/>
  <c r="V141" i="39"/>
  <c r="U141" i="39"/>
  <c r="T141" i="39"/>
  <c r="S141" i="39"/>
  <c r="F141" i="39"/>
  <c r="AW140" i="39"/>
  <c r="AV140" i="39"/>
  <c r="AU140" i="39"/>
  <c r="AT140" i="39"/>
  <c r="AS140" i="39"/>
  <c r="AR140" i="39"/>
  <c r="AQ140" i="39"/>
  <c r="AP140" i="39"/>
  <c r="AO140" i="39"/>
  <c r="AN140" i="39"/>
  <c r="AM140" i="39"/>
  <c r="AL140" i="39"/>
  <c r="AK140" i="39"/>
  <c r="AJ140" i="39"/>
  <c r="AI140" i="39"/>
  <c r="AH140" i="39"/>
  <c r="AG140" i="39"/>
  <c r="AF140" i="39"/>
  <c r="AE140" i="39"/>
  <c r="AD140" i="39"/>
  <c r="AC140" i="39"/>
  <c r="AB140" i="39"/>
  <c r="AA140" i="39"/>
  <c r="Z140" i="39"/>
  <c r="Y140" i="39"/>
  <c r="X140" i="39"/>
  <c r="W140" i="39"/>
  <c r="V140" i="39"/>
  <c r="U140" i="39"/>
  <c r="T140" i="39"/>
  <c r="S140" i="39"/>
  <c r="AW138" i="39"/>
  <c r="AV138" i="39"/>
  <c r="AU138" i="39"/>
  <c r="AT138" i="39"/>
  <c r="AS138" i="39"/>
  <c r="AR138" i="39"/>
  <c r="AQ138" i="39"/>
  <c r="AP138" i="39"/>
  <c r="AO138" i="39"/>
  <c r="AN138" i="39"/>
  <c r="AM138" i="39"/>
  <c r="AL138" i="39"/>
  <c r="AK138" i="39"/>
  <c r="AJ138" i="39"/>
  <c r="AI138" i="39"/>
  <c r="AH138" i="39"/>
  <c r="AG138" i="39"/>
  <c r="AF138" i="39"/>
  <c r="AE138" i="39"/>
  <c r="AD138" i="39"/>
  <c r="AC138" i="39"/>
  <c r="AB138" i="39"/>
  <c r="AA138" i="39"/>
  <c r="Z138" i="39"/>
  <c r="Y138" i="39"/>
  <c r="X138" i="39"/>
  <c r="W138" i="39"/>
  <c r="V138" i="39"/>
  <c r="U138" i="39"/>
  <c r="T138" i="39"/>
  <c r="S138" i="39"/>
  <c r="F138" i="39"/>
  <c r="AW137" i="39"/>
  <c r="AV137" i="39"/>
  <c r="AU137" i="39"/>
  <c r="AT137" i="39"/>
  <c r="AS137" i="39"/>
  <c r="AR137" i="39"/>
  <c r="AQ137" i="39"/>
  <c r="AP137" i="39"/>
  <c r="AO137" i="39"/>
  <c r="AN137" i="39"/>
  <c r="AM137" i="39"/>
  <c r="AL137" i="39"/>
  <c r="AK137" i="39"/>
  <c r="AJ137" i="39"/>
  <c r="AI137" i="39"/>
  <c r="AH137" i="39"/>
  <c r="AG137" i="39"/>
  <c r="AF137" i="39"/>
  <c r="AE137" i="39"/>
  <c r="AD137" i="39"/>
  <c r="AC137" i="39"/>
  <c r="AB137" i="39"/>
  <c r="AA137" i="39"/>
  <c r="Z137" i="39"/>
  <c r="Y137" i="39"/>
  <c r="X137" i="39"/>
  <c r="W137" i="39"/>
  <c r="V137" i="39"/>
  <c r="U137" i="39"/>
  <c r="T137" i="39"/>
  <c r="S137" i="39"/>
  <c r="AW135" i="39"/>
  <c r="AV135" i="39"/>
  <c r="AU135" i="39"/>
  <c r="AT135" i="39"/>
  <c r="AS135" i="39"/>
  <c r="AR135" i="39"/>
  <c r="AQ135" i="39"/>
  <c r="AP135" i="39"/>
  <c r="AO135" i="39"/>
  <c r="AN135" i="39"/>
  <c r="AM135" i="39"/>
  <c r="AL135" i="39"/>
  <c r="AK135" i="39"/>
  <c r="AJ135" i="39"/>
  <c r="AI135" i="39"/>
  <c r="AH135" i="39"/>
  <c r="AG135" i="39"/>
  <c r="AF135" i="39"/>
  <c r="AE135" i="39"/>
  <c r="AD135" i="39"/>
  <c r="AC135" i="39"/>
  <c r="AB135" i="39"/>
  <c r="AA135" i="39"/>
  <c r="Z135" i="39"/>
  <c r="Y135" i="39"/>
  <c r="X135" i="39"/>
  <c r="W135" i="39"/>
  <c r="V135" i="39"/>
  <c r="U135" i="39"/>
  <c r="T135" i="39"/>
  <c r="S135" i="39"/>
  <c r="F135" i="39"/>
  <c r="AW134" i="39"/>
  <c r="AV134" i="39"/>
  <c r="AU134" i="39"/>
  <c r="AT134" i="39"/>
  <c r="AS134" i="39"/>
  <c r="AR134" i="39"/>
  <c r="AQ134" i="39"/>
  <c r="AP134" i="39"/>
  <c r="AO134" i="39"/>
  <c r="AN134" i="39"/>
  <c r="AM134" i="39"/>
  <c r="AL134" i="39"/>
  <c r="AK134" i="39"/>
  <c r="AJ134" i="39"/>
  <c r="AI134" i="39"/>
  <c r="AH134" i="39"/>
  <c r="AG134" i="39"/>
  <c r="AF134" i="39"/>
  <c r="AE134" i="39"/>
  <c r="AD134" i="39"/>
  <c r="AC134" i="39"/>
  <c r="AB134" i="39"/>
  <c r="AA134" i="39"/>
  <c r="Z134" i="39"/>
  <c r="Y134" i="39"/>
  <c r="X134" i="39"/>
  <c r="W134" i="39"/>
  <c r="V134" i="39"/>
  <c r="U134" i="39"/>
  <c r="T134" i="39"/>
  <c r="S134" i="39"/>
  <c r="AW132" i="39"/>
  <c r="AV132" i="39"/>
  <c r="AU132" i="39"/>
  <c r="AT132" i="39"/>
  <c r="AS132" i="39"/>
  <c r="AR132" i="39"/>
  <c r="AQ132" i="39"/>
  <c r="AP132" i="39"/>
  <c r="AO132" i="39"/>
  <c r="AN132" i="39"/>
  <c r="AM132" i="39"/>
  <c r="AL132" i="39"/>
  <c r="AK132" i="39"/>
  <c r="AJ132" i="39"/>
  <c r="AI132" i="39"/>
  <c r="AH132" i="39"/>
  <c r="AG132" i="39"/>
  <c r="AF132" i="39"/>
  <c r="AE132" i="39"/>
  <c r="AD132" i="39"/>
  <c r="AC132" i="39"/>
  <c r="AB132" i="39"/>
  <c r="AA132" i="39"/>
  <c r="Z132" i="39"/>
  <c r="Y132" i="39"/>
  <c r="X132" i="39"/>
  <c r="W132" i="39"/>
  <c r="V132" i="39"/>
  <c r="U132" i="39"/>
  <c r="T132" i="39"/>
  <c r="S132" i="39"/>
  <c r="F132" i="39"/>
  <c r="AW131" i="39"/>
  <c r="AV131" i="39"/>
  <c r="AU131" i="39"/>
  <c r="AT131" i="39"/>
  <c r="AS131" i="39"/>
  <c r="AR131" i="39"/>
  <c r="AQ131" i="39"/>
  <c r="AP131" i="39"/>
  <c r="AO131" i="39"/>
  <c r="AN131" i="39"/>
  <c r="AM131" i="39"/>
  <c r="AL131" i="39"/>
  <c r="AK131" i="39"/>
  <c r="AJ131" i="39"/>
  <c r="AI131" i="39"/>
  <c r="AH131" i="39"/>
  <c r="AG131" i="39"/>
  <c r="AF131" i="39"/>
  <c r="AE131" i="39"/>
  <c r="AD131" i="39"/>
  <c r="AC131" i="39"/>
  <c r="AB131" i="39"/>
  <c r="AA131" i="39"/>
  <c r="Z131" i="39"/>
  <c r="Y131" i="39"/>
  <c r="X131" i="39"/>
  <c r="W131" i="39"/>
  <c r="V131" i="39"/>
  <c r="U131" i="39"/>
  <c r="T131" i="39"/>
  <c r="S131" i="39"/>
  <c r="AW129" i="39"/>
  <c r="AV129" i="39"/>
  <c r="AU129" i="39"/>
  <c r="AT129" i="39"/>
  <c r="AS129" i="39"/>
  <c r="AR129" i="39"/>
  <c r="AQ129" i="39"/>
  <c r="AP129" i="39"/>
  <c r="AO129" i="39"/>
  <c r="AN129" i="39"/>
  <c r="AM129" i="39"/>
  <c r="AL129" i="39"/>
  <c r="AK129" i="39"/>
  <c r="AJ129" i="39"/>
  <c r="AI129" i="39"/>
  <c r="AH129" i="39"/>
  <c r="AG129" i="39"/>
  <c r="AF129" i="39"/>
  <c r="AE129" i="39"/>
  <c r="AD129" i="39"/>
  <c r="AC129" i="39"/>
  <c r="AB129" i="39"/>
  <c r="AA129" i="39"/>
  <c r="Z129" i="39"/>
  <c r="Y129" i="39"/>
  <c r="X129" i="39"/>
  <c r="W129" i="39"/>
  <c r="V129" i="39"/>
  <c r="U129" i="39"/>
  <c r="T129" i="39"/>
  <c r="S129" i="39"/>
  <c r="F129" i="39"/>
  <c r="AW128" i="39"/>
  <c r="AV128" i="39"/>
  <c r="AU128" i="39"/>
  <c r="AT128" i="39"/>
  <c r="AS128" i="39"/>
  <c r="AR128" i="39"/>
  <c r="AQ128" i="39"/>
  <c r="AP128" i="39"/>
  <c r="AO128" i="39"/>
  <c r="AN128" i="39"/>
  <c r="AM128" i="39"/>
  <c r="AL128" i="39"/>
  <c r="AK128" i="39"/>
  <c r="AJ128" i="39"/>
  <c r="AI128" i="39"/>
  <c r="AH128" i="39"/>
  <c r="AG128" i="39"/>
  <c r="AF128" i="39"/>
  <c r="AE128" i="39"/>
  <c r="AD128" i="39"/>
  <c r="AC128" i="39"/>
  <c r="AB128" i="39"/>
  <c r="AA128" i="39"/>
  <c r="Z128" i="39"/>
  <c r="Y128" i="39"/>
  <c r="X128" i="39"/>
  <c r="W128" i="39"/>
  <c r="V128" i="39"/>
  <c r="U128" i="39"/>
  <c r="T128" i="39"/>
  <c r="S128" i="39"/>
  <c r="AW126" i="39"/>
  <c r="AV126" i="39"/>
  <c r="AU126" i="39"/>
  <c r="AT126" i="39"/>
  <c r="AS126" i="39"/>
  <c r="AR126" i="39"/>
  <c r="AQ126" i="39"/>
  <c r="AP126" i="39"/>
  <c r="AO126" i="39"/>
  <c r="AN126" i="39"/>
  <c r="AM126" i="39"/>
  <c r="AL126" i="39"/>
  <c r="AK126" i="39"/>
  <c r="AJ126" i="39"/>
  <c r="AI126" i="39"/>
  <c r="AH126" i="39"/>
  <c r="AG126" i="39"/>
  <c r="AF126" i="39"/>
  <c r="AE126" i="39"/>
  <c r="AD126" i="39"/>
  <c r="AC126" i="39"/>
  <c r="AB126" i="39"/>
  <c r="AA126" i="39"/>
  <c r="Z126" i="39"/>
  <c r="Y126" i="39"/>
  <c r="X126" i="39"/>
  <c r="W126" i="39"/>
  <c r="V126" i="39"/>
  <c r="U126" i="39"/>
  <c r="T126" i="39"/>
  <c r="S126" i="39"/>
  <c r="F126" i="39"/>
  <c r="AW125" i="39"/>
  <c r="AV125" i="39"/>
  <c r="AU125" i="39"/>
  <c r="AT125" i="39"/>
  <c r="AS125" i="39"/>
  <c r="AR125" i="39"/>
  <c r="AQ125" i="39"/>
  <c r="AP125" i="39"/>
  <c r="AO125" i="39"/>
  <c r="AN125" i="39"/>
  <c r="AM125" i="39"/>
  <c r="AL125" i="39"/>
  <c r="AK125" i="39"/>
  <c r="AJ125" i="39"/>
  <c r="AI125" i="39"/>
  <c r="AH125" i="39"/>
  <c r="AG125" i="39"/>
  <c r="AF125" i="39"/>
  <c r="AE125" i="39"/>
  <c r="AD125" i="39"/>
  <c r="AC125" i="39"/>
  <c r="AB125" i="39"/>
  <c r="AA125" i="39"/>
  <c r="Z125" i="39"/>
  <c r="Y125" i="39"/>
  <c r="X125" i="39"/>
  <c r="W125" i="39"/>
  <c r="V125" i="39"/>
  <c r="U125" i="39"/>
  <c r="T125" i="39"/>
  <c r="S125" i="39"/>
  <c r="AW123" i="39"/>
  <c r="AV123" i="39"/>
  <c r="AU123" i="39"/>
  <c r="AT123" i="39"/>
  <c r="AS123" i="39"/>
  <c r="AR123" i="39"/>
  <c r="AQ123" i="39"/>
  <c r="AP123" i="39"/>
  <c r="AO123" i="39"/>
  <c r="AN123" i="39"/>
  <c r="AM123" i="39"/>
  <c r="AL123" i="39"/>
  <c r="AK123" i="39"/>
  <c r="AJ123" i="39"/>
  <c r="AI123" i="39"/>
  <c r="AH123" i="39"/>
  <c r="AG123" i="39"/>
  <c r="AF123" i="39"/>
  <c r="AE123" i="39"/>
  <c r="AD123" i="39"/>
  <c r="AC123" i="39"/>
  <c r="AB123" i="39"/>
  <c r="AA123" i="39"/>
  <c r="Z123" i="39"/>
  <c r="Y123" i="39"/>
  <c r="X123" i="39"/>
  <c r="W123" i="39"/>
  <c r="V123" i="39"/>
  <c r="U123" i="39"/>
  <c r="T123" i="39"/>
  <c r="S123" i="39"/>
  <c r="F123" i="39"/>
  <c r="AW122" i="39"/>
  <c r="AV122" i="39"/>
  <c r="AU122" i="39"/>
  <c r="AT122" i="39"/>
  <c r="AS122" i="39"/>
  <c r="AR122" i="39"/>
  <c r="AQ122" i="39"/>
  <c r="AP122" i="39"/>
  <c r="AO122" i="39"/>
  <c r="AN122" i="39"/>
  <c r="AM122" i="39"/>
  <c r="AL122" i="39"/>
  <c r="AK122" i="39"/>
  <c r="AJ122" i="39"/>
  <c r="AI122" i="39"/>
  <c r="AH122" i="39"/>
  <c r="AG122" i="39"/>
  <c r="AF122" i="39"/>
  <c r="AE122" i="39"/>
  <c r="AD122" i="39"/>
  <c r="AC122" i="39"/>
  <c r="AB122" i="39"/>
  <c r="AA122" i="39"/>
  <c r="Z122" i="39"/>
  <c r="Y122" i="39"/>
  <c r="X122" i="39"/>
  <c r="W122" i="39"/>
  <c r="V122" i="39"/>
  <c r="U122" i="39"/>
  <c r="T122" i="39"/>
  <c r="S122" i="39"/>
  <c r="AW120" i="39"/>
  <c r="AV120" i="39"/>
  <c r="AU120" i="39"/>
  <c r="AT120" i="39"/>
  <c r="AS120" i="39"/>
  <c r="AR120" i="39"/>
  <c r="AQ120" i="39"/>
  <c r="AP120" i="39"/>
  <c r="AO120" i="39"/>
  <c r="AN120" i="39"/>
  <c r="AM120" i="39"/>
  <c r="AL120" i="39"/>
  <c r="AK120" i="39"/>
  <c r="AJ120" i="39"/>
  <c r="AI120" i="39"/>
  <c r="AH120" i="39"/>
  <c r="AG120" i="39"/>
  <c r="AF120" i="39"/>
  <c r="AE120" i="39"/>
  <c r="AD120" i="39"/>
  <c r="AC120" i="39"/>
  <c r="AB120" i="39"/>
  <c r="AA120" i="39"/>
  <c r="Z120" i="39"/>
  <c r="Y120" i="39"/>
  <c r="X120" i="39"/>
  <c r="W120" i="39"/>
  <c r="V120" i="39"/>
  <c r="U120" i="39"/>
  <c r="T120" i="39"/>
  <c r="S120" i="39"/>
  <c r="F120" i="39"/>
  <c r="AW119" i="39"/>
  <c r="AV119" i="39"/>
  <c r="AU119" i="39"/>
  <c r="AT119" i="39"/>
  <c r="AS119" i="39"/>
  <c r="AR119" i="39"/>
  <c r="AQ119" i="39"/>
  <c r="AP119" i="39"/>
  <c r="AO119" i="39"/>
  <c r="AN119" i="39"/>
  <c r="AM119" i="39"/>
  <c r="AL119" i="39"/>
  <c r="AK119" i="39"/>
  <c r="AJ119" i="39"/>
  <c r="AI119" i="39"/>
  <c r="AH119" i="39"/>
  <c r="AG119" i="39"/>
  <c r="AF119" i="39"/>
  <c r="AE119" i="39"/>
  <c r="AD119" i="39"/>
  <c r="AC119" i="39"/>
  <c r="AB119" i="39"/>
  <c r="AA119" i="39"/>
  <c r="Z119" i="39"/>
  <c r="Y119" i="39"/>
  <c r="X119" i="39"/>
  <c r="W119" i="39"/>
  <c r="V119" i="39"/>
  <c r="U119" i="39"/>
  <c r="T119" i="39"/>
  <c r="S119" i="39"/>
  <c r="AW117" i="39"/>
  <c r="AV117" i="39"/>
  <c r="AU117" i="39"/>
  <c r="AT117" i="39"/>
  <c r="AS117" i="39"/>
  <c r="AR117" i="39"/>
  <c r="AQ117" i="39"/>
  <c r="AP117" i="39"/>
  <c r="AO117" i="39"/>
  <c r="AN117" i="39"/>
  <c r="AM117" i="39"/>
  <c r="AL117" i="39"/>
  <c r="AK117" i="39"/>
  <c r="AJ117" i="39"/>
  <c r="AI117" i="39"/>
  <c r="AH117" i="39"/>
  <c r="AG117" i="39"/>
  <c r="AF117" i="39"/>
  <c r="AE117" i="39"/>
  <c r="AD117" i="39"/>
  <c r="AC117" i="39"/>
  <c r="AB117" i="39"/>
  <c r="AA117" i="39"/>
  <c r="Z117" i="39"/>
  <c r="Y117" i="39"/>
  <c r="X117" i="39"/>
  <c r="W117" i="39"/>
  <c r="V117" i="39"/>
  <c r="U117" i="39"/>
  <c r="T117" i="39"/>
  <c r="S117" i="39"/>
  <c r="F117" i="39"/>
  <c r="AW116" i="39"/>
  <c r="AV116" i="39"/>
  <c r="AU116" i="39"/>
  <c r="AT116" i="39"/>
  <c r="AS116" i="39"/>
  <c r="AR116" i="39"/>
  <c r="AQ116" i="39"/>
  <c r="AP116" i="39"/>
  <c r="AO116" i="39"/>
  <c r="AN116" i="39"/>
  <c r="AM116" i="39"/>
  <c r="AL116" i="39"/>
  <c r="AK116" i="39"/>
  <c r="AJ116" i="39"/>
  <c r="AI116" i="39"/>
  <c r="AH116" i="39"/>
  <c r="AG116" i="39"/>
  <c r="AF116" i="39"/>
  <c r="AE116" i="39"/>
  <c r="AD116" i="39"/>
  <c r="AC116" i="39"/>
  <c r="AB116" i="39"/>
  <c r="AA116" i="39"/>
  <c r="Z116" i="39"/>
  <c r="Y116" i="39"/>
  <c r="X116" i="39"/>
  <c r="W116" i="39"/>
  <c r="V116" i="39"/>
  <c r="U116" i="39"/>
  <c r="T116" i="39"/>
  <c r="S116" i="39"/>
  <c r="AW114" i="39"/>
  <c r="AV114" i="39"/>
  <c r="AU114" i="39"/>
  <c r="AT114" i="39"/>
  <c r="AS114" i="39"/>
  <c r="AR114" i="39"/>
  <c r="AQ114" i="39"/>
  <c r="AP114" i="39"/>
  <c r="AO114" i="39"/>
  <c r="AN114" i="39"/>
  <c r="AM114" i="39"/>
  <c r="AL114" i="39"/>
  <c r="AK114" i="39"/>
  <c r="AJ114" i="39"/>
  <c r="AI114" i="39"/>
  <c r="AH114" i="39"/>
  <c r="AG114" i="39"/>
  <c r="AF114" i="39"/>
  <c r="AE114" i="39"/>
  <c r="AD114" i="39"/>
  <c r="AC114" i="39"/>
  <c r="AB114" i="39"/>
  <c r="AA114" i="39"/>
  <c r="Z114" i="39"/>
  <c r="Y114" i="39"/>
  <c r="X114" i="39"/>
  <c r="W114" i="39"/>
  <c r="V114" i="39"/>
  <c r="U114" i="39"/>
  <c r="T114" i="39"/>
  <c r="S114" i="39"/>
  <c r="F114" i="39"/>
  <c r="AW113" i="39"/>
  <c r="AV113" i="39"/>
  <c r="AU113" i="39"/>
  <c r="AT113" i="39"/>
  <c r="AS113" i="39"/>
  <c r="AR113" i="39"/>
  <c r="AQ113" i="39"/>
  <c r="AP113" i="39"/>
  <c r="AO113" i="39"/>
  <c r="AN113" i="39"/>
  <c r="AM113" i="39"/>
  <c r="AL113" i="39"/>
  <c r="AK113" i="39"/>
  <c r="AJ113" i="39"/>
  <c r="AI113" i="39"/>
  <c r="AH113" i="39"/>
  <c r="AG113" i="39"/>
  <c r="AF113" i="39"/>
  <c r="AE113" i="39"/>
  <c r="AD113" i="39"/>
  <c r="AC113" i="39"/>
  <c r="AB113" i="39"/>
  <c r="AA113" i="39"/>
  <c r="Z113" i="39"/>
  <c r="Y113" i="39"/>
  <c r="X113" i="39"/>
  <c r="W113" i="39"/>
  <c r="V113" i="39"/>
  <c r="U113" i="39"/>
  <c r="T113" i="39"/>
  <c r="S113" i="39"/>
  <c r="AW111" i="39"/>
  <c r="AV111" i="39"/>
  <c r="AU111" i="39"/>
  <c r="AT111" i="39"/>
  <c r="AS111" i="39"/>
  <c r="AR111" i="39"/>
  <c r="AQ111" i="39"/>
  <c r="AP111" i="39"/>
  <c r="AO111" i="39"/>
  <c r="AN111" i="39"/>
  <c r="AM111" i="39"/>
  <c r="AL111" i="39"/>
  <c r="AK111" i="39"/>
  <c r="AJ111" i="39"/>
  <c r="AI111" i="39"/>
  <c r="AH111" i="39"/>
  <c r="AG111" i="39"/>
  <c r="AF111" i="39"/>
  <c r="AE111" i="39"/>
  <c r="AD111" i="39"/>
  <c r="AC111" i="39"/>
  <c r="AB111" i="39"/>
  <c r="AA111" i="39"/>
  <c r="Z111" i="39"/>
  <c r="Y111" i="39"/>
  <c r="X111" i="39"/>
  <c r="W111" i="39"/>
  <c r="V111" i="39"/>
  <c r="U111" i="39"/>
  <c r="T111" i="39"/>
  <c r="S111" i="39"/>
  <c r="F111" i="39"/>
  <c r="AW110" i="39"/>
  <c r="AV110" i="39"/>
  <c r="AU110" i="39"/>
  <c r="AT110" i="39"/>
  <c r="AS110" i="39"/>
  <c r="AR110" i="39"/>
  <c r="AQ110" i="39"/>
  <c r="AP110" i="39"/>
  <c r="AO110" i="39"/>
  <c r="AN110" i="39"/>
  <c r="AM110" i="39"/>
  <c r="AL110" i="39"/>
  <c r="AK110" i="39"/>
  <c r="AJ110" i="39"/>
  <c r="AI110" i="39"/>
  <c r="AH110" i="39"/>
  <c r="AG110" i="39"/>
  <c r="AF110" i="39"/>
  <c r="AE110" i="39"/>
  <c r="AD110" i="39"/>
  <c r="AC110" i="39"/>
  <c r="AB110" i="39"/>
  <c r="AA110" i="39"/>
  <c r="Z110" i="39"/>
  <c r="Y110" i="39"/>
  <c r="X110" i="39"/>
  <c r="W110" i="39"/>
  <c r="V110" i="39"/>
  <c r="U110" i="39"/>
  <c r="T110" i="39"/>
  <c r="S110" i="39"/>
  <c r="AW108" i="39"/>
  <c r="AV108" i="39"/>
  <c r="AU108" i="39"/>
  <c r="AT108" i="39"/>
  <c r="AS108" i="39"/>
  <c r="AR108" i="39"/>
  <c r="AQ108" i="39"/>
  <c r="AP108" i="39"/>
  <c r="AO108" i="39"/>
  <c r="AN108" i="39"/>
  <c r="AM108" i="39"/>
  <c r="AL108" i="39"/>
  <c r="AK108" i="39"/>
  <c r="AJ108" i="39"/>
  <c r="AI108" i="39"/>
  <c r="AH108" i="39"/>
  <c r="AG108" i="39"/>
  <c r="AF108" i="39"/>
  <c r="AE108" i="39"/>
  <c r="AD108" i="39"/>
  <c r="AC108" i="39"/>
  <c r="AB108" i="39"/>
  <c r="AA108" i="39"/>
  <c r="Z108" i="39"/>
  <c r="Y108" i="39"/>
  <c r="X108" i="39"/>
  <c r="W108" i="39"/>
  <c r="V108" i="39"/>
  <c r="U108" i="39"/>
  <c r="T108" i="39"/>
  <c r="S108" i="39"/>
  <c r="F108" i="39"/>
  <c r="AW107" i="39"/>
  <c r="AV107" i="39"/>
  <c r="AU107" i="39"/>
  <c r="AT107" i="39"/>
  <c r="AS107" i="39"/>
  <c r="AR107" i="39"/>
  <c r="AQ107" i="39"/>
  <c r="AP107" i="39"/>
  <c r="AO107" i="39"/>
  <c r="AN107" i="39"/>
  <c r="AM107" i="39"/>
  <c r="AL107" i="39"/>
  <c r="AK107" i="39"/>
  <c r="AJ107" i="39"/>
  <c r="AI107" i="39"/>
  <c r="AH107" i="39"/>
  <c r="AG107" i="39"/>
  <c r="AF107" i="39"/>
  <c r="AE107" i="39"/>
  <c r="AD107" i="39"/>
  <c r="AC107" i="39"/>
  <c r="AB107" i="39"/>
  <c r="AA107" i="39"/>
  <c r="Z107" i="39"/>
  <c r="Y107" i="39"/>
  <c r="X107" i="39"/>
  <c r="W107" i="39"/>
  <c r="V107" i="39"/>
  <c r="U107" i="39"/>
  <c r="T107" i="39"/>
  <c r="S107" i="39"/>
  <c r="AW105" i="39"/>
  <c r="AV105" i="39"/>
  <c r="AU105" i="39"/>
  <c r="AT105" i="39"/>
  <c r="AS105" i="39"/>
  <c r="AR105" i="39"/>
  <c r="AQ105" i="39"/>
  <c r="AP105" i="39"/>
  <c r="AO105" i="39"/>
  <c r="AN105" i="39"/>
  <c r="AM105" i="39"/>
  <c r="AL105" i="39"/>
  <c r="AK105" i="39"/>
  <c r="AJ105" i="39"/>
  <c r="AI105" i="39"/>
  <c r="AH105" i="39"/>
  <c r="AG105" i="39"/>
  <c r="AF105" i="39"/>
  <c r="AE105" i="39"/>
  <c r="AD105" i="39"/>
  <c r="AC105" i="39"/>
  <c r="AB105" i="39"/>
  <c r="AA105" i="39"/>
  <c r="Z105" i="39"/>
  <c r="Y105" i="39"/>
  <c r="X105" i="39"/>
  <c r="W105" i="39"/>
  <c r="V105" i="39"/>
  <c r="U105" i="39"/>
  <c r="T105" i="39"/>
  <c r="S105" i="39"/>
  <c r="F105" i="39"/>
  <c r="AW104" i="39"/>
  <c r="AV104" i="39"/>
  <c r="AU104" i="39"/>
  <c r="AT104" i="39"/>
  <c r="AS104" i="39"/>
  <c r="AR104" i="39"/>
  <c r="AQ104" i="39"/>
  <c r="AP104" i="39"/>
  <c r="AO104" i="39"/>
  <c r="AN104" i="39"/>
  <c r="AM104" i="39"/>
  <c r="AL104" i="39"/>
  <c r="AK104" i="39"/>
  <c r="AJ104" i="39"/>
  <c r="AI104" i="39"/>
  <c r="AH104" i="39"/>
  <c r="AG104" i="39"/>
  <c r="AF104" i="39"/>
  <c r="AE104" i="39"/>
  <c r="AD104" i="39"/>
  <c r="AC104" i="39"/>
  <c r="AB104" i="39"/>
  <c r="AA104" i="39"/>
  <c r="Z104" i="39"/>
  <c r="Y104" i="39"/>
  <c r="X104" i="39"/>
  <c r="W104" i="39"/>
  <c r="V104" i="39"/>
  <c r="U104" i="39"/>
  <c r="T104" i="39"/>
  <c r="S104" i="39"/>
  <c r="AW102" i="39"/>
  <c r="AV102" i="39"/>
  <c r="AU102" i="39"/>
  <c r="AT102" i="39"/>
  <c r="AS102" i="39"/>
  <c r="AR102" i="39"/>
  <c r="AQ102" i="39"/>
  <c r="AP102" i="39"/>
  <c r="AO102" i="39"/>
  <c r="AN102" i="39"/>
  <c r="AM102" i="39"/>
  <c r="AL102" i="39"/>
  <c r="AK102" i="39"/>
  <c r="AJ102" i="39"/>
  <c r="AI102" i="39"/>
  <c r="AH102" i="39"/>
  <c r="AG102" i="39"/>
  <c r="AF102" i="39"/>
  <c r="AE102" i="39"/>
  <c r="AD102" i="39"/>
  <c r="AC102" i="39"/>
  <c r="AB102" i="39"/>
  <c r="AA102" i="39"/>
  <c r="Z102" i="39"/>
  <c r="Y102" i="39"/>
  <c r="X102" i="39"/>
  <c r="W102" i="39"/>
  <c r="V102" i="39"/>
  <c r="U102" i="39"/>
  <c r="T102" i="39"/>
  <c r="S102" i="39"/>
  <c r="F102" i="39"/>
  <c r="AW101" i="39"/>
  <c r="AV101" i="39"/>
  <c r="AU101" i="39"/>
  <c r="AT101" i="39"/>
  <c r="AS101" i="39"/>
  <c r="AR101" i="39"/>
  <c r="AQ101" i="39"/>
  <c r="AP101" i="39"/>
  <c r="AO101" i="39"/>
  <c r="AN101" i="39"/>
  <c r="AM101" i="39"/>
  <c r="AL101" i="39"/>
  <c r="AK101" i="39"/>
  <c r="AJ101" i="39"/>
  <c r="AI101" i="39"/>
  <c r="AH101" i="39"/>
  <c r="AG101" i="39"/>
  <c r="AF101" i="39"/>
  <c r="AE101" i="39"/>
  <c r="AD101" i="39"/>
  <c r="AC101" i="39"/>
  <c r="AB101" i="39"/>
  <c r="AA101" i="39"/>
  <c r="Z101" i="39"/>
  <c r="Y101" i="39"/>
  <c r="X101" i="39"/>
  <c r="W101" i="39"/>
  <c r="V101" i="39"/>
  <c r="U101" i="39"/>
  <c r="T101" i="39"/>
  <c r="S101" i="39"/>
  <c r="AW99" i="39"/>
  <c r="AV99" i="39"/>
  <c r="AU99" i="39"/>
  <c r="AT99" i="39"/>
  <c r="AS99" i="39"/>
  <c r="AR99" i="39"/>
  <c r="AQ99" i="39"/>
  <c r="AP99" i="39"/>
  <c r="AO99" i="39"/>
  <c r="AN99" i="39"/>
  <c r="AM99" i="39"/>
  <c r="AL99" i="39"/>
  <c r="AK99" i="39"/>
  <c r="AJ99" i="39"/>
  <c r="AI99" i="39"/>
  <c r="AH99" i="39"/>
  <c r="AG99" i="39"/>
  <c r="AF99" i="39"/>
  <c r="AE99" i="39"/>
  <c r="AD99" i="39"/>
  <c r="AC99" i="39"/>
  <c r="AB99" i="39"/>
  <c r="AA99" i="39"/>
  <c r="Z99" i="39"/>
  <c r="Y99" i="39"/>
  <c r="X99" i="39"/>
  <c r="W99" i="39"/>
  <c r="V99" i="39"/>
  <c r="U99" i="39"/>
  <c r="T99" i="39"/>
  <c r="S99" i="39"/>
  <c r="F99" i="39"/>
  <c r="AW98" i="39"/>
  <c r="AV98" i="39"/>
  <c r="AU98" i="39"/>
  <c r="AT98" i="39"/>
  <c r="AS98" i="39"/>
  <c r="AR98" i="39"/>
  <c r="AQ98" i="39"/>
  <c r="AP98" i="39"/>
  <c r="AO98" i="39"/>
  <c r="AN98" i="39"/>
  <c r="AM98" i="39"/>
  <c r="AL98" i="39"/>
  <c r="AK98" i="39"/>
  <c r="AJ98" i="39"/>
  <c r="AI98" i="39"/>
  <c r="AH98" i="39"/>
  <c r="AG98" i="39"/>
  <c r="AF98" i="39"/>
  <c r="AE98" i="39"/>
  <c r="AD98" i="39"/>
  <c r="AC98" i="39"/>
  <c r="AB98" i="39"/>
  <c r="AA98" i="39"/>
  <c r="Z98" i="39"/>
  <c r="Y98" i="39"/>
  <c r="X98" i="39"/>
  <c r="W98" i="39"/>
  <c r="V98" i="39"/>
  <c r="U98" i="39"/>
  <c r="T98" i="39"/>
  <c r="S98" i="39"/>
  <c r="AW96" i="39"/>
  <c r="AV96" i="39"/>
  <c r="AU96" i="39"/>
  <c r="AT96" i="39"/>
  <c r="AS96" i="39"/>
  <c r="AR96" i="39"/>
  <c r="AQ96" i="39"/>
  <c r="AP96" i="39"/>
  <c r="AO96" i="39"/>
  <c r="AN96" i="39"/>
  <c r="AM96" i="39"/>
  <c r="AL96" i="39"/>
  <c r="AK96" i="39"/>
  <c r="AJ96" i="39"/>
  <c r="AI96" i="39"/>
  <c r="AH96" i="39"/>
  <c r="AG96" i="39"/>
  <c r="AF96" i="39"/>
  <c r="AE96" i="39"/>
  <c r="AD96" i="39"/>
  <c r="AC96" i="39"/>
  <c r="AB96" i="39"/>
  <c r="AA96" i="39"/>
  <c r="Z96" i="39"/>
  <c r="Y96" i="39"/>
  <c r="X96" i="39"/>
  <c r="W96" i="39"/>
  <c r="V96" i="39"/>
  <c r="U96" i="39"/>
  <c r="T96" i="39"/>
  <c r="S96" i="39"/>
  <c r="F96" i="39"/>
  <c r="AW95" i="39"/>
  <c r="AV95" i="39"/>
  <c r="AU95" i="39"/>
  <c r="AT95" i="39"/>
  <c r="AS95" i="39"/>
  <c r="AR95" i="39"/>
  <c r="AQ95" i="39"/>
  <c r="AP95" i="39"/>
  <c r="AO95" i="39"/>
  <c r="AN95" i="39"/>
  <c r="AM95" i="39"/>
  <c r="AL95" i="39"/>
  <c r="AK95" i="39"/>
  <c r="AJ95" i="39"/>
  <c r="AI95" i="39"/>
  <c r="AH95" i="39"/>
  <c r="AG95" i="39"/>
  <c r="AF95" i="39"/>
  <c r="AE95" i="39"/>
  <c r="AD95" i="39"/>
  <c r="AC95" i="39"/>
  <c r="AB95" i="39"/>
  <c r="AA95" i="39"/>
  <c r="Z95" i="39"/>
  <c r="Y95" i="39"/>
  <c r="X95" i="39"/>
  <c r="W95" i="39"/>
  <c r="V95" i="39"/>
  <c r="U95" i="39"/>
  <c r="T95" i="39"/>
  <c r="S95" i="39"/>
  <c r="AW93" i="39"/>
  <c r="AV93" i="39"/>
  <c r="AU93" i="39"/>
  <c r="AT93" i="39"/>
  <c r="AS93" i="39"/>
  <c r="AR93" i="39"/>
  <c r="AQ93" i="39"/>
  <c r="AP93" i="39"/>
  <c r="AO93" i="39"/>
  <c r="AN93" i="39"/>
  <c r="AM93" i="39"/>
  <c r="AL93" i="39"/>
  <c r="AK93" i="39"/>
  <c r="AJ93" i="39"/>
  <c r="AI93" i="39"/>
  <c r="AH93" i="39"/>
  <c r="AG93" i="39"/>
  <c r="AF93" i="39"/>
  <c r="AE93" i="39"/>
  <c r="AD93" i="39"/>
  <c r="AC93" i="39"/>
  <c r="AB93" i="39"/>
  <c r="AA93" i="39"/>
  <c r="Z93" i="39"/>
  <c r="Y93" i="39"/>
  <c r="X93" i="39"/>
  <c r="W93" i="39"/>
  <c r="V93" i="39"/>
  <c r="U93" i="39"/>
  <c r="T93" i="39"/>
  <c r="S93" i="39"/>
  <c r="F93" i="39"/>
  <c r="AW92" i="39"/>
  <c r="AV92" i="39"/>
  <c r="AU92" i="39"/>
  <c r="AT92" i="39"/>
  <c r="AS92" i="39"/>
  <c r="AR92" i="39"/>
  <c r="AQ92" i="39"/>
  <c r="AP92" i="39"/>
  <c r="AO92" i="39"/>
  <c r="AN92" i="39"/>
  <c r="AM92" i="39"/>
  <c r="AL92" i="39"/>
  <c r="AK92" i="39"/>
  <c r="AJ92" i="39"/>
  <c r="AI92" i="39"/>
  <c r="AH92" i="39"/>
  <c r="AG92" i="39"/>
  <c r="AF92" i="39"/>
  <c r="AE92" i="39"/>
  <c r="AD92" i="39"/>
  <c r="AC92" i="39"/>
  <c r="AB92" i="39"/>
  <c r="AA92" i="39"/>
  <c r="Z92" i="39"/>
  <c r="Y92" i="39"/>
  <c r="X92" i="39"/>
  <c r="W92" i="39"/>
  <c r="V92" i="39"/>
  <c r="U92" i="39"/>
  <c r="T92" i="39"/>
  <c r="S92" i="39"/>
  <c r="AW90" i="39"/>
  <c r="AV90" i="39"/>
  <c r="AU90" i="39"/>
  <c r="AT90" i="39"/>
  <c r="AS90" i="39"/>
  <c r="AR90" i="39"/>
  <c r="AQ90" i="39"/>
  <c r="AP90" i="39"/>
  <c r="AO90" i="39"/>
  <c r="AN90" i="39"/>
  <c r="AM90" i="39"/>
  <c r="AL90" i="39"/>
  <c r="AK90" i="39"/>
  <c r="AJ90" i="39"/>
  <c r="AI90" i="39"/>
  <c r="AH90" i="39"/>
  <c r="AG90" i="39"/>
  <c r="AF90" i="39"/>
  <c r="AE90" i="39"/>
  <c r="AD90" i="39"/>
  <c r="AC90" i="39"/>
  <c r="AB90" i="39"/>
  <c r="AA90" i="39"/>
  <c r="Z90" i="39"/>
  <c r="Y90" i="39"/>
  <c r="X90" i="39"/>
  <c r="W90" i="39"/>
  <c r="V90" i="39"/>
  <c r="U90" i="39"/>
  <c r="T90" i="39"/>
  <c r="S90" i="39"/>
  <c r="F90" i="39"/>
  <c r="AW89" i="39"/>
  <c r="AV89" i="39"/>
  <c r="AU89" i="39"/>
  <c r="AT89" i="39"/>
  <c r="AS89" i="39"/>
  <c r="AR89" i="39"/>
  <c r="AQ89" i="39"/>
  <c r="AP89" i="39"/>
  <c r="AO89" i="39"/>
  <c r="AN89" i="39"/>
  <c r="AM89" i="39"/>
  <c r="AL89" i="39"/>
  <c r="AK89" i="39"/>
  <c r="AJ89" i="39"/>
  <c r="AI89" i="39"/>
  <c r="AH89" i="39"/>
  <c r="AG89" i="39"/>
  <c r="AF89" i="39"/>
  <c r="AE89" i="39"/>
  <c r="AD89" i="39"/>
  <c r="AC89" i="39"/>
  <c r="AB89" i="39"/>
  <c r="AA89" i="39"/>
  <c r="Z89" i="39"/>
  <c r="Y89" i="39"/>
  <c r="X89" i="39"/>
  <c r="W89" i="39"/>
  <c r="V89" i="39"/>
  <c r="U89" i="39"/>
  <c r="T89" i="39"/>
  <c r="S89" i="39"/>
  <c r="AW87" i="39"/>
  <c r="AV87" i="39"/>
  <c r="AU87" i="39"/>
  <c r="AT87" i="39"/>
  <c r="AS87" i="39"/>
  <c r="AR87" i="39"/>
  <c r="AQ87" i="39"/>
  <c r="AP87" i="39"/>
  <c r="AO87" i="39"/>
  <c r="AN87" i="39"/>
  <c r="AM87" i="39"/>
  <c r="AL87" i="39"/>
  <c r="AK87" i="39"/>
  <c r="AJ87" i="39"/>
  <c r="AI87" i="39"/>
  <c r="AH87" i="39"/>
  <c r="AG87" i="39"/>
  <c r="AF87" i="39"/>
  <c r="AE87" i="39"/>
  <c r="AD87" i="39"/>
  <c r="AC87" i="39"/>
  <c r="AB87" i="39"/>
  <c r="AA87" i="39"/>
  <c r="Z87" i="39"/>
  <c r="Y87" i="39"/>
  <c r="X87" i="39"/>
  <c r="W87" i="39"/>
  <c r="V87" i="39"/>
  <c r="U87" i="39"/>
  <c r="T87" i="39"/>
  <c r="S87" i="39"/>
  <c r="F87" i="39"/>
  <c r="AW86" i="39"/>
  <c r="AV86" i="39"/>
  <c r="AU86" i="39"/>
  <c r="AT86" i="39"/>
  <c r="AS86" i="39"/>
  <c r="AR86" i="39"/>
  <c r="AQ86" i="39"/>
  <c r="AP86" i="39"/>
  <c r="AO86" i="39"/>
  <c r="AN86" i="39"/>
  <c r="AM86" i="39"/>
  <c r="AL86" i="39"/>
  <c r="AK86" i="39"/>
  <c r="AJ86" i="39"/>
  <c r="AI86" i="39"/>
  <c r="AH86" i="39"/>
  <c r="AG86" i="39"/>
  <c r="AF86" i="39"/>
  <c r="AE86" i="39"/>
  <c r="AD86" i="39"/>
  <c r="AC86" i="39"/>
  <c r="AB86" i="39"/>
  <c r="AA86" i="39"/>
  <c r="Z86" i="39"/>
  <c r="Y86" i="39"/>
  <c r="X86" i="39"/>
  <c r="W86" i="39"/>
  <c r="V86" i="39"/>
  <c r="U86" i="39"/>
  <c r="T86" i="39"/>
  <c r="S86" i="39"/>
  <c r="AW84" i="39"/>
  <c r="AV84" i="39"/>
  <c r="AU84" i="39"/>
  <c r="AT84" i="39"/>
  <c r="AS84" i="39"/>
  <c r="AR84" i="39"/>
  <c r="AQ84" i="39"/>
  <c r="AP84" i="39"/>
  <c r="AO84" i="39"/>
  <c r="AN84" i="39"/>
  <c r="AM84" i="39"/>
  <c r="AL84" i="39"/>
  <c r="AK84" i="39"/>
  <c r="AJ84" i="39"/>
  <c r="AI84" i="39"/>
  <c r="AH84" i="39"/>
  <c r="AG84" i="39"/>
  <c r="AF84" i="39"/>
  <c r="AE84" i="39"/>
  <c r="AD84" i="39"/>
  <c r="AC84" i="39"/>
  <c r="AB84" i="39"/>
  <c r="AA84" i="39"/>
  <c r="Z84" i="39"/>
  <c r="Y84" i="39"/>
  <c r="X84" i="39"/>
  <c r="W84" i="39"/>
  <c r="V84" i="39"/>
  <c r="U84" i="39"/>
  <c r="T84" i="39"/>
  <c r="S84" i="39"/>
  <c r="F84" i="39"/>
  <c r="AW83" i="39"/>
  <c r="AV83" i="39"/>
  <c r="AU83" i="39"/>
  <c r="AT83" i="39"/>
  <c r="AS83" i="39"/>
  <c r="AR83" i="39"/>
  <c r="AQ83" i="39"/>
  <c r="AP83" i="39"/>
  <c r="AO83" i="39"/>
  <c r="AN83" i="39"/>
  <c r="AM83" i="39"/>
  <c r="AL83" i="39"/>
  <c r="AK83" i="39"/>
  <c r="AJ83" i="39"/>
  <c r="AI83" i="39"/>
  <c r="AH83" i="39"/>
  <c r="AG83" i="39"/>
  <c r="AF83" i="39"/>
  <c r="AE83" i="39"/>
  <c r="AD83" i="39"/>
  <c r="AC83" i="39"/>
  <c r="AB83" i="39"/>
  <c r="AA83" i="39"/>
  <c r="Z83" i="39"/>
  <c r="Y83" i="39"/>
  <c r="X83" i="39"/>
  <c r="W83" i="39"/>
  <c r="V83" i="39"/>
  <c r="U83" i="39"/>
  <c r="T83" i="39"/>
  <c r="S83" i="39"/>
  <c r="AW81" i="39"/>
  <c r="AV81" i="39"/>
  <c r="AU81" i="39"/>
  <c r="AT81" i="39"/>
  <c r="AS81" i="39"/>
  <c r="AR81" i="39"/>
  <c r="AQ81" i="39"/>
  <c r="AP81" i="39"/>
  <c r="AO81" i="39"/>
  <c r="AN81" i="39"/>
  <c r="AM81" i="39"/>
  <c r="AL81" i="39"/>
  <c r="AK81" i="39"/>
  <c r="AJ81" i="39"/>
  <c r="AI81" i="39"/>
  <c r="AH81" i="39"/>
  <c r="AG81" i="39"/>
  <c r="AF81" i="39"/>
  <c r="AE81" i="39"/>
  <c r="AD81" i="39"/>
  <c r="AC81" i="39"/>
  <c r="AB81" i="39"/>
  <c r="AA81" i="39"/>
  <c r="Z81" i="39"/>
  <c r="Y81" i="39"/>
  <c r="X81" i="39"/>
  <c r="W81" i="39"/>
  <c r="V81" i="39"/>
  <c r="U81" i="39"/>
  <c r="T81" i="39"/>
  <c r="S81" i="39"/>
  <c r="F81" i="39"/>
  <c r="AW80" i="39"/>
  <c r="AV80" i="39"/>
  <c r="AU80" i="39"/>
  <c r="AT80" i="39"/>
  <c r="AS80" i="39"/>
  <c r="AR80" i="39"/>
  <c r="AQ80" i="39"/>
  <c r="AP80" i="39"/>
  <c r="AO80" i="39"/>
  <c r="AN80" i="39"/>
  <c r="AM80" i="39"/>
  <c r="AL80" i="39"/>
  <c r="AK80" i="39"/>
  <c r="AJ80" i="39"/>
  <c r="AI80" i="39"/>
  <c r="AH80" i="39"/>
  <c r="AG80" i="39"/>
  <c r="AF80" i="39"/>
  <c r="AE80" i="39"/>
  <c r="AD80" i="39"/>
  <c r="AC80" i="39"/>
  <c r="AB80" i="39"/>
  <c r="AA80" i="39"/>
  <c r="Z80" i="39"/>
  <c r="Y80" i="39"/>
  <c r="X80" i="39"/>
  <c r="W80" i="39"/>
  <c r="V80" i="39"/>
  <c r="U80" i="39"/>
  <c r="T80" i="39"/>
  <c r="S80" i="39"/>
  <c r="AW78" i="39"/>
  <c r="AV78" i="39"/>
  <c r="AU78" i="39"/>
  <c r="AT78" i="39"/>
  <c r="AS78" i="39"/>
  <c r="AR78" i="39"/>
  <c r="AQ78" i="39"/>
  <c r="AP78" i="39"/>
  <c r="AO78" i="39"/>
  <c r="AN78" i="39"/>
  <c r="AM78" i="39"/>
  <c r="AL78" i="39"/>
  <c r="AK78" i="39"/>
  <c r="AJ78" i="39"/>
  <c r="AI78" i="39"/>
  <c r="AH78" i="39"/>
  <c r="AG78" i="39"/>
  <c r="AF78" i="39"/>
  <c r="AE78" i="39"/>
  <c r="AD78" i="39"/>
  <c r="AC78" i="39"/>
  <c r="AB78" i="39"/>
  <c r="AA78" i="39"/>
  <c r="Z78" i="39"/>
  <c r="Y78" i="39"/>
  <c r="X78" i="39"/>
  <c r="W78" i="39"/>
  <c r="V78" i="39"/>
  <c r="U78" i="39"/>
  <c r="T78" i="39"/>
  <c r="S78" i="39"/>
  <c r="F78" i="39"/>
  <c r="AW77" i="39"/>
  <c r="AV77" i="39"/>
  <c r="AU77" i="39"/>
  <c r="AT77" i="39"/>
  <c r="AS77" i="39"/>
  <c r="AR77" i="39"/>
  <c r="AQ77" i="39"/>
  <c r="AP77" i="39"/>
  <c r="AO77" i="39"/>
  <c r="AN77" i="39"/>
  <c r="AM77" i="39"/>
  <c r="AL77" i="39"/>
  <c r="AK77" i="39"/>
  <c r="AJ77" i="39"/>
  <c r="AI77" i="39"/>
  <c r="AH77" i="39"/>
  <c r="AG77" i="39"/>
  <c r="AF77" i="39"/>
  <c r="AE77" i="39"/>
  <c r="AD77" i="39"/>
  <c r="AC77" i="39"/>
  <c r="AB77" i="39"/>
  <c r="AA77" i="39"/>
  <c r="Z77" i="39"/>
  <c r="Y77" i="39"/>
  <c r="X77" i="39"/>
  <c r="W77" i="39"/>
  <c r="V77" i="39"/>
  <c r="U77" i="39"/>
  <c r="T77" i="39"/>
  <c r="S77" i="39"/>
  <c r="AW75" i="39"/>
  <c r="AV75" i="39"/>
  <c r="AU75" i="39"/>
  <c r="AT75" i="39"/>
  <c r="AS75" i="39"/>
  <c r="AR75" i="39"/>
  <c r="AQ75" i="39"/>
  <c r="AP75" i="39"/>
  <c r="AO75" i="39"/>
  <c r="AN75" i="39"/>
  <c r="AM75" i="39"/>
  <c r="AL75" i="39"/>
  <c r="AK75" i="39"/>
  <c r="AJ75" i="39"/>
  <c r="AI75" i="39"/>
  <c r="AH75" i="39"/>
  <c r="AG75" i="39"/>
  <c r="AF75" i="39"/>
  <c r="AE75" i="39"/>
  <c r="AD75" i="39"/>
  <c r="AC75" i="39"/>
  <c r="AB75" i="39"/>
  <c r="AA75" i="39"/>
  <c r="Z75" i="39"/>
  <c r="Y75" i="39"/>
  <c r="X75" i="39"/>
  <c r="W75" i="39"/>
  <c r="V75" i="39"/>
  <c r="U75" i="39"/>
  <c r="T75" i="39"/>
  <c r="S75" i="39"/>
  <c r="F75" i="39"/>
  <c r="AW74" i="39"/>
  <c r="AV74" i="39"/>
  <c r="AU74" i="39"/>
  <c r="AT74" i="39"/>
  <c r="AS74" i="39"/>
  <c r="AR74" i="39"/>
  <c r="AQ74" i="39"/>
  <c r="AP74" i="39"/>
  <c r="AO74" i="39"/>
  <c r="AN74" i="39"/>
  <c r="AM74" i="39"/>
  <c r="AL74" i="39"/>
  <c r="AK74" i="39"/>
  <c r="AJ74" i="39"/>
  <c r="AI74" i="39"/>
  <c r="AH74" i="39"/>
  <c r="AG74" i="39"/>
  <c r="AF74" i="39"/>
  <c r="AE74" i="39"/>
  <c r="AD74" i="39"/>
  <c r="AC74" i="39"/>
  <c r="AB74" i="39"/>
  <c r="AA74" i="39"/>
  <c r="Z74" i="39"/>
  <c r="Y74" i="39"/>
  <c r="X74" i="39"/>
  <c r="W74" i="39"/>
  <c r="V74" i="39"/>
  <c r="U74" i="39"/>
  <c r="T74" i="39"/>
  <c r="S74" i="39"/>
  <c r="AW72" i="39"/>
  <c r="AV72" i="39"/>
  <c r="AU72" i="39"/>
  <c r="AT72" i="39"/>
  <c r="AS72" i="39"/>
  <c r="AR72" i="39"/>
  <c r="AQ72" i="39"/>
  <c r="AP72" i="39"/>
  <c r="AO72" i="39"/>
  <c r="AN72" i="39"/>
  <c r="AM72" i="39"/>
  <c r="AL72" i="39"/>
  <c r="AK72" i="39"/>
  <c r="AJ72" i="39"/>
  <c r="AI72" i="39"/>
  <c r="AH72" i="39"/>
  <c r="AG72" i="39"/>
  <c r="AF72" i="39"/>
  <c r="AE72" i="39"/>
  <c r="AD72" i="39"/>
  <c r="AC72" i="39"/>
  <c r="AB72" i="39"/>
  <c r="AA72" i="39"/>
  <c r="Z72" i="39"/>
  <c r="Y72" i="39"/>
  <c r="X72" i="39"/>
  <c r="W72" i="39"/>
  <c r="V72" i="39"/>
  <c r="U72" i="39"/>
  <c r="T72" i="39"/>
  <c r="S72" i="39"/>
  <c r="F72" i="39"/>
  <c r="AW71" i="39"/>
  <c r="AV71" i="39"/>
  <c r="AU71" i="39"/>
  <c r="AT71" i="39"/>
  <c r="AS71" i="39"/>
  <c r="AR71" i="39"/>
  <c r="AQ71" i="39"/>
  <c r="AP71" i="39"/>
  <c r="AO71" i="39"/>
  <c r="AN71" i="39"/>
  <c r="AM71" i="39"/>
  <c r="AL71" i="39"/>
  <c r="AK71" i="39"/>
  <c r="AJ71" i="39"/>
  <c r="AI71" i="39"/>
  <c r="AH71" i="39"/>
  <c r="AG71" i="39"/>
  <c r="AF71" i="39"/>
  <c r="AE71" i="39"/>
  <c r="AD71" i="39"/>
  <c r="AC71" i="39"/>
  <c r="AB71" i="39"/>
  <c r="AA71" i="39"/>
  <c r="Z71" i="39"/>
  <c r="Y71" i="39"/>
  <c r="X71" i="39"/>
  <c r="W71" i="39"/>
  <c r="V71" i="39"/>
  <c r="U71" i="39"/>
  <c r="T71" i="39"/>
  <c r="S71" i="39"/>
  <c r="AW69" i="39"/>
  <c r="AV69" i="39"/>
  <c r="AU69" i="39"/>
  <c r="AT69" i="39"/>
  <c r="AS69" i="39"/>
  <c r="AR69" i="39"/>
  <c r="AQ69" i="39"/>
  <c r="AP69" i="39"/>
  <c r="AO69" i="39"/>
  <c r="AN69" i="39"/>
  <c r="AM69" i="39"/>
  <c r="AL69" i="39"/>
  <c r="AK69" i="39"/>
  <c r="AJ69" i="39"/>
  <c r="AI69" i="39"/>
  <c r="AH69" i="39"/>
  <c r="AG69" i="39"/>
  <c r="AF69" i="39"/>
  <c r="AE69" i="39"/>
  <c r="AD69" i="39"/>
  <c r="AC69" i="39"/>
  <c r="AB69" i="39"/>
  <c r="AA69" i="39"/>
  <c r="Z69" i="39"/>
  <c r="Y69" i="39"/>
  <c r="X69" i="39"/>
  <c r="W69" i="39"/>
  <c r="V69" i="39"/>
  <c r="U69" i="39"/>
  <c r="T69" i="39"/>
  <c r="S69" i="39"/>
  <c r="F69" i="39"/>
  <c r="AW68" i="39"/>
  <c r="AV68" i="39"/>
  <c r="AU68" i="39"/>
  <c r="AT68" i="39"/>
  <c r="AS68" i="39"/>
  <c r="AR68" i="39"/>
  <c r="AQ68" i="39"/>
  <c r="AP68" i="39"/>
  <c r="AO68" i="39"/>
  <c r="AN68" i="39"/>
  <c r="AM68" i="39"/>
  <c r="AL68" i="39"/>
  <c r="AK68" i="39"/>
  <c r="AJ68" i="39"/>
  <c r="AI68" i="39"/>
  <c r="AH68" i="39"/>
  <c r="AG68" i="39"/>
  <c r="AF68" i="39"/>
  <c r="AE68" i="39"/>
  <c r="AD68" i="39"/>
  <c r="AC68" i="39"/>
  <c r="AB68" i="39"/>
  <c r="AA68" i="39"/>
  <c r="Z68" i="39"/>
  <c r="Y68" i="39"/>
  <c r="X68" i="39"/>
  <c r="W68" i="39"/>
  <c r="V68" i="39"/>
  <c r="U68" i="39"/>
  <c r="T68" i="39"/>
  <c r="S68" i="39"/>
  <c r="AW66" i="39"/>
  <c r="AV66" i="39"/>
  <c r="AU66" i="39"/>
  <c r="AT66" i="39"/>
  <c r="AS66" i="39"/>
  <c r="AR66" i="39"/>
  <c r="AQ66" i="39"/>
  <c r="AP66" i="39"/>
  <c r="AO66" i="39"/>
  <c r="AN66" i="39"/>
  <c r="AM66" i="39"/>
  <c r="AL66" i="39"/>
  <c r="AK66" i="39"/>
  <c r="AJ66" i="39"/>
  <c r="AI66" i="39"/>
  <c r="AH66" i="39"/>
  <c r="AG66" i="39"/>
  <c r="AF66" i="39"/>
  <c r="AE66" i="39"/>
  <c r="AD66" i="39"/>
  <c r="AC66" i="39"/>
  <c r="AB66" i="39"/>
  <c r="AA66" i="39"/>
  <c r="Z66" i="39"/>
  <c r="Y66" i="39"/>
  <c r="X66" i="39"/>
  <c r="W66" i="39"/>
  <c r="V66" i="39"/>
  <c r="U66" i="39"/>
  <c r="T66" i="39"/>
  <c r="S66" i="39"/>
  <c r="F66" i="39"/>
  <c r="AW65" i="39"/>
  <c r="AV65" i="39"/>
  <c r="AU65" i="39"/>
  <c r="AT65" i="39"/>
  <c r="AS65" i="39"/>
  <c r="AR65" i="39"/>
  <c r="AQ65" i="39"/>
  <c r="AP65" i="39"/>
  <c r="AO65" i="39"/>
  <c r="AN65" i="39"/>
  <c r="AM65" i="39"/>
  <c r="AL65" i="39"/>
  <c r="AK65" i="39"/>
  <c r="AJ65" i="39"/>
  <c r="AI65" i="39"/>
  <c r="AH65" i="39"/>
  <c r="AG65" i="39"/>
  <c r="AF65" i="39"/>
  <c r="AE65" i="39"/>
  <c r="AD65" i="39"/>
  <c r="AC65" i="39"/>
  <c r="AB65" i="39"/>
  <c r="AA65" i="39"/>
  <c r="Z65" i="39"/>
  <c r="Y65" i="39"/>
  <c r="X65" i="39"/>
  <c r="W65" i="39"/>
  <c r="V65" i="39"/>
  <c r="U65" i="39"/>
  <c r="T65" i="39"/>
  <c r="S65" i="39"/>
  <c r="AW63" i="39"/>
  <c r="AV63" i="39"/>
  <c r="AU63" i="39"/>
  <c r="AT63" i="39"/>
  <c r="AS63" i="39"/>
  <c r="AR63" i="39"/>
  <c r="AQ63" i="39"/>
  <c r="AP63" i="39"/>
  <c r="AO63" i="39"/>
  <c r="AN63" i="39"/>
  <c r="AM63" i="39"/>
  <c r="AL63" i="39"/>
  <c r="AK63" i="39"/>
  <c r="AJ63" i="39"/>
  <c r="AI63" i="39"/>
  <c r="AH63" i="39"/>
  <c r="AG63" i="39"/>
  <c r="AF63" i="39"/>
  <c r="AE63" i="39"/>
  <c r="AD63" i="39"/>
  <c r="AC63" i="39"/>
  <c r="AB63" i="39"/>
  <c r="AA63" i="39"/>
  <c r="Z63" i="39"/>
  <c r="Y63" i="39"/>
  <c r="X63" i="39"/>
  <c r="W63" i="39"/>
  <c r="V63" i="39"/>
  <c r="U63" i="39"/>
  <c r="T63" i="39"/>
  <c r="S63" i="39"/>
  <c r="F63" i="39"/>
  <c r="AW62" i="39"/>
  <c r="AV62" i="39"/>
  <c r="AU62" i="39"/>
  <c r="AT62" i="39"/>
  <c r="AS62" i="39"/>
  <c r="AR62" i="39"/>
  <c r="AQ62" i="39"/>
  <c r="AP62" i="39"/>
  <c r="AO62" i="39"/>
  <c r="AN62" i="39"/>
  <c r="AM62" i="39"/>
  <c r="AL62" i="39"/>
  <c r="AK62" i="39"/>
  <c r="AJ62" i="39"/>
  <c r="AI62" i="39"/>
  <c r="AH62" i="39"/>
  <c r="AG62" i="39"/>
  <c r="AF62" i="39"/>
  <c r="AE62" i="39"/>
  <c r="AD62" i="39"/>
  <c r="AC62" i="39"/>
  <c r="AB62" i="39"/>
  <c r="AA62" i="39"/>
  <c r="Z62" i="39"/>
  <c r="Y62" i="39"/>
  <c r="X62" i="39"/>
  <c r="W62" i="39"/>
  <c r="V62" i="39"/>
  <c r="U62" i="39"/>
  <c r="T62" i="39"/>
  <c r="S62" i="39"/>
  <c r="AW60" i="39"/>
  <c r="AV60" i="39"/>
  <c r="AU60" i="39"/>
  <c r="AT60" i="39"/>
  <c r="AS60" i="39"/>
  <c r="AR60" i="39"/>
  <c r="AQ60" i="39"/>
  <c r="AP60" i="39"/>
  <c r="AO60" i="39"/>
  <c r="AN60" i="39"/>
  <c r="AM60" i="39"/>
  <c r="AL60" i="39"/>
  <c r="AK60" i="39"/>
  <c r="AJ60" i="39"/>
  <c r="AI60" i="39"/>
  <c r="AH60" i="39"/>
  <c r="AG60" i="39"/>
  <c r="AF60" i="39"/>
  <c r="AE60" i="39"/>
  <c r="AD60" i="39"/>
  <c r="AC60" i="39"/>
  <c r="AB60" i="39"/>
  <c r="AA60" i="39"/>
  <c r="Z60" i="39"/>
  <c r="Y60" i="39"/>
  <c r="X60" i="39"/>
  <c r="W60" i="39"/>
  <c r="V60" i="39"/>
  <c r="U60" i="39"/>
  <c r="T60" i="39"/>
  <c r="S60" i="39"/>
  <c r="F60" i="39"/>
  <c r="AW59" i="39"/>
  <c r="AV59" i="39"/>
  <c r="AU59" i="39"/>
  <c r="AT59" i="39"/>
  <c r="AS59" i="39"/>
  <c r="AR59" i="39"/>
  <c r="AQ59" i="39"/>
  <c r="AP59" i="39"/>
  <c r="AO59" i="39"/>
  <c r="AN59" i="39"/>
  <c r="AM59" i="39"/>
  <c r="AL59" i="39"/>
  <c r="AK59" i="39"/>
  <c r="AJ59" i="39"/>
  <c r="AI59" i="39"/>
  <c r="AH59" i="39"/>
  <c r="AG59" i="39"/>
  <c r="AF59" i="39"/>
  <c r="AE59" i="39"/>
  <c r="AD59" i="39"/>
  <c r="AC59" i="39"/>
  <c r="AB59" i="39"/>
  <c r="AA59" i="39"/>
  <c r="Z59" i="39"/>
  <c r="Y59" i="39"/>
  <c r="X59" i="39"/>
  <c r="W59" i="39"/>
  <c r="V59" i="39"/>
  <c r="U59" i="39"/>
  <c r="T59" i="39"/>
  <c r="S59" i="39"/>
  <c r="AW57" i="39"/>
  <c r="AV57" i="39"/>
  <c r="AU57" i="39"/>
  <c r="AT57" i="39"/>
  <c r="AS57" i="39"/>
  <c r="AR57" i="39"/>
  <c r="AQ57" i="39"/>
  <c r="AP57" i="39"/>
  <c r="AO57" i="39"/>
  <c r="AN57" i="39"/>
  <c r="AM57" i="39"/>
  <c r="AL57" i="39"/>
  <c r="AK57" i="39"/>
  <c r="AJ57" i="39"/>
  <c r="AI57" i="39"/>
  <c r="AH57" i="39"/>
  <c r="AG57" i="39"/>
  <c r="AF57" i="39"/>
  <c r="AE57" i="39"/>
  <c r="AD57" i="39"/>
  <c r="AC57" i="39"/>
  <c r="AB57" i="39"/>
  <c r="AA57" i="39"/>
  <c r="Z57" i="39"/>
  <c r="Y57" i="39"/>
  <c r="X57" i="39"/>
  <c r="W57" i="39"/>
  <c r="V57" i="39"/>
  <c r="U57" i="39"/>
  <c r="T57" i="39"/>
  <c r="S57" i="39"/>
  <c r="F57" i="39"/>
  <c r="AW56" i="39"/>
  <c r="AV56" i="39"/>
  <c r="AU56" i="39"/>
  <c r="AT56" i="39"/>
  <c r="AS56" i="39"/>
  <c r="AR56" i="39"/>
  <c r="AQ56" i="39"/>
  <c r="AP56" i="39"/>
  <c r="AO56" i="39"/>
  <c r="AN56" i="39"/>
  <c r="AM56" i="39"/>
  <c r="AL56" i="39"/>
  <c r="AK56" i="39"/>
  <c r="AJ56" i="39"/>
  <c r="AI56" i="39"/>
  <c r="AH56" i="39"/>
  <c r="AG56" i="39"/>
  <c r="AF56" i="39"/>
  <c r="AE56" i="39"/>
  <c r="AD56" i="39"/>
  <c r="AC56" i="39"/>
  <c r="AB56" i="39"/>
  <c r="AA56" i="39"/>
  <c r="Z56" i="39"/>
  <c r="Y56" i="39"/>
  <c r="X56" i="39"/>
  <c r="W56" i="39"/>
  <c r="V56" i="39"/>
  <c r="U56" i="39"/>
  <c r="T56" i="39"/>
  <c r="S56" i="39"/>
  <c r="AW54" i="39"/>
  <c r="AV54" i="39"/>
  <c r="AU54" i="39"/>
  <c r="AT54" i="39"/>
  <c r="AS54" i="39"/>
  <c r="AR54" i="39"/>
  <c r="AQ54" i="39"/>
  <c r="AP54" i="39"/>
  <c r="AO54" i="39"/>
  <c r="AN54" i="39"/>
  <c r="AM54" i="39"/>
  <c r="AL54" i="39"/>
  <c r="AK54" i="39"/>
  <c r="AJ54" i="39"/>
  <c r="AI54" i="39"/>
  <c r="AH54" i="39"/>
  <c r="AG54" i="39"/>
  <c r="AF54" i="39"/>
  <c r="AE54" i="39"/>
  <c r="AD54" i="39"/>
  <c r="AC54" i="39"/>
  <c r="AB54" i="39"/>
  <c r="AA54" i="39"/>
  <c r="Z54" i="39"/>
  <c r="Y54" i="39"/>
  <c r="X54" i="39"/>
  <c r="W54" i="39"/>
  <c r="V54" i="39"/>
  <c r="U54" i="39"/>
  <c r="T54" i="39"/>
  <c r="S54" i="39"/>
  <c r="F54" i="39"/>
  <c r="AW53" i="39"/>
  <c r="AV53" i="39"/>
  <c r="AU53" i="39"/>
  <c r="AT53" i="39"/>
  <c r="AS53" i="39"/>
  <c r="AR53" i="39"/>
  <c r="AQ53" i="39"/>
  <c r="AP53" i="39"/>
  <c r="AO53" i="39"/>
  <c r="AN53" i="39"/>
  <c r="AM53" i="39"/>
  <c r="AL53" i="39"/>
  <c r="AK53" i="39"/>
  <c r="AJ53" i="39"/>
  <c r="AI53" i="39"/>
  <c r="AH53" i="39"/>
  <c r="AG53" i="39"/>
  <c r="AF53" i="39"/>
  <c r="AE53" i="39"/>
  <c r="AD53" i="39"/>
  <c r="AC53" i="39"/>
  <c r="AB53" i="39"/>
  <c r="AA53" i="39"/>
  <c r="Z53" i="39"/>
  <c r="Y53" i="39"/>
  <c r="X53" i="39"/>
  <c r="W53" i="39"/>
  <c r="V53" i="39"/>
  <c r="U53" i="39"/>
  <c r="T53" i="39"/>
  <c r="S53" i="39"/>
  <c r="AW51" i="39"/>
  <c r="AV51" i="39"/>
  <c r="AU51" i="39"/>
  <c r="AT51" i="39"/>
  <c r="AS51" i="39"/>
  <c r="AR51" i="39"/>
  <c r="AQ51" i="39"/>
  <c r="AP51" i="39"/>
  <c r="AO51" i="39"/>
  <c r="AN51" i="39"/>
  <c r="AM51" i="39"/>
  <c r="AL51" i="39"/>
  <c r="AK51" i="39"/>
  <c r="AJ51" i="39"/>
  <c r="AI51" i="39"/>
  <c r="AH51" i="39"/>
  <c r="AG51" i="39"/>
  <c r="AF51" i="39"/>
  <c r="AE51" i="39"/>
  <c r="AD51" i="39"/>
  <c r="AC51" i="39"/>
  <c r="AB51" i="39"/>
  <c r="AA51" i="39"/>
  <c r="Z51" i="39"/>
  <c r="Y51" i="39"/>
  <c r="X51" i="39"/>
  <c r="W51" i="39"/>
  <c r="V51" i="39"/>
  <c r="U51" i="39"/>
  <c r="T51" i="39"/>
  <c r="S51" i="39"/>
  <c r="F51" i="39"/>
  <c r="AW50" i="39"/>
  <c r="AV50" i="39"/>
  <c r="AU50" i="39"/>
  <c r="AT50" i="39"/>
  <c r="AS50" i="39"/>
  <c r="AR50" i="39"/>
  <c r="AQ50" i="39"/>
  <c r="AP50" i="39"/>
  <c r="AO50" i="39"/>
  <c r="AN50" i="39"/>
  <c r="AM50" i="39"/>
  <c r="AL50" i="39"/>
  <c r="AK50" i="39"/>
  <c r="AJ50" i="39"/>
  <c r="AI50" i="39"/>
  <c r="AH50" i="39"/>
  <c r="AG50" i="39"/>
  <c r="AF50" i="39"/>
  <c r="AE50" i="39"/>
  <c r="AD50" i="39"/>
  <c r="AC50" i="39"/>
  <c r="AB50" i="39"/>
  <c r="AA50" i="39"/>
  <c r="Z50" i="39"/>
  <c r="Y50" i="39"/>
  <c r="X50" i="39"/>
  <c r="W50" i="39"/>
  <c r="V50" i="39"/>
  <c r="U50" i="39"/>
  <c r="T50" i="39"/>
  <c r="S50" i="39"/>
  <c r="AW48" i="39"/>
  <c r="AV48" i="39"/>
  <c r="AU48" i="39"/>
  <c r="AT48" i="39"/>
  <c r="AS48" i="39"/>
  <c r="AR48" i="39"/>
  <c r="AQ48" i="39"/>
  <c r="AP48" i="39"/>
  <c r="AO48" i="39"/>
  <c r="AN48" i="39"/>
  <c r="AM48" i="39"/>
  <c r="AL48" i="39"/>
  <c r="AK48" i="39"/>
  <c r="AJ48" i="39"/>
  <c r="AI48" i="39"/>
  <c r="AH48" i="39"/>
  <c r="AG48" i="39"/>
  <c r="AF48" i="39"/>
  <c r="AE48" i="39"/>
  <c r="AD48" i="39"/>
  <c r="AC48" i="39"/>
  <c r="AB48" i="39"/>
  <c r="AA48" i="39"/>
  <c r="Z48" i="39"/>
  <c r="Y48" i="39"/>
  <c r="X48" i="39"/>
  <c r="W48" i="39"/>
  <c r="V48" i="39"/>
  <c r="U48" i="39"/>
  <c r="T48" i="39"/>
  <c r="S48" i="39"/>
  <c r="F48" i="39"/>
  <c r="AW47" i="39"/>
  <c r="AV47" i="39"/>
  <c r="AU47" i="39"/>
  <c r="AT47" i="39"/>
  <c r="AS47" i="39"/>
  <c r="AR47" i="39"/>
  <c r="AQ47" i="39"/>
  <c r="AP47" i="39"/>
  <c r="AO47" i="39"/>
  <c r="AN47" i="39"/>
  <c r="AM47" i="39"/>
  <c r="AL47" i="39"/>
  <c r="AK47" i="39"/>
  <c r="AJ47" i="39"/>
  <c r="AI47" i="39"/>
  <c r="AH47" i="39"/>
  <c r="AG47" i="39"/>
  <c r="AF47" i="39"/>
  <c r="AE47" i="39"/>
  <c r="AD47" i="39"/>
  <c r="AC47" i="39"/>
  <c r="AB47" i="39"/>
  <c r="AA47" i="39"/>
  <c r="Z47" i="39"/>
  <c r="Y47" i="39"/>
  <c r="X47" i="39"/>
  <c r="W47" i="39"/>
  <c r="V47" i="39"/>
  <c r="U47" i="39"/>
  <c r="T47" i="39"/>
  <c r="S47" i="39"/>
  <c r="AW45" i="39"/>
  <c r="AV45" i="39"/>
  <c r="AU45" i="39"/>
  <c r="AT45" i="39"/>
  <c r="AS45" i="39"/>
  <c r="AR45" i="39"/>
  <c r="AQ45" i="39"/>
  <c r="AP45" i="39"/>
  <c r="AO45" i="39"/>
  <c r="AN45" i="39"/>
  <c r="AM45" i="39"/>
  <c r="AL45" i="39"/>
  <c r="AK45" i="39"/>
  <c r="AJ45" i="39"/>
  <c r="AI45" i="39"/>
  <c r="AH45" i="39"/>
  <c r="AG45" i="39"/>
  <c r="AF45" i="39"/>
  <c r="AE45" i="39"/>
  <c r="AD45" i="39"/>
  <c r="AC45" i="39"/>
  <c r="AB45" i="39"/>
  <c r="AA45" i="39"/>
  <c r="Z45" i="39"/>
  <c r="Y45" i="39"/>
  <c r="X45" i="39"/>
  <c r="W45" i="39"/>
  <c r="V45" i="39"/>
  <c r="U45" i="39"/>
  <c r="T45" i="39"/>
  <c r="S45" i="39"/>
  <c r="F45" i="39"/>
  <c r="AW44" i="39"/>
  <c r="AV44" i="39"/>
  <c r="AU44" i="39"/>
  <c r="AT44" i="39"/>
  <c r="AS44" i="39"/>
  <c r="AR44" i="39"/>
  <c r="AQ44" i="39"/>
  <c r="AP44" i="39"/>
  <c r="AO44" i="39"/>
  <c r="AN44" i="39"/>
  <c r="AM44" i="39"/>
  <c r="AL44" i="39"/>
  <c r="AK44" i="39"/>
  <c r="AJ44" i="39"/>
  <c r="AI44" i="39"/>
  <c r="AH44" i="39"/>
  <c r="AG44" i="39"/>
  <c r="AF44" i="39"/>
  <c r="AE44" i="39"/>
  <c r="AD44" i="39"/>
  <c r="AC44" i="39"/>
  <c r="AB44" i="39"/>
  <c r="AA44" i="39"/>
  <c r="Z44" i="39"/>
  <c r="Y44" i="39"/>
  <c r="X44" i="39"/>
  <c r="W44" i="39"/>
  <c r="V44" i="39"/>
  <c r="U44" i="39"/>
  <c r="T44" i="39"/>
  <c r="S44" i="39"/>
  <c r="AW42" i="39"/>
  <c r="AV42" i="39"/>
  <c r="AU42" i="39"/>
  <c r="AT42" i="39"/>
  <c r="AS42" i="39"/>
  <c r="AR42" i="39"/>
  <c r="AQ42" i="39"/>
  <c r="AP42" i="39"/>
  <c r="AO42" i="39"/>
  <c r="AN42" i="39"/>
  <c r="AM42" i="39"/>
  <c r="AL42" i="39"/>
  <c r="AK42" i="39"/>
  <c r="AJ42" i="39"/>
  <c r="AI42" i="39"/>
  <c r="AH42" i="39"/>
  <c r="AG42" i="39"/>
  <c r="AF42" i="39"/>
  <c r="AE42" i="39"/>
  <c r="AD42" i="39"/>
  <c r="AC42" i="39"/>
  <c r="AB42" i="39"/>
  <c r="AA42" i="39"/>
  <c r="Z42" i="39"/>
  <c r="Y42" i="39"/>
  <c r="X42" i="39"/>
  <c r="W42" i="39"/>
  <c r="V42" i="39"/>
  <c r="U42" i="39"/>
  <c r="T42" i="39"/>
  <c r="S42" i="39"/>
  <c r="F42" i="39"/>
  <c r="AW41" i="39"/>
  <c r="AV41" i="39"/>
  <c r="AU41" i="39"/>
  <c r="AT41" i="39"/>
  <c r="AS41" i="39"/>
  <c r="AR41" i="39"/>
  <c r="AQ41" i="39"/>
  <c r="AP41" i="39"/>
  <c r="AO41" i="39"/>
  <c r="AN41" i="39"/>
  <c r="AM41" i="39"/>
  <c r="AL41" i="39"/>
  <c r="AK41" i="39"/>
  <c r="AJ41" i="39"/>
  <c r="AI41" i="39"/>
  <c r="AH41" i="39"/>
  <c r="AG41" i="39"/>
  <c r="AF41" i="39"/>
  <c r="AE41" i="39"/>
  <c r="AD41" i="39"/>
  <c r="AC41" i="39"/>
  <c r="AB41" i="39"/>
  <c r="AA41" i="39"/>
  <c r="Z41" i="39"/>
  <c r="Y41" i="39"/>
  <c r="X41" i="39"/>
  <c r="W41" i="39"/>
  <c r="V41" i="39"/>
  <c r="U41" i="39"/>
  <c r="T41" i="39"/>
  <c r="S41" i="39"/>
  <c r="AW39" i="39"/>
  <c r="AV39" i="39"/>
  <c r="AU39" i="39"/>
  <c r="AT39" i="39"/>
  <c r="AS39" i="39"/>
  <c r="AR39" i="39"/>
  <c r="AQ39" i="39"/>
  <c r="AP39" i="39"/>
  <c r="AO39" i="39"/>
  <c r="AN39" i="39"/>
  <c r="AM39" i="39"/>
  <c r="AL39" i="39"/>
  <c r="AK39" i="39"/>
  <c r="AJ39" i="39"/>
  <c r="AI39" i="39"/>
  <c r="AH39" i="39"/>
  <c r="AG39" i="39"/>
  <c r="AF39" i="39"/>
  <c r="AE39" i="39"/>
  <c r="AD39" i="39"/>
  <c r="AC39" i="39"/>
  <c r="AB39" i="39"/>
  <c r="AA39" i="39"/>
  <c r="Z39" i="39"/>
  <c r="Y39" i="39"/>
  <c r="X39" i="39"/>
  <c r="W39" i="39"/>
  <c r="V39" i="39"/>
  <c r="U39" i="39"/>
  <c r="T39" i="39"/>
  <c r="S39" i="39"/>
  <c r="F39" i="39"/>
  <c r="AW38" i="39"/>
  <c r="AV38" i="39"/>
  <c r="AU38" i="39"/>
  <c r="AT38" i="39"/>
  <c r="AS38" i="39"/>
  <c r="AR38" i="39"/>
  <c r="AQ38" i="39"/>
  <c r="AP38" i="39"/>
  <c r="AO38" i="39"/>
  <c r="AN38" i="39"/>
  <c r="AM38" i="39"/>
  <c r="AL38" i="39"/>
  <c r="AK38" i="39"/>
  <c r="AJ38" i="39"/>
  <c r="AI38" i="39"/>
  <c r="AH38" i="39"/>
  <c r="AG38" i="39"/>
  <c r="AF38" i="39"/>
  <c r="AE38" i="39"/>
  <c r="AD38" i="39"/>
  <c r="AC38" i="39"/>
  <c r="AB38" i="39"/>
  <c r="AA38" i="39"/>
  <c r="Z38" i="39"/>
  <c r="Y38" i="39"/>
  <c r="X38" i="39"/>
  <c r="W38" i="39"/>
  <c r="V38" i="39"/>
  <c r="U38" i="39"/>
  <c r="T38" i="39"/>
  <c r="S38" i="39"/>
  <c r="AW36" i="39"/>
  <c r="AV36" i="39"/>
  <c r="AU36" i="39"/>
  <c r="AT36" i="39"/>
  <c r="AS36" i="39"/>
  <c r="AR36" i="39"/>
  <c r="AQ36" i="39"/>
  <c r="AP36" i="39"/>
  <c r="AO36" i="39"/>
  <c r="AN36" i="39"/>
  <c r="AM36" i="39"/>
  <c r="AL36" i="39"/>
  <c r="AK36" i="39"/>
  <c r="AJ36" i="39"/>
  <c r="AI36" i="39"/>
  <c r="AH36" i="39"/>
  <c r="AG36" i="39"/>
  <c r="AF36" i="39"/>
  <c r="AE36" i="39"/>
  <c r="AD36" i="39"/>
  <c r="AC36" i="39"/>
  <c r="AB36" i="39"/>
  <c r="AA36" i="39"/>
  <c r="Z36" i="39"/>
  <c r="Y36" i="39"/>
  <c r="X36" i="39"/>
  <c r="W36" i="39"/>
  <c r="V36" i="39"/>
  <c r="U36" i="39"/>
  <c r="T36" i="39"/>
  <c r="S36" i="39"/>
  <c r="F36" i="39"/>
  <c r="AW35" i="39"/>
  <c r="AV35" i="39"/>
  <c r="AU35" i="39"/>
  <c r="AT35" i="39"/>
  <c r="AS35" i="39"/>
  <c r="AR35" i="39"/>
  <c r="AQ35" i="39"/>
  <c r="AP35" i="39"/>
  <c r="AO35" i="39"/>
  <c r="AN35" i="39"/>
  <c r="AM35" i="39"/>
  <c r="AL35" i="39"/>
  <c r="AK35" i="39"/>
  <c r="AJ35" i="39"/>
  <c r="AI35" i="39"/>
  <c r="AH35" i="39"/>
  <c r="AG35" i="39"/>
  <c r="AF35" i="39"/>
  <c r="AE35" i="39"/>
  <c r="AD35" i="39"/>
  <c r="AC35" i="39"/>
  <c r="AB35" i="39"/>
  <c r="AA35" i="39"/>
  <c r="Z35" i="39"/>
  <c r="Y35" i="39"/>
  <c r="X35" i="39"/>
  <c r="W35" i="39"/>
  <c r="V35" i="39"/>
  <c r="U35" i="39"/>
  <c r="T35" i="39"/>
  <c r="S35" i="39"/>
  <c r="AW33" i="39"/>
  <c r="AV33" i="39"/>
  <c r="AU33" i="39"/>
  <c r="AT33" i="39"/>
  <c r="AS33" i="39"/>
  <c r="AR33" i="39"/>
  <c r="AQ33" i="39"/>
  <c r="AP33" i="39"/>
  <c r="AO33" i="39"/>
  <c r="AN33" i="39"/>
  <c r="AM33" i="39"/>
  <c r="AL33" i="39"/>
  <c r="AK33" i="39"/>
  <c r="AJ33" i="39"/>
  <c r="AI33" i="39"/>
  <c r="AH33" i="39"/>
  <c r="AG33" i="39"/>
  <c r="AF33" i="39"/>
  <c r="AE33" i="39"/>
  <c r="AD33" i="39"/>
  <c r="AC33" i="39"/>
  <c r="AB33" i="39"/>
  <c r="AA33" i="39"/>
  <c r="Z33" i="39"/>
  <c r="Y33" i="39"/>
  <c r="X33" i="39"/>
  <c r="W33" i="39"/>
  <c r="V33" i="39"/>
  <c r="U33" i="39"/>
  <c r="T33" i="39"/>
  <c r="S33" i="39"/>
  <c r="F33" i="39"/>
  <c r="AW32" i="39"/>
  <c r="AV32" i="39"/>
  <c r="AU32" i="39"/>
  <c r="AT32" i="39"/>
  <c r="AS32" i="39"/>
  <c r="AR32" i="39"/>
  <c r="AQ32" i="39"/>
  <c r="AP32" i="39"/>
  <c r="AO32" i="39"/>
  <c r="AN32" i="39"/>
  <c r="AM32" i="39"/>
  <c r="AL32" i="39"/>
  <c r="AK32" i="39"/>
  <c r="AJ32" i="39"/>
  <c r="AI32" i="39"/>
  <c r="AH32" i="39"/>
  <c r="AG32" i="39"/>
  <c r="AF32" i="39"/>
  <c r="AE32" i="39"/>
  <c r="AD32" i="39"/>
  <c r="AC32" i="39"/>
  <c r="AB32" i="39"/>
  <c r="AA32" i="39"/>
  <c r="Z32" i="39"/>
  <c r="Y32" i="39"/>
  <c r="X32" i="39"/>
  <c r="W32" i="39"/>
  <c r="V32" i="39"/>
  <c r="U32" i="39"/>
  <c r="T32" i="39"/>
  <c r="S32" i="39"/>
  <c r="AW30" i="39"/>
  <c r="AV30" i="39"/>
  <c r="AU30" i="39"/>
  <c r="AT30" i="39"/>
  <c r="AS30" i="39"/>
  <c r="AR30" i="39"/>
  <c r="AQ30" i="39"/>
  <c r="AP30" i="39"/>
  <c r="AO30" i="39"/>
  <c r="AN30" i="39"/>
  <c r="AM30" i="39"/>
  <c r="AL30" i="39"/>
  <c r="AK30" i="39"/>
  <c r="AJ30" i="39"/>
  <c r="AI30" i="39"/>
  <c r="AH30" i="39"/>
  <c r="AG30" i="39"/>
  <c r="AF30" i="39"/>
  <c r="AE30" i="39"/>
  <c r="AD30" i="39"/>
  <c r="AC30" i="39"/>
  <c r="AB30" i="39"/>
  <c r="AA30" i="39"/>
  <c r="Z30" i="39"/>
  <c r="Y30" i="39"/>
  <c r="X30" i="39"/>
  <c r="W30" i="39"/>
  <c r="V30" i="39"/>
  <c r="U30" i="39"/>
  <c r="T30" i="39"/>
  <c r="S30" i="39"/>
  <c r="F30" i="39"/>
  <c r="AW29" i="39"/>
  <c r="AV29" i="39"/>
  <c r="AU29" i="39"/>
  <c r="AT29" i="39"/>
  <c r="AS29" i="39"/>
  <c r="AR29" i="39"/>
  <c r="AQ29" i="39"/>
  <c r="AP29" i="39"/>
  <c r="AO29" i="39"/>
  <c r="AN29" i="39"/>
  <c r="AM29" i="39"/>
  <c r="AL29" i="39"/>
  <c r="AK29" i="39"/>
  <c r="AJ29" i="39"/>
  <c r="AI29" i="39"/>
  <c r="AH29" i="39"/>
  <c r="AG29" i="39"/>
  <c r="AF29" i="39"/>
  <c r="AE29" i="39"/>
  <c r="AD29" i="39"/>
  <c r="AC29" i="39"/>
  <c r="AB29" i="39"/>
  <c r="AA29" i="39"/>
  <c r="Z29" i="39"/>
  <c r="Y29" i="39"/>
  <c r="X29" i="39"/>
  <c r="W29" i="39"/>
  <c r="V29" i="39"/>
  <c r="U29" i="39"/>
  <c r="T29" i="39"/>
  <c r="S29" i="39"/>
  <c r="AW27" i="39"/>
  <c r="AV27" i="39"/>
  <c r="AU27" i="39"/>
  <c r="AT27" i="39"/>
  <c r="AS27" i="39"/>
  <c r="AR27" i="39"/>
  <c r="AQ27" i="39"/>
  <c r="AP27" i="39"/>
  <c r="AO27" i="39"/>
  <c r="AN27" i="39"/>
  <c r="AM27" i="39"/>
  <c r="AL27" i="39"/>
  <c r="AK27" i="39"/>
  <c r="AJ27" i="39"/>
  <c r="AI27" i="39"/>
  <c r="AH27" i="39"/>
  <c r="AG27" i="39"/>
  <c r="AF27" i="39"/>
  <c r="AE27" i="39"/>
  <c r="AD27" i="39"/>
  <c r="AC27" i="39"/>
  <c r="AB27" i="39"/>
  <c r="AA27" i="39"/>
  <c r="Z27" i="39"/>
  <c r="Y27" i="39"/>
  <c r="X27" i="39"/>
  <c r="W27" i="39"/>
  <c r="V27" i="39"/>
  <c r="U27" i="39"/>
  <c r="T27" i="39"/>
  <c r="S27" i="39"/>
  <c r="F27" i="39"/>
  <c r="AW26" i="39"/>
  <c r="AV26" i="39"/>
  <c r="AU26" i="39"/>
  <c r="AT26" i="39"/>
  <c r="AS26" i="39"/>
  <c r="AR26" i="39"/>
  <c r="AQ26" i="39"/>
  <c r="AP26" i="39"/>
  <c r="AO26" i="39"/>
  <c r="AN26" i="39"/>
  <c r="AM26" i="39"/>
  <c r="AL26" i="39"/>
  <c r="AK26" i="39"/>
  <c r="AJ26" i="39"/>
  <c r="AI26" i="39"/>
  <c r="AH26" i="39"/>
  <c r="AG26" i="39"/>
  <c r="AF26" i="39"/>
  <c r="AE26" i="39"/>
  <c r="AD26" i="39"/>
  <c r="AC26" i="39"/>
  <c r="AB26" i="39"/>
  <c r="AA26" i="39"/>
  <c r="Z26" i="39"/>
  <c r="Y26" i="39"/>
  <c r="X26" i="39"/>
  <c r="W26" i="39"/>
  <c r="V26" i="39"/>
  <c r="U26" i="39"/>
  <c r="T26" i="39"/>
  <c r="S26" i="39"/>
  <c r="B25" i="39"/>
  <c r="B28" i="39" s="1"/>
  <c r="B31" i="39" s="1"/>
  <c r="B34" i="39" s="1"/>
  <c r="B37" i="39" s="1"/>
  <c r="B40" i="39" s="1"/>
  <c r="B43" i="39" s="1"/>
  <c r="B46" i="39" s="1"/>
  <c r="B49" i="39" s="1"/>
  <c r="B52" i="39" s="1"/>
  <c r="B55" i="39" s="1"/>
  <c r="B58" i="39" s="1"/>
  <c r="B61" i="39" s="1"/>
  <c r="B64" i="39" s="1"/>
  <c r="B67" i="39" s="1"/>
  <c r="B70" i="39" s="1"/>
  <c r="B73" i="39" s="1"/>
  <c r="B76" i="39" s="1"/>
  <c r="B79" i="39" s="1"/>
  <c r="B82" i="39" s="1"/>
  <c r="B85" i="39" s="1"/>
  <c r="B88" i="39" s="1"/>
  <c r="B91" i="39" s="1"/>
  <c r="B94" i="39" s="1"/>
  <c r="B97" i="39" s="1"/>
  <c r="B100" i="39" s="1"/>
  <c r="B103" i="39" s="1"/>
  <c r="B106" i="39" s="1"/>
  <c r="B109" i="39" s="1"/>
  <c r="B112" i="39" s="1"/>
  <c r="B115" i="39" s="1"/>
  <c r="B118" i="39" s="1"/>
  <c r="B121" i="39" s="1"/>
  <c r="B124" i="39" s="1"/>
  <c r="B127" i="39" s="1"/>
  <c r="B130" i="39" s="1"/>
  <c r="B133" i="39" s="1"/>
  <c r="B136" i="39" s="1"/>
  <c r="B139" i="39" s="1"/>
  <c r="B142" i="39" s="1"/>
  <c r="B145" i="39" s="1"/>
  <c r="B148" i="39" s="1"/>
  <c r="B151" i="39" s="1"/>
  <c r="B154" i="39" s="1"/>
  <c r="B157" i="39" s="1"/>
  <c r="B160" i="39" s="1"/>
  <c r="B163" i="39" s="1"/>
  <c r="B166" i="39" s="1"/>
  <c r="B169" i="39" s="1"/>
  <c r="B172" i="39" s="1"/>
  <c r="B175" i="39" s="1"/>
  <c r="B178" i="39" s="1"/>
  <c r="B181" i="39" s="1"/>
  <c r="B184" i="39" s="1"/>
  <c r="B187" i="39" s="1"/>
  <c r="B190" i="39" s="1"/>
  <c r="B193" i="39" s="1"/>
  <c r="B196" i="39" s="1"/>
  <c r="B199" i="39" s="1"/>
  <c r="B202" i="39" s="1"/>
  <c r="B205" i="39" s="1"/>
  <c r="B208" i="39" s="1"/>
  <c r="B211" i="39" s="1"/>
  <c r="B214" i="39" s="1"/>
  <c r="B217" i="39" s="1"/>
  <c r="B220" i="39" s="1"/>
  <c r="B223" i="39" s="1"/>
  <c r="B226" i="39" s="1"/>
  <c r="B229" i="39" s="1"/>
  <c r="B232" i="39" s="1"/>
  <c r="B235" i="39" s="1"/>
  <c r="B238" i="39" s="1"/>
  <c r="B241" i="39" s="1"/>
  <c r="B244" i="39" s="1"/>
  <c r="B247" i="39" s="1"/>
  <c r="B250" i="39" s="1"/>
  <c r="B253" i="39" s="1"/>
  <c r="B256" i="39" s="1"/>
  <c r="B259" i="39" s="1"/>
  <c r="B262" i="39" s="1"/>
  <c r="B265" i="39" s="1"/>
  <c r="B268" i="39" s="1"/>
  <c r="B271" i="39" s="1"/>
  <c r="B274" i="39" s="1"/>
  <c r="B277" i="39" s="1"/>
  <c r="B280" i="39" s="1"/>
  <c r="B283" i="39" s="1"/>
  <c r="B286" i="39" s="1"/>
  <c r="B289" i="39" s="1"/>
  <c r="B292" i="39" s="1"/>
  <c r="B295" i="39" s="1"/>
  <c r="B298" i="39" s="1"/>
  <c r="B301" i="39" s="1"/>
  <c r="B304" i="39" s="1"/>
  <c r="B307" i="39" s="1"/>
  <c r="B310" i="39" s="1"/>
  <c r="B313" i="39" s="1"/>
  <c r="B316" i="39" s="1"/>
  <c r="B319" i="39" s="1"/>
  <c r="AW24" i="39"/>
  <c r="AV24" i="39"/>
  <c r="AU24" i="39"/>
  <c r="AT24" i="39"/>
  <c r="AS24" i="39"/>
  <c r="AR24" i="39"/>
  <c r="AQ24" i="39"/>
  <c r="AP24" i="39"/>
  <c r="AO24" i="39"/>
  <c r="AN24" i="39"/>
  <c r="AM24" i="39"/>
  <c r="AL24" i="39"/>
  <c r="AK24" i="39"/>
  <c r="AJ24" i="39"/>
  <c r="AI24" i="39"/>
  <c r="AH24" i="39"/>
  <c r="AG24" i="39"/>
  <c r="AF24" i="39"/>
  <c r="AE24" i="39"/>
  <c r="AD24" i="39"/>
  <c r="AC24" i="39"/>
  <c r="AB24" i="39"/>
  <c r="AA24" i="39"/>
  <c r="Z24" i="39"/>
  <c r="Y24" i="39"/>
  <c r="X24" i="39"/>
  <c r="W24" i="39"/>
  <c r="V24" i="39"/>
  <c r="U24" i="39"/>
  <c r="T24" i="39"/>
  <c r="S24" i="39"/>
  <c r="AW23" i="39"/>
  <c r="AV23" i="39"/>
  <c r="AU23" i="39"/>
  <c r="AT23" i="39"/>
  <c r="AS23" i="39"/>
  <c r="AR23" i="39"/>
  <c r="AQ23" i="39"/>
  <c r="AP23" i="39"/>
  <c r="AO23" i="39"/>
  <c r="AN23" i="39"/>
  <c r="AM23" i="39"/>
  <c r="AL23" i="39"/>
  <c r="AK23" i="39"/>
  <c r="AJ23" i="39"/>
  <c r="AI23" i="39"/>
  <c r="AH23" i="39"/>
  <c r="AG23" i="39"/>
  <c r="AF23" i="39"/>
  <c r="AE23" i="39"/>
  <c r="AD23" i="39"/>
  <c r="AC23" i="39"/>
  <c r="AB23" i="39"/>
  <c r="AA23" i="39"/>
  <c r="Z23" i="39"/>
  <c r="Y23" i="39"/>
  <c r="X23" i="39"/>
  <c r="W23" i="39"/>
  <c r="V23" i="39"/>
  <c r="U23" i="39"/>
  <c r="T23" i="39"/>
  <c r="S23" i="39"/>
  <c r="AU19" i="39"/>
  <c r="AU20" i="39" s="1"/>
  <c r="AU21" i="39" s="1"/>
  <c r="AX17" i="39"/>
  <c r="BC14" i="39"/>
  <c r="AC2" i="39"/>
  <c r="AR20" i="39" s="1"/>
  <c r="AR21" i="39" s="1"/>
  <c r="AW72" i="38"/>
  <c r="AV72" i="38"/>
  <c r="AU72" i="38"/>
  <c r="AT72" i="38"/>
  <c r="AS72" i="38"/>
  <c r="AR72" i="38"/>
  <c r="AQ72" i="38"/>
  <c r="AP72" i="38"/>
  <c r="AO72" i="38"/>
  <c r="AN72" i="38"/>
  <c r="AM72" i="38"/>
  <c r="AL72" i="38"/>
  <c r="AK72" i="38"/>
  <c r="AJ72" i="38"/>
  <c r="AI72" i="38"/>
  <c r="AH72" i="38"/>
  <c r="AG72" i="38"/>
  <c r="AF72" i="38"/>
  <c r="AE72" i="38"/>
  <c r="AD72" i="38"/>
  <c r="AC72" i="38"/>
  <c r="AB72" i="38"/>
  <c r="AA72" i="38"/>
  <c r="Z72" i="38"/>
  <c r="Y72" i="38"/>
  <c r="X72" i="38"/>
  <c r="W72" i="38"/>
  <c r="V72" i="38"/>
  <c r="U72" i="38"/>
  <c r="T72" i="38"/>
  <c r="S72" i="38"/>
  <c r="AW67" i="38"/>
  <c r="AV67" i="38"/>
  <c r="AU67" i="38"/>
  <c r="AT67" i="38"/>
  <c r="AS67" i="38"/>
  <c r="AR67" i="38"/>
  <c r="AQ67" i="38"/>
  <c r="AP67" i="38"/>
  <c r="AO67" i="38"/>
  <c r="AN67" i="38"/>
  <c r="AM67" i="38"/>
  <c r="AL67" i="38"/>
  <c r="AK67" i="38"/>
  <c r="AJ67" i="38"/>
  <c r="AI67" i="38"/>
  <c r="AH67" i="38"/>
  <c r="AG67" i="38"/>
  <c r="AF67" i="38"/>
  <c r="AE67" i="38"/>
  <c r="AD67" i="38"/>
  <c r="AC67" i="38"/>
  <c r="AB67" i="38"/>
  <c r="AA67" i="38"/>
  <c r="Z67" i="38"/>
  <c r="Y67" i="38"/>
  <c r="X67" i="38"/>
  <c r="W67" i="38"/>
  <c r="V67" i="38"/>
  <c r="U67" i="38"/>
  <c r="T67" i="38"/>
  <c r="S67" i="38"/>
  <c r="AW60" i="38"/>
  <c r="AV60" i="38"/>
  <c r="AU60" i="38"/>
  <c r="AT60" i="38"/>
  <c r="AS60" i="38"/>
  <c r="AR60" i="38"/>
  <c r="AQ60" i="38"/>
  <c r="AP60" i="38"/>
  <c r="AO60" i="38"/>
  <c r="AN60" i="38"/>
  <c r="AM60" i="38"/>
  <c r="AL60" i="38"/>
  <c r="AK60" i="38"/>
  <c r="AJ60" i="38"/>
  <c r="AI60" i="38"/>
  <c r="AH60" i="38"/>
  <c r="AG60" i="38"/>
  <c r="AF60" i="38"/>
  <c r="AE60" i="38"/>
  <c r="AD60" i="38"/>
  <c r="AC60" i="38"/>
  <c r="AB60" i="38"/>
  <c r="AA60" i="38"/>
  <c r="Z60" i="38"/>
  <c r="Y60" i="38"/>
  <c r="X60" i="38"/>
  <c r="W60" i="38"/>
  <c r="V60" i="38"/>
  <c r="U60" i="38"/>
  <c r="AX60" i="38" s="1"/>
  <c r="T60" i="38"/>
  <c r="S60" i="38"/>
  <c r="F60" i="38"/>
  <c r="AW59" i="38"/>
  <c r="AV59" i="38"/>
  <c r="AU59" i="38"/>
  <c r="AT59" i="38"/>
  <c r="AS59" i="38"/>
  <c r="AR59" i="38"/>
  <c r="AQ59" i="38"/>
  <c r="AP59" i="38"/>
  <c r="AO59" i="38"/>
  <c r="AN59" i="38"/>
  <c r="AM59" i="38"/>
  <c r="AL59" i="38"/>
  <c r="AK59" i="38"/>
  <c r="AJ59" i="38"/>
  <c r="AI59" i="38"/>
  <c r="AH59" i="38"/>
  <c r="AG59" i="38"/>
  <c r="AF59" i="38"/>
  <c r="AE59" i="38"/>
  <c r="AD59" i="38"/>
  <c r="AC59" i="38"/>
  <c r="AB59" i="38"/>
  <c r="AA59" i="38"/>
  <c r="Z59" i="38"/>
  <c r="Y59" i="38"/>
  <c r="X59" i="38"/>
  <c r="W59" i="38"/>
  <c r="V59" i="38"/>
  <c r="U59" i="38"/>
  <c r="T59" i="38"/>
  <c r="S59" i="38"/>
  <c r="AW57" i="38"/>
  <c r="AV57" i="38"/>
  <c r="AU57" i="38"/>
  <c r="AT57" i="38"/>
  <c r="AS57" i="38"/>
  <c r="AR57" i="38"/>
  <c r="AQ57" i="38"/>
  <c r="AP57" i="38"/>
  <c r="AO57" i="38"/>
  <c r="AN57" i="38"/>
  <c r="AM57" i="38"/>
  <c r="AL57" i="38"/>
  <c r="AK57" i="38"/>
  <c r="AJ57" i="38"/>
  <c r="AI57" i="38"/>
  <c r="AH57" i="38"/>
  <c r="AG57" i="38"/>
  <c r="AF57" i="38"/>
  <c r="AE57" i="38"/>
  <c r="AD57" i="38"/>
  <c r="AC57" i="38"/>
  <c r="AB57" i="38"/>
  <c r="AA57" i="38"/>
  <c r="Z57" i="38"/>
  <c r="Y57" i="38"/>
  <c r="X57" i="38"/>
  <c r="W57" i="38"/>
  <c r="V57" i="38"/>
  <c r="U57" i="38"/>
  <c r="T57" i="38"/>
  <c r="S57" i="38"/>
  <c r="F57" i="38"/>
  <c r="AW56" i="38"/>
  <c r="AV56" i="38"/>
  <c r="AU56" i="38"/>
  <c r="AT56" i="38"/>
  <c r="AS56" i="38"/>
  <c r="AR56" i="38"/>
  <c r="AQ56" i="38"/>
  <c r="AP56" i="38"/>
  <c r="AO56" i="38"/>
  <c r="AN56" i="38"/>
  <c r="AM56" i="38"/>
  <c r="AL56" i="38"/>
  <c r="AK56" i="38"/>
  <c r="AJ56" i="38"/>
  <c r="AI56" i="38"/>
  <c r="AH56" i="38"/>
  <c r="AG56" i="38"/>
  <c r="AF56" i="38"/>
  <c r="AE56" i="38"/>
  <c r="AD56" i="38"/>
  <c r="AC56" i="38"/>
  <c r="AB56" i="38"/>
  <c r="AA56" i="38"/>
  <c r="Z56" i="38"/>
  <c r="Y56" i="38"/>
  <c r="X56" i="38"/>
  <c r="W56" i="38"/>
  <c r="V56" i="38"/>
  <c r="U56" i="38"/>
  <c r="T56" i="38"/>
  <c r="S56" i="38"/>
  <c r="AW54" i="38"/>
  <c r="AV54" i="38"/>
  <c r="AU54" i="38"/>
  <c r="AT54" i="38"/>
  <c r="AS54" i="38"/>
  <c r="AR54" i="38"/>
  <c r="AQ54" i="38"/>
  <c r="AP54" i="38"/>
  <c r="AO54" i="38"/>
  <c r="AN54" i="38"/>
  <c r="AM54" i="38"/>
  <c r="AL54" i="38"/>
  <c r="AK54" i="38"/>
  <c r="AJ54" i="38"/>
  <c r="AI54" i="38"/>
  <c r="AH54" i="38"/>
  <c r="AG54" i="38"/>
  <c r="AF54" i="38"/>
  <c r="AE54" i="38"/>
  <c r="AD54" i="38"/>
  <c r="AC54" i="38"/>
  <c r="AB54" i="38"/>
  <c r="AA54" i="38"/>
  <c r="Z54" i="38"/>
  <c r="Y54" i="38"/>
  <c r="X54" i="38"/>
  <c r="W54" i="38"/>
  <c r="V54" i="38"/>
  <c r="U54" i="38"/>
  <c r="T54" i="38"/>
  <c r="S54" i="38"/>
  <c r="F54" i="38"/>
  <c r="AW53" i="38"/>
  <c r="AV53" i="38"/>
  <c r="AU53" i="38"/>
  <c r="AT53" i="38"/>
  <c r="AS53" i="38"/>
  <c r="AR53" i="38"/>
  <c r="AQ53" i="38"/>
  <c r="AP53" i="38"/>
  <c r="AO53" i="38"/>
  <c r="AN53" i="38"/>
  <c r="AM53" i="38"/>
  <c r="AL53" i="38"/>
  <c r="AK53" i="38"/>
  <c r="AJ53" i="38"/>
  <c r="AI53" i="38"/>
  <c r="AH53" i="38"/>
  <c r="AG53" i="38"/>
  <c r="AF53" i="38"/>
  <c r="AE53" i="38"/>
  <c r="AD53" i="38"/>
  <c r="AC53" i="38"/>
  <c r="AB53" i="38"/>
  <c r="AA53" i="38"/>
  <c r="Z53" i="38"/>
  <c r="Y53" i="38"/>
  <c r="X53" i="38"/>
  <c r="W53" i="38"/>
  <c r="V53" i="38"/>
  <c r="U53" i="38"/>
  <c r="T53" i="38"/>
  <c r="S53" i="38"/>
  <c r="AW51" i="38"/>
  <c r="AV51" i="38"/>
  <c r="AU51" i="38"/>
  <c r="AT51" i="38"/>
  <c r="AS51" i="38"/>
  <c r="AR51" i="38"/>
  <c r="AQ51" i="38"/>
  <c r="AP51" i="38"/>
  <c r="AO51" i="38"/>
  <c r="AN51" i="38"/>
  <c r="AM51" i="38"/>
  <c r="AL51" i="38"/>
  <c r="AK51" i="38"/>
  <c r="AJ51" i="38"/>
  <c r="AI51" i="38"/>
  <c r="AH51" i="38"/>
  <c r="AG51" i="38"/>
  <c r="AF51" i="38"/>
  <c r="AE51" i="38"/>
  <c r="AD51" i="38"/>
  <c r="AC51" i="38"/>
  <c r="AB51" i="38"/>
  <c r="AA51" i="38"/>
  <c r="Z51" i="38"/>
  <c r="Y51" i="38"/>
  <c r="X51" i="38"/>
  <c r="W51" i="38"/>
  <c r="V51" i="38"/>
  <c r="U51" i="38"/>
  <c r="T51" i="38"/>
  <c r="S51" i="38"/>
  <c r="F51" i="38"/>
  <c r="AW50" i="38"/>
  <c r="AV50" i="38"/>
  <c r="AU50" i="38"/>
  <c r="AT50" i="38"/>
  <c r="AS50" i="38"/>
  <c r="AR50" i="38"/>
  <c r="AQ50" i="38"/>
  <c r="AP50" i="38"/>
  <c r="AO50" i="38"/>
  <c r="AN50" i="38"/>
  <c r="AM50" i="38"/>
  <c r="AL50" i="38"/>
  <c r="AK50" i="38"/>
  <c r="AJ50" i="38"/>
  <c r="AI50" i="38"/>
  <c r="AH50" i="38"/>
  <c r="AG50" i="38"/>
  <c r="AF50" i="38"/>
  <c r="AE50" i="38"/>
  <c r="AD50" i="38"/>
  <c r="AC50" i="38"/>
  <c r="AB50" i="38"/>
  <c r="AA50" i="38"/>
  <c r="Z50" i="38"/>
  <c r="Y50" i="38"/>
  <c r="X50" i="38"/>
  <c r="W50" i="38"/>
  <c r="V50" i="38"/>
  <c r="U50" i="38"/>
  <c r="T50" i="38"/>
  <c r="S50" i="38"/>
  <c r="AW48" i="38"/>
  <c r="AV48" i="38"/>
  <c r="AU48" i="38"/>
  <c r="AT48" i="38"/>
  <c r="AS48" i="38"/>
  <c r="AR48" i="38"/>
  <c r="AQ48" i="38"/>
  <c r="AP48" i="38"/>
  <c r="AO48" i="38"/>
  <c r="AN48" i="38"/>
  <c r="AM48" i="38"/>
  <c r="AL48" i="38"/>
  <c r="AK48" i="38"/>
  <c r="AJ48" i="38"/>
  <c r="AI48" i="38"/>
  <c r="AH48" i="38"/>
  <c r="AG48" i="38"/>
  <c r="AF48" i="38"/>
  <c r="AE48" i="38"/>
  <c r="AD48" i="38"/>
  <c r="AC48" i="38"/>
  <c r="AB48" i="38"/>
  <c r="AA48" i="38"/>
  <c r="Z48" i="38"/>
  <c r="Y48" i="38"/>
  <c r="X48" i="38"/>
  <c r="W48" i="38"/>
  <c r="V48" i="38"/>
  <c r="U48" i="38"/>
  <c r="T48" i="38"/>
  <c r="S48" i="38"/>
  <c r="F48" i="38"/>
  <c r="AW47" i="38"/>
  <c r="AV47" i="38"/>
  <c r="AU47" i="38"/>
  <c r="AT47" i="38"/>
  <c r="AS47" i="38"/>
  <c r="AR47" i="38"/>
  <c r="AQ47" i="38"/>
  <c r="AP47" i="38"/>
  <c r="AO47" i="38"/>
  <c r="AN47" i="38"/>
  <c r="AM47" i="38"/>
  <c r="AL47" i="38"/>
  <c r="AK47" i="38"/>
  <c r="AJ47" i="38"/>
  <c r="AI47" i="38"/>
  <c r="AH47" i="38"/>
  <c r="AG47" i="38"/>
  <c r="AF47" i="38"/>
  <c r="AE47" i="38"/>
  <c r="AD47" i="38"/>
  <c r="AC47" i="38"/>
  <c r="AB47" i="38"/>
  <c r="AA47" i="38"/>
  <c r="Z47" i="38"/>
  <c r="Y47" i="38"/>
  <c r="X47" i="38"/>
  <c r="W47" i="38"/>
  <c r="V47" i="38"/>
  <c r="U47" i="38"/>
  <c r="T47" i="38"/>
  <c r="S47" i="38"/>
  <c r="AW45" i="38"/>
  <c r="AV45" i="38"/>
  <c r="AU45" i="38"/>
  <c r="AT45" i="38"/>
  <c r="AS45" i="38"/>
  <c r="AR45" i="38"/>
  <c r="AQ45" i="38"/>
  <c r="AP45" i="38"/>
  <c r="AO45" i="38"/>
  <c r="AN45" i="38"/>
  <c r="AM45" i="38"/>
  <c r="AL45" i="38"/>
  <c r="AK45" i="38"/>
  <c r="AJ45" i="38"/>
  <c r="AI45" i="38"/>
  <c r="AH45" i="38"/>
  <c r="AG45" i="38"/>
  <c r="AF45" i="38"/>
  <c r="AE45" i="38"/>
  <c r="AD45" i="38"/>
  <c r="AC45" i="38"/>
  <c r="AB45" i="38"/>
  <c r="AA45" i="38"/>
  <c r="Z45" i="38"/>
  <c r="Y45" i="38"/>
  <c r="X45" i="38"/>
  <c r="W45" i="38"/>
  <c r="V45" i="38"/>
  <c r="U45" i="38"/>
  <c r="T45" i="38"/>
  <c r="S45" i="38"/>
  <c r="F45" i="38"/>
  <c r="AW44" i="38"/>
  <c r="AV44" i="38"/>
  <c r="AU44" i="38"/>
  <c r="AT44" i="38"/>
  <c r="AS44" i="38"/>
  <c r="AR44" i="38"/>
  <c r="AQ44" i="38"/>
  <c r="AP44" i="38"/>
  <c r="AO44" i="38"/>
  <c r="AN44" i="38"/>
  <c r="AM44" i="38"/>
  <c r="AL44" i="38"/>
  <c r="AK44" i="38"/>
  <c r="AJ44" i="38"/>
  <c r="AI44" i="38"/>
  <c r="AH44" i="38"/>
  <c r="AG44" i="38"/>
  <c r="AF44" i="38"/>
  <c r="AE44" i="38"/>
  <c r="AD44" i="38"/>
  <c r="AC44" i="38"/>
  <c r="AB44" i="38"/>
  <c r="AA44" i="38"/>
  <c r="Z44" i="38"/>
  <c r="Y44" i="38"/>
  <c r="X44" i="38"/>
  <c r="W44" i="38"/>
  <c r="V44" i="38"/>
  <c r="U44" i="38"/>
  <c r="T44" i="38"/>
  <c r="S44" i="38"/>
  <c r="AW42" i="38"/>
  <c r="AV42" i="38"/>
  <c r="AU42" i="38"/>
  <c r="AT42" i="38"/>
  <c r="AS42" i="38"/>
  <c r="AR42" i="38"/>
  <c r="AQ42" i="38"/>
  <c r="AP42" i="38"/>
  <c r="AO42" i="38"/>
  <c r="AN42" i="38"/>
  <c r="AM42" i="38"/>
  <c r="AL42" i="38"/>
  <c r="AK42" i="38"/>
  <c r="AJ42" i="38"/>
  <c r="AI42" i="38"/>
  <c r="AH42" i="38"/>
  <c r="AG42" i="38"/>
  <c r="AF42" i="38"/>
  <c r="AE42" i="38"/>
  <c r="AD42" i="38"/>
  <c r="AC42" i="38"/>
  <c r="AB42" i="38"/>
  <c r="AA42" i="38"/>
  <c r="Z42" i="38"/>
  <c r="Y42" i="38"/>
  <c r="X42" i="38"/>
  <c r="W42" i="38"/>
  <c r="V42" i="38"/>
  <c r="U42" i="38"/>
  <c r="T42" i="38"/>
  <c r="S42" i="38"/>
  <c r="F42" i="38"/>
  <c r="AW41" i="38"/>
  <c r="AV41" i="38"/>
  <c r="AU41" i="38"/>
  <c r="AT41" i="38"/>
  <c r="AS41" i="38"/>
  <c r="AR41" i="38"/>
  <c r="AQ41" i="38"/>
  <c r="AP41" i="38"/>
  <c r="AO41" i="38"/>
  <c r="AN41" i="38"/>
  <c r="AM41" i="38"/>
  <c r="AL41" i="38"/>
  <c r="AK41" i="38"/>
  <c r="AJ41" i="38"/>
  <c r="AI41" i="38"/>
  <c r="AH41" i="38"/>
  <c r="AG41" i="38"/>
  <c r="AF41" i="38"/>
  <c r="AE41" i="38"/>
  <c r="AD41" i="38"/>
  <c r="AC41" i="38"/>
  <c r="AB41" i="38"/>
  <c r="AA41" i="38"/>
  <c r="Z41" i="38"/>
  <c r="Y41" i="38"/>
  <c r="X41" i="38"/>
  <c r="W41" i="38"/>
  <c r="V41" i="38"/>
  <c r="U41" i="38"/>
  <c r="T41" i="38"/>
  <c r="S41" i="38"/>
  <c r="AW39" i="38"/>
  <c r="AV39" i="38"/>
  <c r="AU39" i="38"/>
  <c r="AT39" i="38"/>
  <c r="AS39" i="38"/>
  <c r="AR39" i="38"/>
  <c r="AQ39" i="38"/>
  <c r="AP39" i="38"/>
  <c r="AO39" i="38"/>
  <c r="AN39" i="38"/>
  <c r="AM39" i="38"/>
  <c r="AL39" i="38"/>
  <c r="AK39" i="38"/>
  <c r="AJ39" i="38"/>
  <c r="AI39" i="38"/>
  <c r="AH39" i="38"/>
  <c r="AG39" i="38"/>
  <c r="AF39" i="38"/>
  <c r="AE39" i="38"/>
  <c r="AD39" i="38"/>
  <c r="AC39" i="38"/>
  <c r="AB39" i="38"/>
  <c r="AA39" i="38"/>
  <c r="Z39" i="38"/>
  <c r="Y39" i="38"/>
  <c r="X39" i="38"/>
  <c r="W39" i="38"/>
  <c r="V39" i="38"/>
  <c r="U39" i="38"/>
  <c r="T39" i="38"/>
  <c r="S39" i="38"/>
  <c r="F39" i="38"/>
  <c r="AW38" i="38"/>
  <c r="AV38" i="38"/>
  <c r="AU38" i="38"/>
  <c r="AT38" i="38"/>
  <c r="AS38" i="38"/>
  <c r="AR38" i="38"/>
  <c r="AQ38" i="38"/>
  <c r="AP38" i="38"/>
  <c r="AO38" i="38"/>
  <c r="AN38" i="38"/>
  <c r="AM38" i="38"/>
  <c r="AL38" i="38"/>
  <c r="AK38" i="38"/>
  <c r="AJ38" i="38"/>
  <c r="AI38" i="38"/>
  <c r="AH38" i="38"/>
  <c r="AG38" i="38"/>
  <c r="AF38" i="38"/>
  <c r="AE38" i="38"/>
  <c r="AD38" i="38"/>
  <c r="AC38" i="38"/>
  <c r="AB38" i="38"/>
  <c r="AA38" i="38"/>
  <c r="Z38" i="38"/>
  <c r="Y38" i="38"/>
  <c r="X38" i="38"/>
  <c r="W38" i="38"/>
  <c r="V38" i="38"/>
  <c r="U38" i="38"/>
  <c r="T38" i="38"/>
  <c r="S38" i="38"/>
  <c r="AW36" i="38"/>
  <c r="AV36" i="38"/>
  <c r="AU36" i="38"/>
  <c r="AT36" i="38"/>
  <c r="AS36" i="38"/>
  <c r="AR36" i="38"/>
  <c r="AQ36" i="38"/>
  <c r="AP36" i="38"/>
  <c r="AO36" i="38"/>
  <c r="AN36" i="38"/>
  <c r="AM36" i="38"/>
  <c r="AL36" i="38"/>
  <c r="AK36" i="38"/>
  <c r="AJ36" i="38"/>
  <c r="AI36" i="38"/>
  <c r="AH36" i="38"/>
  <c r="AG36" i="38"/>
  <c r="AF36" i="38"/>
  <c r="AE36" i="38"/>
  <c r="AD36" i="38"/>
  <c r="AC36" i="38"/>
  <c r="AB36" i="38"/>
  <c r="AA36" i="38"/>
  <c r="Z36" i="38"/>
  <c r="Y36" i="38"/>
  <c r="X36" i="38"/>
  <c r="W36" i="38"/>
  <c r="V36" i="38"/>
  <c r="U36" i="38"/>
  <c r="T36" i="38"/>
  <c r="S36" i="38"/>
  <c r="F36" i="38"/>
  <c r="AW35" i="38"/>
  <c r="AV35" i="38"/>
  <c r="AU35" i="38"/>
  <c r="AT35" i="38"/>
  <c r="AS35" i="38"/>
  <c r="AR35" i="38"/>
  <c r="AQ35" i="38"/>
  <c r="AP35" i="38"/>
  <c r="AO35" i="38"/>
  <c r="AN35" i="38"/>
  <c r="AM35" i="38"/>
  <c r="AL35" i="38"/>
  <c r="AK35" i="38"/>
  <c r="AJ35" i="38"/>
  <c r="AI35" i="38"/>
  <c r="AH35" i="38"/>
  <c r="AG35" i="38"/>
  <c r="AF35" i="38"/>
  <c r="AE35" i="38"/>
  <c r="AD35" i="38"/>
  <c r="AC35" i="38"/>
  <c r="AB35" i="38"/>
  <c r="AA35" i="38"/>
  <c r="Z35" i="38"/>
  <c r="Y35" i="38"/>
  <c r="X35" i="38"/>
  <c r="W35" i="38"/>
  <c r="V35" i="38"/>
  <c r="U35" i="38"/>
  <c r="T35" i="38"/>
  <c r="S35" i="38"/>
  <c r="AW33" i="38"/>
  <c r="AV33" i="38"/>
  <c r="AU33" i="38"/>
  <c r="AT33" i="38"/>
  <c r="AS33" i="38"/>
  <c r="AR33" i="38"/>
  <c r="AQ33" i="38"/>
  <c r="AP33" i="38"/>
  <c r="AO33" i="38"/>
  <c r="AN33" i="38"/>
  <c r="AM33" i="38"/>
  <c r="AL33" i="38"/>
  <c r="AK33" i="38"/>
  <c r="AJ33" i="38"/>
  <c r="AI33" i="38"/>
  <c r="AH33" i="38"/>
  <c r="AG33" i="38"/>
  <c r="AF33" i="38"/>
  <c r="AE33" i="38"/>
  <c r="AD33" i="38"/>
  <c r="AC33" i="38"/>
  <c r="AB33" i="38"/>
  <c r="AA33" i="38"/>
  <c r="Z33" i="38"/>
  <c r="Y33" i="38"/>
  <c r="X33" i="38"/>
  <c r="W33" i="38"/>
  <c r="V33" i="38"/>
  <c r="U33" i="38"/>
  <c r="T33" i="38"/>
  <c r="S33" i="38"/>
  <c r="F33" i="38"/>
  <c r="AW32" i="38"/>
  <c r="AV32" i="38"/>
  <c r="AU32" i="38"/>
  <c r="AT32" i="38"/>
  <c r="AS32" i="38"/>
  <c r="AR32" i="38"/>
  <c r="AQ32" i="38"/>
  <c r="AP32" i="38"/>
  <c r="AO32" i="38"/>
  <c r="AN32" i="38"/>
  <c r="AM32" i="38"/>
  <c r="AL32" i="38"/>
  <c r="AK32" i="38"/>
  <c r="AJ32" i="38"/>
  <c r="AI32" i="38"/>
  <c r="AH32" i="38"/>
  <c r="AG32" i="38"/>
  <c r="AF32" i="38"/>
  <c r="AE32" i="38"/>
  <c r="AD32" i="38"/>
  <c r="AC32" i="38"/>
  <c r="AB32" i="38"/>
  <c r="AA32" i="38"/>
  <c r="Z32" i="38"/>
  <c r="Y32" i="38"/>
  <c r="X32" i="38"/>
  <c r="W32" i="38"/>
  <c r="V32" i="38"/>
  <c r="U32" i="38"/>
  <c r="T32" i="38"/>
  <c r="S32" i="38"/>
  <c r="AX32" i="38" s="1"/>
  <c r="AW30" i="38"/>
  <c r="AV30" i="38"/>
  <c r="AU30" i="38"/>
  <c r="AT30" i="38"/>
  <c r="AS30" i="38"/>
  <c r="AR30" i="38"/>
  <c r="AQ30" i="38"/>
  <c r="AP30" i="38"/>
  <c r="AO30" i="38"/>
  <c r="AN30" i="38"/>
  <c r="AM30" i="38"/>
  <c r="AL30" i="38"/>
  <c r="AK30" i="38"/>
  <c r="AJ30" i="38"/>
  <c r="AI30" i="38"/>
  <c r="AH30" i="38"/>
  <c r="AG30" i="38"/>
  <c r="AF30" i="38"/>
  <c r="AE30" i="38"/>
  <c r="AD30" i="38"/>
  <c r="AC30" i="38"/>
  <c r="AB30" i="38"/>
  <c r="AA30" i="38"/>
  <c r="Z30" i="38"/>
  <c r="Y30" i="38"/>
  <c r="X30" i="38"/>
  <c r="W30" i="38"/>
  <c r="V30" i="38"/>
  <c r="U30" i="38"/>
  <c r="T30" i="38"/>
  <c r="S30" i="38"/>
  <c r="F30" i="38"/>
  <c r="AW29" i="38"/>
  <c r="AV29" i="38"/>
  <c r="AU29" i="38"/>
  <c r="AT29" i="38"/>
  <c r="AS29" i="38"/>
  <c r="AR29" i="38"/>
  <c r="AQ29" i="38"/>
  <c r="AP29" i="38"/>
  <c r="AO29" i="38"/>
  <c r="AN29" i="38"/>
  <c r="AM29" i="38"/>
  <c r="AL29" i="38"/>
  <c r="AK29" i="38"/>
  <c r="AJ29" i="38"/>
  <c r="AI29" i="38"/>
  <c r="AH29" i="38"/>
  <c r="AG29" i="38"/>
  <c r="AF29" i="38"/>
  <c r="AE29" i="38"/>
  <c r="AD29" i="38"/>
  <c r="AC29" i="38"/>
  <c r="AB29" i="38"/>
  <c r="AA29" i="38"/>
  <c r="Z29" i="38"/>
  <c r="Y29" i="38"/>
  <c r="X29" i="38"/>
  <c r="W29" i="38"/>
  <c r="V29" i="38"/>
  <c r="U29" i="38"/>
  <c r="T29" i="38"/>
  <c r="S29" i="38"/>
  <c r="AW27" i="38"/>
  <c r="AV27" i="38"/>
  <c r="AU27" i="38"/>
  <c r="AT27" i="38"/>
  <c r="AS27" i="38"/>
  <c r="AR27" i="38"/>
  <c r="AQ27" i="38"/>
  <c r="AP27" i="38"/>
  <c r="AO27" i="38"/>
  <c r="AN27" i="38"/>
  <c r="AM27" i="38"/>
  <c r="AL27" i="38"/>
  <c r="AK27" i="38"/>
  <c r="AJ27" i="38"/>
  <c r="AI27" i="38"/>
  <c r="AH27" i="38"/>
  <c r="AG27" i="38"/>
  <c r="AF27" i="38"/>
  <c r="AE27" i="38"/>
  <c r="AD27" i="38"/>
  <c r="AC27" i="38"/>
  <c r="AB27" i="38"/>
  <c r="AA27" i="38"/>
  <c r="Z27" i="38"/>
  <c r="Y27" i="38"/>
  <c r="X27" i="38"/>
  <c r="W27" i="38"/>
  <c r="V27" i="38"/>
  <c r="U27" i="38"/>
  <c r="T27" i="38"/>
  <c r="S27" i="38"/>
  <c r="F27" i="38"/>
  <c r="AW26" i="38"/>
  <c r="AV26" i="38"/>
  <c r="AU26" i="38"/>
  <c r="AT26" i="38"/>
  <c r="AS26" i="38"/>
  <c r="AR26" i="38"/>
  <c r="AQ26" i="38"/>
  <c r="AP26" i="38"/>
  <c r="AO26" i="38"/>
  <c r="AN26" i="38"/>
  <c r="AM26" i="38"/>
  <c r="AL26" i="38"/>
  <c r="AK26" i="38"/>
  <c r="AJ26" i="38"/>
  <c r="AI26" i="38"/>
  <c r="AH26" i="38"/>
  <c r="AG26" i="38"/>
  <c r="AF26" i="38"/>
  <c r="AE26" i="38"/>
  <c r="AD26" i="38"/>
  <c r="AC26" i="38"/>
  <c r="AB26" i="38"/>
  <c r="AA26" i="38"/>
  <c r="Z26" i="38"/>
  <c r="Y26" i="38"/>
  <c r="X26" i="38"/>
  <c r="W26" i="38"/>
  <c r="V26" i="38"/>
  <c r="U26" i="38"/>
  <c r="T26" i="38"/>
  <c r="S26" i="38"/>
  <c r="B25" i="38"/>
  <c r="B28" i="38" s="1"/>
  <c r="B31" i="38" s="1"/>
  <c r="B34" i="38" s="1"/>
  <c r="B37" i="38" s="1"/>
  <c r="B40" i="38" s="1"/>
  <c r="B43" i="38" s="1"/>
  <c r="B46" i="38" s="1"/>
  <c r="B49" i="38" s="1"/>
  <c r="B52" i="38" s="1"/>
  <c r="B55" i="38" s="1"/>
  <c r="B58" i="38" s="1"/>
  <c r="AW24" i="38"/>
  <c r="AV24" i="38"/>
  <c r="AU24" i="38"/>
  <c r="AT24" i="38"/>
  <c r="AS24" i="38"/>
  <c r="AR24" i="38"/>
  <c r="AQ24" i="38"/>
  <c r="AP24" i="38"/>
  <c r="AO24" i="38"/>
  <c r="AN24" i="38"/>
  <c r="AM24" i="38"/>
  <c r="AL24" i="38"/>
  <c r="AK24" i="38"/>
  <c r="AJ24" i="38"/>
  <c r="AI24" i="38"/>
  <c r="AH24" i="38"/>
  <c r="AG24" i="38"/>
  <c r="AF24" i="38"/>
  <c r="AE24" i="38"/>
  <c r="AD24" i="38"/>
  <c r="AC24" i="38"/>
  <c r="AB24" i="38"/>
  <c r="AA24" i="38"/>
  <c r="Z24" i="38"/>
  <c r="Y24" i="38"/>
  <c r="X24" i="38"/>
  <c r="W24" i="38"/>
  <c r="V24" i="38"/>
  <c r="U24" i="38"/>
  <c r="T24" i="38"/>
  <c r="S24" i="38"/>
  <c r="F24" i="38"/>
  <c r="V64" i="38" s="1"/>
  <c r="AW23" i="38"/>
  <c r="AV23" i="38"/>
  <c r="AU23" i="38"/>
  <c r="AT23" i="38"/>
  <c r="AS23" i="38"/>
  <c r="AR23" i="38"/>
  <c r="AQ23" i="38"/>
  <c r="AP23" i="38"/>
  <c r="AO23" i="38"/>
  <c r="AN23" i="38"/>
  <c r="AM23" i="38"/>
  <c r="AL23" i="38"/>
  <c r="AK23" i="38"/>
  <c r="AJ23" i="38"/>
  <c r="AI23" i="38"/>
  <c r="AH23" i="38"/>
  <c r="AG23" i="38"/>
  <c r="AF23" i="38"/>
  <c r="AE23" i="38"/>
  <c r="AD23" i="38"/>
  <c r="AC23" i="38"/>
  <c r="AB23" i="38"/>
  <c r="AA23" i="38"/>
  <c r="Z23" i="38"/>
  <c r="Y23" i="38"/>
  <c r="X23" i="38"/>
  <c r="W23" i="38"/>
  <c r="V23" i="38"/>
  <c r="U23" i="38"/>
  <c r="T23" i="38"/>
  <c r="S23" i="38"/>
  <c r="Y20" i="38"/>
  <c r="Y21" i="38" s="1"/>
  <c r="AX17" i="38"/>
  <c r="AC2" i="38"/>
  <c r="AR20" i="38" s="1"/>
  <c r="AR21" i="38" s="1"/>
  <c r="AV19" i="39" l="1"/>
  <c r="AV20" i="39" s="1"/>
  <c r="AV21" i="39" s="1"/>
  <c r="AW19" i="39"/>
  <c r="AW20" i="39" s="1"/>
  <c r="AW21" i="39" s="1"/>
  <c r="AV19" i="38"/>
  <c r="AV20" i="38" s="1"/>
  <c r="AV21" i="38" s="1"/>
  <c r="AT20" i="38"/>
  <c r="AT21" i="38" s="1"/>
  <c r="V20" i="38"/>
  <c r="V21" i="38" s="1"/>
  <c r="AC20" i="38"/>
  <c r="AC21" i="38" s="1"/>
  <c r="AU19" i="38"/>
  <c r="AU20" i="38" s="1"/>
  <c r="AU21" i="38" s="1"/>
  <c r="AS20" i="38"/>
  <c r="AS21" i="38" s="1"/>
  <c r="AP20" i="38"/>
  <c r="AP21" i="38" s="1"/>
  <c r="AW19" i="38"/>
  <c r="AW20" i="38" s="1"/>
  <c r="AW21" i="38" s="1"/>
  <c r="U20" i="38"/>
  <c r="U21" i="38" s="1"/>
  <c r="AI63" i="38"/>
  <c r="AU63" i="38"/>
  <c r="AP64" i="38"/>
  <c r="AH64" i="38"/>
  <c r="Z20" i="38"/>
  <c r="Z21" i="38" s="1"/>
  <c r="AH20" i="38"/>
  <c r="AH21" i="38" s="1"/>
  <c r="AK20" i="38"/>
  <c r="AK21" i="38" s="1"/>
  <c r="AO20" i="38"/>
  <c r="AO21" i="38" s="1"/>
  <c r="Z68" i="38"/>
  <c r="AX23" i="39"/>
  <c r="AX59" i="39"/>
  <c r="AX68" i="39"/>
  <c r="AX77" i="39"/>
  <c r="AX86" i="39"/>
  <c r="AZ86" i="39" s="1"/>
  <c r="AX95" i="39"/>
  <c r="AX104" i="39"/>
  <c r="AX113" i="39"/>
  <c r="AX122" i="39"/>
  <c r="AX131" i="39"/>
  <c r="AX140" i="39"/>
  <c r="AX149" i="39"/>
  <c r="AX158" i="39"/>
  <c r="AZ158" i="39" s="1"/>
  <c r="AX207" i="39"/>
  <c r="AX219" i="39"/>
  <c r="AX239" i="39"/>
  <c r="AX251" i="39"/>
  <c r="AX263" i="39"/>
  <c r="AX275" i="39"/>
  <c r="AX287" i="39"/>
  <c r="AX317" i="39"/>
  <c r="AZ317" i="39" s="1"/>
  <c r="AX231" i="39"/>
  <c r="AX243" i="39"/>
  <c r="AX258" i="39"/>
  <c r="AX270" i="39"/>
  <c r="AX282" i="39"/>
  <c r="AX299" i="39"/>
  <c r="AX308" i="39"/>
  <c r="AX47" i="38"/>
  <c r="AX51" i="38"/>
  <c r="AA63" i="38"/>
  <c r="AT64" i="38"/>
  <c r="AX30" i="39"/>
  <c r="AX39" i="39"/>
  <c r="AX48" i="39"/>
  <c r="AX57" i="39"/>
  <c r="AX66" i="39"/>
  <c r="AZ66" i="39" s="1"/>
  <c r="AX75" i="39"/>
  <c r="AX84" i="39"/>
  <c r="AX93" i="39"/>
  <c r="AX102" i="39"/>
  <c r="AX111" i="39"/>
  <c r="AX120" i="39"/>
  <c r="AX129" i="39"/>
  <c r="AX138" i="39"/>
  <c r="AZ138" i="39" s="1"/>
  <c r="AX147" i="39"/>
  <c r="AX156" i="39"/>
  <c r="AX186" i="39"/>
  <c r="AX189" i="39"/>
  <c r="AX198" i="39"/>
  <c r="AX201" i="39"/>
  <c r="S63" i="38"/>
  <c r="AX27" i="38"/>
  <c r="AX39" i="38"/>
  <c r="AE63" i="38"/>
  <c r="AZ64" i="38"/>
  <c r="U20" i="39"/>
  <c r="U21" i="39" s="1"/>
  <c r="AX210" i="39"/>
  <c r="AX213" i="39"/>
  <c r="AX222" i="39"/>
  <c r="AX225" i="39"/>
  <c r="AZ225" i="39" s="1"/>
  <c r="AX254" i="39"/>
  <c r="AX266" i="39"/>
  <c r="AX278" i="39"/>
  <c r="AX290" i="39"/>
  <c r="AX320" i="39"/>
  <c r="Y20" i="39"/>
  <c r="Y21" i="39" s="1"/>
  <c r="AX62" i="39"/>
  <c r="AX71" i="39"/>
  <c r="AZ71" i="39" s="1"/>
  <c r="AX80" i="39"/>
  <c r="AX89" i="39"/>
  <c r="AX98" i="39"/>
  <c r="AX107" i="39"/>
  <c r="AX116" i="39"/>
  <c r="AX125" i="39"/>
  <c r="AX134" i="39"/>
  <c r="AX143" i="39"/>
  <c r="AZ143" i="39" s="1"/>
  <c r="AX152" i="39"/>
  <c r="AX168" i="39"/>
  <c r="AX180" i="39"/>
  <c r="AX234" i="39"/>
  <c r="AX237" i="39"/>
  <c r="AX246" i="39"/>
  <c r="AX249" i="39"/>
  <c r="AX261" i="39"/>
  <c r="AZ261" i="39" s="1"/>
  <c r="AX273" i="39"/>
  <c r="AX44" i="38"/>
  <c r="AX36" i="38"/>
  <c r="AV62" i="38"/>
  <c r="AX23" i="38"/>
  <c r="AL64" i="38"/>
  <c r="AX59" i="38"/>
  <c r="AX26" i="38"/>
  <c r="AM63" i="38"/>
  <c r="AC20" i="39"/>
  <c r="AC21" i="39" s="1"/>
  <c r="AX192" i="39"/>
  <c r="AX204" i="39"/>
  <c r="AX285" i="39"/>
  <c r="AX302" i="39"/>
  <c r="AX311" i="39"/>
  <c r="AX315" i="39"/>
  <c r="AZ315" i="39" s="1"/>
  <c r="AX48" i="38"/>
  <c r="AX35" i="38"/>
  <c r="W63" i="38"/>
  <c r="AX38" i="38"/>
  <c r="AX50" i="38"/>
  <c r="T62" i="38"/>
  <c r="AD20" i="38"/>
  <c r="AD21" i="38" s="1"/>
  <c r="AX30" i="38"/>
  <c r="AX42" i="38"/>
  <c r="AX54" i="38"/>
  <c r="X62" i="38"/>
  <c r="BB8" i="38"/>
  <c r="AZ32" i="38" s="1"/>
  <c r="AG20" i="38"/>
  <c r="AG21" i="38" s="1"/>
  <c r="AB62" i="38"/>
  <c r="AQ63" i="38"/>
  <c r="AG20" i="39"/>
  <c r="AG21" i="39" s="1"/>
  <c r="AX24" i="39"/>
  <c r="AX33" i="39"/>
  <c r="AX42" i="39"/>
  <c r="AX51" i="39"/>
  <c r="AX60" i="39"/>
  <c r="AX69" i="39"/>
  <c r="AX78" i="39"/>
  <c r="AX87" i="39"/>
  <c r="AZ87" i="39" s="1"/>
  <c r="AX96" i="39"/>
  <c r="AX105" i="39"/>
  <c r="AX114" i="39"/>
  <c r="AX123" i="39"/>
  <c r="AX132" i="39"/>
  <c r="AX141" i="39"/>
  <c r="AX150" i="39"/>
  <c r="AX159" i="39"/>
  <c r="AZ159" i="39" s="1"/>
  <c r="AX164" i="39"/>
  <c r="AX176" i="39"/>
  <c r="AX216" i="39"/>
  <c r="AX228" i="39"/>
  <c r="AX257" i="39"/>
  <c r="AX269" i="39"/>
  <c r="AX281" i="39"/>
  <c r="AK20" i="39"/>
  <c r="AK21" i="39" s="1"/>
  <c r="AX188" i="39"/>
  <c r="AX200" i="39"/>
  <c r="AX240" i="39"/>
  <c r="AX252" i="39"/>
  <c r="AX264" i="39"/>
  <c r="AX276" i="39"/>
  <c r="U9" i="40"/>
  <c r="AX41" i="38"/>
  <c r="AX53" i="38"/>
  <c r="AF62" i="38"/>
  <c r="AX33" i="38"/>
  <c r="AX45" i="38"/>
  <c r="AZ45" i="38" s="1"/>
  <c r="AX57" i="38"/>
  <c r="AJ62" i="38"/>
  <c r="AO20" i="39"/>
  <c r="AO21" i="39" s="1"/>
  <c r="AX56" i="39"/>
  <c r="AZ56" i="39" s="1"/>
  <c r="AX65" i="39"/>
  <c r="AX74" i="39"/>
  <c r="AX83" i="39"/>
  <c r="AX92" i="39"/>
  <c r="AX101" i="39"/>
  <c r="AX110" i="39"/>
  <c r="AX119" i="39"/>
  <c r="AX128" i="39"/>
  <c r="AZ128" i="39" s="1"/>
  <c r="AX137" i="39"/>
  <c r="AX146" i="39"/>
  <c r="AX155" i="39"/>
  <c r="AX212" i="39"/>
  <c r="AX224" i="39"/>
  <c r="AX288" i="39"/>
  <c r="AX318" i="39"/>
  <c r="AW71" i="38"/>
  <c r="AX29" i="38"/>
  <c r="AL20" i="38"/>
  <c r="AL21" i="38" s="1"/>
  <c r="AN62" i="38"/>
  <c r="Z64" i="38"/>
  <c r="BB8" i="39"/>
  <c r="AZ255" i="39" s="1"/>
  <c r="AS20" i="39"/>
  <c r="AS21" i="39" s="1"/>
  <c r="AX167" i="39"/>
  <c r="AX179" i="39"/>
  <c r="AZ179" i="39" s="1"/>
  <c r="AX236" i="39"/>
  <c r="AX248" i="39"/>
  <c r="AX260" i="39"/>
  <c r="AX272" i="39"/>
  <c r="AX296" i="39"/>
  <c r="AZ296" i="39" s="1"/>
  <c r="AX305" i="39"/>
  <c r="AX314" i="39"/>
  <c r="AX56" i="38"/>
  <c r="AR62" i="38"/>
  <c r="AD64" i="38"/>
  <c r="AX27" i="39"/>
  <c r="AX36" i="39"/>
  <c r="AX45" i="39"/>
  <c r="AZ45" i="39" s="1"/>
  <c r="AX54" i="39"/>
  <c r="AX63" i="39"/>
  <c r="AX72" i="39"/>
  <c r="AZ72" i="39" s="1"/>
  <c r="AX81" i="39"/>
  <c r="AX90" i="39"/>
  <c r="AX99" i="39"/>
  <c r="AX108" i="39"/>
  <c r="AX117" i="39"/>
  <c r="AZ117" i="39" s="1"/>
  <c r="AX126" i="39"/>
  <c r="AX135" i="39"/>
  <c r="AX144" i="39"/>
  <c r="AZ144" i="39" s="1"/>
  <c r="AX153" i="39"/>
  <c r="AX171" i="39"/>
  <c r="AX191" i="39"/>
  <c r="AX203" i="39"/>
  <c r="V68" i="38"/>
  <c r="AX183" i="39"/>
  <c r="AZ183" i="39" s="1"/>
  <c r="AX195" i="39"/>
  <c r="AX215" i="39"/>
  <c r="AZ215" i="39" s="1"/>
  <c r="AX227" i="39"/>
  <c r="AX321" i="39"/>
  <c r="AX24" i="38"/>
  <c r="Y62" i="38"/>
  <c r="AK62" i="38"/>
  <c r="AW62" i="38"/>
  <c r="AB63" i="38"/>
  <c r="AN63" i="38"/>
  <c r="S64" i="38"/>
  <c r="AE64" i="38"/>
  <c r="AM64" i="38"/>
  <c r="S68" i="38"/>
  <c r="AE68" i="38"/>
  <c r="AM68" i="38"/>
  <c r="T69" i="38"/>
  <c r="AB69" i="38"/>
  <c r="AN69" i="38"/>
  <c r="AV69" i="38"/>
  <c r="Y70" i="38"/>
  <c r="AG70" i="38"/>
  <c r="AO70" i="38"/>
  <c r="AW70" i="38"/>
  <c r="Z71" i="38"/>
  <c r="AH71" i="38"/>
  <c r="AT71" i="38"/>
  <c r="U62" i="38"/>
  <c r="AG62" i="38"/>
  <c r="AS62" i="38"/>
  <c r="X63" i="38"/>
  <c r="AJ63" i="38"/>
  <c r="AV63" i="38"/>
  <c r="AA64" i="38"/>
  <c r="AQ64" i="38"/>
  <c r="AA68" i="38"/>
  <c r="AQ68" i="38"/>
  <c r="X69" i="38"/>
  <c r="AJ69" i="38"/>
  <c r="AR69" i="38"/>
  <c r="U70" i="38"/>
  <c r="AC70" i="38"/>
  <c r="AK70" i="38"/>
  <c r="AS70" i="38"/>
  <c r="V71" i="38"/>
  <c r="AD71" i="38"/>
  <c r="AL71" i="38"/>
  <c r="AP71" i="38"/>
  <c r="S20" i="38"/>
  <c r="S21" i="38" s="1"/>
  <c r="W20" i="38"/>
  <c r="W21" i="38" s="1"/>
  <c r="AA20" i="38"/>
  <c r="AA21" i="38" s="1"/>
  <c r="AE20" i="38"/>
  <c r="AE21" i="38" s="1"/>
  <c r="AI20" i="38"/>
  <c r="AI21" i="38" s="1"/>
  <c r="AM20" i="38"/>
  <c r="AM21" i="38" s="1"/>
  <c r="AQ20" i="38"/>
  <c r="AQ21" i="38" s="1"/>
  <c r="V62" i="38"/>
  <c r="Z62" i="38"/>
  <c r="AD62" i="38"/>
  <c r="AH62" i="38"/>
  <c r="AL62" i="38"/>
  <c r="AP62" i="38"/>
  <c r="AT62" i="38"/>
  <c r="AX62" i="38"/>
  <c r="AZ62" i="38" s="1"/>
  <c r="U63" i="38"/>
  <c r="Y63" i="38"/>
  <c r="AC63" i="38"/>
  <c r="AG63" i="38"/>
  <c r="AK63" i="38"/>
  <c r="AO63" i="38"/>
  <c r="AS63" i="38"/>
  <c r="AW63" i="38"/>
  <c r="T64" i="38"/>
  <c r="X64" i="38"/>
  <c r="AB64" i="38"/>
  <c r="AF64" i="38"/>
  <c r="AJ64" i="38"/>
  <c r="AN64" i="38"/>
  <c r="AR64" i="38"/>
  <c r="AV64" i="38"/>
  <c r="T68" i="38"/>
  <c r="X68" i="38"/>
  <c r="AB68" i="38"/>
  <c r="AF68" i="38"/>
  <c r="AJ68" i="38"/>
  <c r="AN68" i="38"/>
  <c r="AR68" i="38"/>
  <c r="AV68" i="38"/>
  <c r="U69" i="38"/>
  <c r="Y69" i="38"/>
  <c r="AC69" i="38"/>
  <c r="AG69" i="38"/>
  <c r="AK69" i="38"/>
  <c r="AO69" i="38"/>
  <c r="AS69" i="38"/>
  <c r="AW69" i="38"/>
  <c r="V70" i="38"/>
  <c r="Z70" i="38"/>
  <c r="AD70" i="38"/>
  <c r="AH70" i="38"/>
  <c r="AL70" i="38"/>
  <c r="AP70" i="38"/>
  <c r="AT70" i="38"/>
  <c r="S71" i="38"/>
  <c r="W71" i="38"/>
  <c r="AA71" i="38"/>
  <c r="AE71" i="38"/>
  <c r="AI71" i="38"/>
  <c r="AM71" i="38"/>
  <c r="AQ71" i="38"/>
  <c r="AU71" i="38"/>
  <c r="V20" i="39"/>
  <c r="V21" i="39" s="1"/>
  <c r="Z20" i="39"/>
  <c r="Z21" i="39" s="1"/>
  <c r="AD20" i="39"/>
  <c r="AD21" i="39" s="1"/>
  <c r="AH20" i="39"/>
  <c r="AH21" i="39" s="1"/>
  <c r="AL20" i="39"/>
  <c r="AL21" i="39" s="1"/>
  <c r="AP20" i="39"/>
  <c r="AP21" i="39" s="1"/>
  <c r="AT20" i="39"/>
  <c r="AT21" i="39" s="1"/>
  <c r="AC62" i="38"/>
  <c r="AO62" i="38"/>
  <c r="T63" i="38"/>
  <c r="AF63" i="38"/>
  <c r="AR63" i="38"/>
  <c r="W64" i="38"/>
  <c r="AI64" i="38"/>
  <c r="AU64" i="38"/>
  <c r="W68" i="38"/>
  <c r="AI68" i="38"/>
  <c r="AU68" i="38"/>
  <c r="AF69" i="38"/>
  <c r="T20" i="38"/>
  <c r="T21" i="38" s="1"/>
  <c r="X20" i="38"/>
  <c r="X21" i="38" s="1"/>
  <c r="AB20" i="38"/>
  <c r="AB21" i="38" s="1"/>
  <c r="AF20" i="38"/>
  <c r="AF21" i="38" s="1"/>
  <c r="AJ20" i="38"/>
  <c r="AJ21" i="38" s="1"/>
  <c r="AN20" i="38"/>
  <c r="AN21" i="38" s="1"/>
  <c r="S62" i="38"/>
  <c r="W62" i="38"/>
  <c r="AA62" i="38"/>
  <c r="AE62" i="38"/>
  <c r="AI62" i="38"/>
  <c r="AM62" i="38"/>
  <c r="AQ62" i="38"/>
  <c r="AU62" i="38"/>
  <c r="V63" i="38"/>
  <c r="Z63" i="38"/>
  <c r="AD63" i="38"/>
  <c r="AH63" i="38"/>
  <c r="AL63" i="38"/>
  <c r="AP63" i="38"/>
  <c r="AT63" i="38"/>
  <c r="AX63" i="38"/>
  <c r="AZ63" i="38" s="1"/>
  <c r="U64" i="38"/>
  <c r="Y64" i="38"/>
  <c r="AC64" i="38"/>
  <c r="AG64" i="38"/>
  <c r="AK64" i="38"/>
  <c r="AO64" i="38"/>
  <c r="AS64" i="38"/>
  <c r="AW64" i="38"/>
  <c r="U68" i="38"/>
  <c r="Y68" i="38"/>
  <c r="AC68" i="38"/>
  <c r="AG68" i="38"/>
  <c r="AK68" i="38"/>
  <c r="AO68" i="38"/>
  <c r="AS68" i="38"/>
  <c r="AW68" i="38"/>
  <c r="V69" i="38"/>
  <c r="Z69" i="38"/>
  <c r="AD69" i="38"/>
  <c r="AH69" i="38"/>
  <c r="AL69" i="38"/>
  <c r="AP69" i="38"/>
  <c r="AT69" i="38"/>
  <c r="S70" i="38"/>
  <c r="W70" i="38"/>
  <c r="AA70" i="38"/>
  <c r="AE70" i="38"/>
  <c r="AI70" i="38"/>
  <c r="AM70" i="38"/>
  <c r="AQ70" i="38"/>
  <c r="AU70" i="38"/>
  <c r="T71" i="38"/>
  <c r="X71" i="38"/>
  <c r="AB71" i="38"/>
  <c r="AF71" i="38"/>
  <c r="AJ71" i="38"/>
  <c r="AN71" i="38"/>
  <c r="AR71" i="38"/>
  <c r="AV71" i="38"/>
  <c r="S20" i="39"/>
  <c r="S21" i="39" s="1"/>
  <c r="W20" i="39"/>
  <c r="W21" i="39" s="1"/>
  <c r="AA20" i="39"/>
  <c r="AA21" i="39" s="1"/>
  <c r="AE20" i="39"/>
  <c r="AE21" i="39" s="1"/>
  <c r="AI20" i="39"/>
  <c r="AI21" i="39" s="1"/>
  <c r="AM20" i="39"/>
  <c r="AM21" i="39" s="1"/>
  <c r="AQ20" i="39"/>
  <c r="AQ21" i="39" s="1"/>
  <c r="AV332" i="39"/>
  <c r="AR332" i="39"/>
  <c r="AN332" i="39"/>
  <c r="AJ332" i="39"/>
  <c r="AF332" i="39"/>
  <c r="AB332" i="39"/>
  <c r="X332" i="39"/>
  <c r="T332" i="39"/>
  <c r="AU331" i="39"/>
  <c r="AQ331" i="39"/>
  <c r="AM331" i="39"/>
  <c r="AI331" i="39"/>
  <c r="AE331" i="39"/>
  <c r="AA331" i="39"/>
  <c r="W331" i="39"/>
  <c r="S331" i="39"/>
  <c r="AT330" i="39"/>
  <c r="AP330" i="39"/>
  <c r="AL330" i="39"/>
  <c r="AH330" i="39"/>
  <c r="AD330" i="39"/>
  <c r="Z330" i="39"/>
  <c r="V330" i="39"/>
  <c r="AW329" i="39"/>
  <c r="AS329" i="39"/>
  <c r="AO329" i="39"/>
  <c r="AK329" i="39"/>
  <c r="AG329" i="39"/>
  <c r="AC329" i="39"/>
  <c r="Y329" i="39"/>
  <c r="U329" i="39"/>
  <c r="AW325" i="39"/>
  <c r="AS325" i="39"/>
  <c r="AO325" i="39"/>
  <c r="AK325" i="39"/>
  <c r="AG325" i="39"/>
  <c r="AC325" i="39"/>
  <c r="Y325" i="39"/>
  <c r="U325" i="39"/>
  <c r="AX324" i="39"/>
  <c r="AZ324" i="39" s="1"/>
  <c r="AT324" i="39"/>
  <c r="AP324" i="39"/>
  <c r="AL324" i="39"/>
  <c r="AH324" i="39"/>
  <c r="AD324" i="39"/>
  <c r="Z324" i="39"/>
  <c r="V324" i="39"/>
  <c r="AU323" i="39"/>
  <c r="AQ323" i="39"/>
  <c r="AM323" i="39"/>
  <c r="AI323" i="39"/>
  <c r="AE323" i="39"/>
  <c r="AA323" i="39"/>
  <c r="W323" i="39"/>
  <c r="S323" i="39"/>
  <c r="AU332" i="39"/>
  <c r="AQ332" i="39"/>
  <c r="AM332" i="39"/>
  <c r="AI332" i="39"/>
  <c r="AE332" i="39"/>
  <c r="AA332" i="39"/>
  <c r="W332" i="39"/>
  <c r="S332" i="39"/>
  <c r="AT331" i="39"/>
  <c r="AP331" i="39"/>
  <c r="AL331" i="39"/>
  <c r="AH331" i="39"/>
  <c r="AD331" i="39"/>
  <c r="Z331" i="39"/>
  <c r="V331" i="39"/>
  <c r="AW330" i="39"/>
  <c r="AS330" i="39"/>
  <c r="AO330" i="39"/>
  <c r="AK330" i="39"/>
  <c r="AG330" i="39"/>
  <c r="AC330" i="39"/>
  <c r="Y330" i="39"/>
  <c r="U330" i="39"/>
  <c r="AV329" i="39"/>
  <c r="AR329" i="39"/>
  <c r="AN329" i="39"/>
  <c r="AJ329" i="39"/>
  <c r="AF329" i="39"/>
  <c r="AB329" i="39"/>
  <c r="X329" i="39"/>
  <c r="T329" i="39"/>
  <c r="AV325" i="39"/>
  <c r="AR325" i="39"/>
  <c r="AN325" i="39"/>
  <c r="AJ325" i="39"/>
  <c r="AF325" i="39"/>
  <c r="AB325" i="39"/>
  <c r="X325" i="39"/>
  <c r="T325" i="39"/>
  <c r="AW324" i="39"/>
  <c r="AS324" i="39"/>
  <c r="AO324" i="39"/>
  <c r="AK324" i="39"/>
  <c r="AG324" i="39"/>
  <c r="AC324" i="39"/>
  <c r="Y324" i="39"/>
  <c r="U324" i="39"/>
  <c r="AX323" i="39"/>
  <c r="AZ323" i="39" s="1"/>
  <c r="AT323" i="39"/>
  <c r="AP323" i="39"/>
  <c r="AL323" i="39"/>
  <c r="AH323" i="39"/>
  <c r="AD323" i="39"/>
  <c r="Z323" i="39"/>
  <c r="V323" i="39"/>
  <c r="AT332" i="39"/>
  <c r="AP332" i="39"/>
  <c r="AL332" i="39"/>
  <c r="AH332" i="39"/>
  <c r="AD332" i="39"/>
  <c r="Z332" i="39"/>
  <c r="V332" i="39"/>
  <c r="AW331" i="39"/>
  <c r="AS331" i="39"/>
  <c r="AO331" i="39"/>
  <c r="AK331" i="39"/>
  <c r="AG331" i="39"/>
  <c r="AC331" i="39"/>
  <c r="Y331" i="39"/>
  <c r="U331" i="39"/>
  <c r="AV330" i="39"/>
  <c r="AR330" i="39"/>
  <c r="AN330" i="39"/>
  <c r="AJ330" i="39"/>
  <c r="AF330" i="39"/>
  <c r="AB330" i="39"/>
  <c r="X330" i="39"/>
  <c r="T330" i="39"/>
  <c r="AU329" i="39"/>
  <c r="AQ329" i="39"/>
  <c r="AM329" i="39"/>
  <c r="AI329" i="39"/>
  <c r="AE329" i="39"/>
  <c r="AA329" i="39"/>
  <c r="W329" i="39"/>
  <c r="S329" i="39"/>
  <c r="AU325" i="39"/>
  <c r="AQ325" i="39"/>
  <c r="AM325" i="39"/>
  <c r="AI325" i="39"/>
  <c r="AE325" i="39"/>
  <c r="AA325" i="39"/>
  <c r="W325" i="39"/>
  <c r="S325" i="39"/>
  <c r="AV324" i="39"/>
  <c r="AR324" i="39"/>
  <c r="AN324" i="39"/>
  <c r="AJ324" i="39"/>
  <c r="AF324" i="39"/>
  <c r="AB324" i="39"/>
  <c r="X324" i="39"/>
  <c r="T324" i="39"/>
  <c r="AW323" i="39"/>
  <c r="AS323" i="39"/>
  <c r="AO323" i="39"/>
  <c r="AK323" i="39"/>
  <c r="AG323" i="39"/>
  <c r="AC323" i="39"/>
  <c r="Y323" i="39"/>
  <c r="U323" i="39"/>
  <c r="AW332" i="39"/>
  <c r="AS332" i="39"/>
  <c r="AO332" i="39"/>
  <c r="AK332" i="39"/>
  <c r="AG332" i="39"/>
  <c r="AC332" i="39"/>
  <c r="Y332" i="39"/>
  <c r="U332" i="39"/>
  <c r="AV331" i="39"/>
  <c r="AR331" i="39"/>
  <c r="AN331" i="39"/>
  <c r="AJ331" i="39"/>
  <c r="AF331" i="39"/>
  <c r="AB331" i="39"/>
  <c r="X331" i="39"/>
  <c r="T331" i="39"/>
  <c r="AU330" i="39"/>
  <c r="AQ330" i="39"/>
  <c r="AM330" i="39"/>
  <c r="AI330" i="39"/>
  <c r="AE330" i="39"/>
  <c r="AA330" i="39"/>
  <c r="W330" i="39"/>
  <c r="S330" i="39"/>
  <c r="AT329" i="39"/>
  <c r="AP329" i="39"/>
  <c r="AL329" i="39"/>
  <c r="AH329" i="39"/>
  <c r="AD329" i="39"/>
  <c r="Z329" i="39"/>
  <c r="V329" i="39"/>
  <c r="AX325" i="39"/>
  <c r="AZ325" i="39" s="1"/>
  <c r="AT325" i="39"/>
  <c r="AP325" i="39"/>
  <c r="AL325" i="39"/>
  <c r="AH325" i="39"/>
  <c r="AD325" i="39"/>
  <c r="Z325" i="39"/>
  <c r="V325" i="39"/>
  <c r="AU324" i="39"/>
  <c r="AQ324" i="39"/>
  <c r="AM324" i="39"/>
  <c r="AI324" i="39"/>
  <c r="AE324" i="39"/>
  <c r="AA324" i="39"/>
  <c r="W324" i="39"/>
  <c r="S324" i="39"/>
  <c r="AV323" i="39"/>
  <c r="AR323" i="39"/>
  <c r="AN323" i="39"/>
  <c r="AJ323" i="39"/>
  <c r="AF323" i="39"/>
  <c r="AB323" i="39"/>
  <c r="X323" i="39"/>
  <c r="T323" i="39"/>
  <c r="AX26" i="39"/>
  <c r="AZ26" i="39" s="1"/>
  <c r="AX29" i="39"/>
  <c r="AX32" i="39"/>
  <c r="AZ32" i="39" s="1"/>
  <c r="AX35" i="39"/>
  <c r="AX38" i="39"/>
  <c r="AX41" i="39"/>
  <c r="AZ41" i="39" s="1"/>
  <c r="AX44" i="39"/>
  <c r="AZ44" i="39" s="1"/>
  <c r="AX47" i="39"/>
  <c r="AZ47" i="39" s="1"/>
  <c r="AX50" i="39"/>
  <c r="AZ50" i="39" s="1"/>
  <c r="AX53" i="39"/>
  <c r="AD68" i="38"/>
  <c r="AH68" i="38"/>
  <c r="AL68" i="38"/>
  <c r="AP68" i="38"/>
  <c r="AT68" i="38"/>
  <c r="S69" i="38"/>
  <c r="W69" i="38"/>
  <c r="AA69" i="38"/>
  <c r="AE69" i="38"/>
  <c r="AI69" i="38"/>
  <c r="AM69" i="38"/>
  <c r="AQ69" i="38"/>
  <c r="AU69" i="38"/>
  <c r="T70" i="38"/>
  <c r="X70" i="38"/>
  <c r="AB70" i="38"/>
  <c r="AF70" i="38"/>
  <c r="AJ70" i="38"/>
  <c r="AN70" i="38"/>
  <c r="AR70" i="38"/>
  <c r="AV70" i="38"/>
  <c r="U71" i="38"/>
  <c r="Y71" i="38"/>
  <c r="AC71" i="38"/>
  <c r="AG71" i="38"/>
  <c r="AK71" i="38"/>
  <c r="AO71" i="38"/>
  <c r="AS71" i="38"/>
  <c r="T20" i="39"/>
  <c r="T21" i="39" s="1"/>
  <c r="X20" i="39"/>
  <c r="X21" i="39" s="1"/>
  <c r="AB20" i="39"/>
  <c r="AB21" i="39" s="1"/>
  <c r="AF20" i="39"/>
  <c r="AF21" i="39" s="1"/>
  <c r="AJ20" i="39"/>
  <c r="AJ21" i="39" s="1"/>
  <c r="AN20" i="39"/>
  <c r="AN21" i="39" s="1"/>
  <c r="AX170" i="39"/>
  <c r="AX182" i="39"/>
  <c r="AZ182" i="39" s="1"/>
  <c r="AX194" i="39"/>
  <c r="AZ194" i="39" s="1"/>
  <c r="AX206" i="39"/>
  <c r="AZ206" i="39" s="1"/>
  <c r="AX218" i="39"/>
  <c r="AZ218" i="39" s="1"/>
  <c r="AX230" i="39"/>
  <c r="AZ230" i="39" s="1"/>
  <c r="AX242" i="39"/>
  <c r="AZ242" i="39" s="1"/>
  <c r="AX161" i="39"/>
  <c r="AZ161" i="39" s="1"/>
  <c r="AX173" i="39"/>
  <c r="AX185" i="39"/>
  <c r="AZ185" i="39" s="1"/>
  <c r="AX197" i="39"/>
  <c r="AZ197" i="39" s="1"/>
  <c r="AX209" i="39"/>
  <c r="AZ209" i="39" s="1"/>
  <c r="AX221" i="39"/>
  <c r="AZ221" i="39" s="1"/>
  <c r="AX233" i="39"/>
  <c r="AZ233" i="39" s="1"/>
  <c r="AX245" i="39"/>
  <c r="AZ245" i="39" s="1"/>
  <c r="AX291" i="39"/>
  <c r="AZ291" i="39" s="1"/>
  <c r="AX293" i="39"/>
  <c r="AX284" i="39"/>
  <c r="AZ284" i="39" s="1"/>
  <c r="AX294" i="39"/>
  <c r="AZ294" i="39" s="1"/>
  <c r="AX297" i="39"/>
  <c r="AZ297" i="39" s="1"/>
  <c r="AX300" i="39"/>
  <c r="AZ300" i="39" s="1"/>
  <c r="AX303" i="39"/>
  <c r="AZ303" i="39" s="1"/>
  <c r="AX306" i="39"/>
  <c r="AZ306" i="39" s="1"/>
  <c r="AX309" i="39"/>
  <c r="AZ309" i="39" s="1"/>
  <c r="AX312" i="39"/>
  <c r="AZ312" i="39" s="1"/>
  <c r="AW60" i="35"/>
  <c r="AV60" i="35"/>
  <c r="AU60" i="35"/>
  <c r="AT60" i="35"/>
  <c r="AS60" i="35"/>
  <c r="AR60" i="35"/>
  <c r="AQ60" i="35"/>
  <c r="AP60" i="35"/>
  <c r="AO60" i="35"/>
  <c r="AN60" i="35"/>
  <c r="AM60" i="35"/>
  <c r="AL60" i="35"/>
  <c r="AK60" i="35"/>
  <c r="AJ60" i="35"/>
  <c r="AI60" i="35"/>
  <c r="AH60" i="35"/>
  <c r="AG60" i="35"/>
  <c r="AF60" i="35"/>
  <c r="AE60" i="35"/>
  <c r="AD60" i="35"/>
  <c r="AC60" i="35"/>
  <c r="AB60" i="35"/>
  <c r="AA60" i="35"/>
  <c r="Z60" i="35"/>
  <c r="Y60" i="35"/>
  <c r="X60" i="35"/>
  <c r="W60" i="35"/>
  <c r="V60" i="35"/>
  <c r="U60" i="35"/>
  <c r="T60" i="35"/>
  <c r="S60" i="35"/>
  <c r="AW59" i="35"/>
  <c r="AV59" i="35"/>
  <c r="AU59" i="35"/>
  <c r="AT59" i="35"/>
  <c r="AS59" i="35"/>
  <c r="AR59" i="35"/>
  <c r="AQ59" i="35"/>
  <c r="AP59" i="35"/>
  <c r="AO59" i="35"/>
  <c r="AN59" i="35"/>
  <c r="AM59" i="35"/>
  <c r="AL59" i="35"/>
  <c r="AK59" i="35"/>
  <c r="AJ59" i="35"/>
  <c r="AI59" i="35"/>
  <c r="AH59" i="35"/>
  <c r="AG59" i="35"/>
  <c r="AF59" i="35"/>
  <c r="AE59" i="35"/>
  <c r="AD59" i="35"/>
  <c r="AC59" i="35"/>
  <c r="AB59" i="35"/>
  <c r="AA59" i="35"/>
  <c r="Z59" i="35"/>
  <c r="Y59" i="35"/>
  <c r="X59" i="35"/>
  <c r="W59" i="35"/>
  <c r="V59" i="35"/>
  <c r="U59" i="35"/>
  <c r="T59" i="35"/>
  <c r="S59" i="35"/>
  <c r="AW57" i="35"/>
  <c r="AV57" i="35"/>
  <c r="AU57" i="35"/>
  <c r="AT57" i="35"/>
  <c r="AS57" i="35"/>
  <c r="AR57" i="35"/>
  <c r="AQ57" i="35"/>
  <c r="AP57" i="35"/>
  <c r="AO57" i="35"/>
  <c r="AN57" i="35"/>
  <c r="AM57" i="35"/>
  <c r="AL57" i="35"/>
  <c r="AK57" i="35"/>
  <c r="AJ57" i="35"/>
  <c r="AI57" i="35"/>
  <c r="AH57" i="35"/>
  <c r="AG57" i="35"/>
  <c r="AF57" i="35"/>
  <c r="AE57" i="35"/>
  <c r="AD57" i="35"/>
  <c r="AC57" i="35"/>
  <c r="AB57" i="35"/>
  <c r="AA57" i="35"/>
  <c r="Z57" i="35"/>
  <c r="Y57" i="35"/>
  <c r="X57" i="35"/>
  <c r="W57" i="35"/>
  <c r="V57" i="35"/>
  <c r="U57" i="35"/>
  <c r="T57" i="35"/>
  <c r="S57" i="35"/>
  <c r="AW56" i="35"/>
  <c r="AV56" i="35"/>
  <c r="AU56" i="35"/>
  <c r="AT56" i="35"/>
  <c r="AS56" i="35"/>
  <c r="AR56" i="35"/>
  <c r="AQ56" i="35"/>
  <c r="AP56" i="35"/>
  <c r="AO56" i="35"/>
  <c r="AN56" i="35"/>
  <c r="AM56" i="35"/>
  <c r="AL56" i="35"/>
  <c r="AK56" i="35"/>
  <c r="AJ56" i="35"/>
  <c r="AI56" i="35"/>
  <c r="AH56" i="35"/>
  <c r="AG56" i="35"/>
  <c r="AF56" i="35"/>
  <c r="AE56" i="35"/>
  <c r="AD56" i="35"/>
  <c r="AC56" i="35"/>
  <c r="AB56" i="35"/>
  <c r="AA56" i="35"/>
  <c r="Z56" i="35"/>
  <c r="Y56" i="35"/>
  <c r="X56" i="35"/>
  <c r="W56" i="35"/>
  <c r="V56" i="35"/>
  <c r="U56" i="35"/>
  <c r="T56" i="35"/>
  <c r="S56" i="35"/>
  <c r="AW54" i="35"/>
  <c r="AV54" i="35"/>
  <c r="AU54" i="35"/>
  <c r="AT54" i="35"/>
  <c r="AS54" i="35"/>
  <c r="AR54" i="35"/>
  <c r="AQ54" i="35"/>
  <c r="AP54" i="35"/>
  <c r="AO54" i="35"/>
  <c r="AN54" i="35"/>
  <c r="AM54" i="35"/>
  <c r="AL54" i="35"/>
  <c r="AK54" i="35"/>
  <c r="AJ54" i="35"/>
  <c r="AI54" i="35"/>
  <c r="AH54" i="35"/>
  <c r="AG54" i="35"/>
  <c r="AF54" i="35"/>
  <c r="AE54" i="35"/>
  <c r="AD54" i="35"/>
  <c r="AC54" i="35"/>
  <c r="AB54" i="35"/>
  <c r="AA54" i="35"/>
  <c r="Z54" i="35"/>
  <c r="Y54" i="35"/>
  <c r="X54" i="35"/>
  <c r="W54" i="35"/>
  <c r="V54" i="35"/>
  <c r="U54" i="35"/>
  <c r="T54" i="35"/>
  <c r="S54" i="35"/>
  <c r="AW53" i="35"/>
  <c r="AV53" i="35"/>
  <c r="AU53" i="35"/>
  <c r="AT53" i="35"/>
  <c r="AS53" i="35"/>
  <c r="AR53" i="35"/>
  <c r="AQ53" i="35"/>
  <c r="AP53" i="35"/>
  <c r="AO53" i="35"/>
  <c r="AN53" i="35"/>
  <c r="AM53" i="35"/>
  <c r="AL53" i="35"/>
  <c r="AK53" i="35"/>
  <c r="AJ53" i="35"/>
  <c r="AI53" i="35"/>
  <c r="AH53" i="35"/>
  <c r="AG53" i="35"/>
  <c r="AF53" i="35"/>
  <c r="AE53" i="35"/>
  <c r="AD53" i="35"/>
  <c r="AC53" i="35"/>
  <c r="AB53" i="35"/>
  <c r="AA53" i="35"/>
  <c r="Z53" i="35"/>
  <c r="Y53" i="35"/>
  <c r="X53" i="35"/>
  <c r="W53" i="35"/>
  <c r="V53" i="35"/>
  <c r="U53" i="35"/>
  <c r="T53" i="35"/>
  <c r="S53" i="35"/>
  <c r="AW51" i="35"/>
  <c r="AV51" i="35"/>
  <c r="AU51" i="35"/>
  <c r="AT51" i="35"/>
  <c r="AS51" i="35"/>
  <c r="AR51" i="35"/>
  <c r="AQ51" i="35"/>
  <c r="AP51" i="35"/>
  <c r="AO51" i="35"/>
  <c r="AN51" i="35"/>
  <c r="AM51" i="35"/>
  <c r="AL51" i="35"/>
  <c r="AK51" i="35"/>
  <c r="AJ51" i="35"/>
  <c r="AI51" i="35"/>
  <c r="AH51" i="35"/>
  <c r="AG51" i="35"/>
  <c r="AF51" i="35"/>
  <c r="AE51" i="35"/>
  <c r="AD51" i="35"/>
  <c r="AC51" i="35"/>
  <c r="AB51" i="35"/>
  <c r="AA51" i="35"/>
  <c r="Z51" i="35"/>
  <c r="Y51" i="35"/>
  <c r="X51" i="35"/>
  <c r="W51" i="35"/>
  <c r="V51" i="35"/>
  <c r="U51" i="35"/>
  <c r="T51" i="35"/>
  <c r="S51" i="35"/>
  <c r="AW50" i="35"/>
  <c r="AV50" i="35"/>
  <c r="AU50" i="35"/>
  <c r="AT50" i="35"/>
  <c r="AS50" i="35"/>
  <c r="AR50" i="35"/>
  <c r="AQ50" i="35"/>
  <c r="AP50" i="35"/>
  <c r="AO50" i="35"/>
  <c r="AN50" i="35"/>
  <c r="AM50" i="35"/>
  <c r="AL50" i="35"/>
  <c r="AK50" i="35"/>
  <c r="AJ50" i="35"/>
  <c r="AI50" i="35"/>
  <c r="AH50" i="35"/>
  <c r="AG50" i="35"/>
  <c r="AF50" i="35"/>
  <c r="AE50" i="35"/>
  <c r="AD50" i="35"/>
  <c r="AC50" i="35"/>
  <c r="AB50" i="35"/>
  <c r="AA50" i="35"/>
  <c r="Z50" i="35"/>
  <c r="Y50" i="35"/>
  <c r="X50" i="35"/>
  <c r="W50" i="35"/>
  <c r="V50" i="35"/>
  <c r="U50" i="35"/>
  <c r="T50" i="35"/>
  <c r="S50" i="35"/>
  <c r="AW48" i="35"/>
  <c r="AV48" i="35"/>
  <c r="AU48" i="35"/>
  <c r="AT48" i="35"/>
  <c r="AP48" i="35"/>
  <c r="AM48" i="35"/>
  <c r="AI48" i="35"/>
  <c r="AF48" i="35"/>
  <c r="AB48" i="35"/>
  <c r="Y48" i="35"/>
  <c r="U48" i="35"/>
  <c r="AW47" i="35"/>
  <c r="AV47" i="35"/>
  <c r="AU47" i="35"/>
  <c r="AT47" i="35"/>
  <c r="AP47" i="35"/>
  <c r="AM47" i="35"/>
  <c r="AI47" i="35"/>
  <c r="AF47" i="35"/>
  <c r="AB47" i="35"/>
  <c r="Y47" i="35"/>
  <c r="U47" i="35"/>
  <c r="AW45" i="35"/>
  <c r="AV45" i="35"/>
  <c r="AU45" i="35"/>
  <c r="AS45" i="35"/>
  <c r="AO45" i="35"/>
  <c r="AL45" i="35"/>
  <c r="AH45" i="35"/>
  <c r="AE45" i="35"/>
  <c r="AA45" i="35"/>
  <c r="X45" i="35"/>
  <c r="T45" i="35"/>
  <c r="AW44" i="35"/>
  <c r="AV44" i="35"/>
  <c r="AU44" i="35"/>
  <c r="AS44" i="35"/>
  <c r="AO44" i="35"/>
  <c r="AL44" i="35"/>
  <c r="AH44" i="35"/>
  <c r="AE44" i="35"/>
  <c r="AA44" i="35"/>
  <c r="X44" i="35"/>
  <c r="T44" i="35"/>
  <c r="AW42" i="35"/>
  <c r="AV42" i="35"/>
  <c r="AU42" i="35"/>
  <c r="AS42" i="35"/>
  <c r="AR42" i="35"/>
  <c r="AQ42" i="35"/>
  <c r="AP42" i="35"/>
  <c r="AO42" i="35"/>
  <c r="AN42" i="35"/>
  <c r="AL42" i="35"/>
  <c r="AK42" i="35"/>
  <c r="AJ42" i="35"/>
  <c r="AI42" i="35"/>
  <c r="AH42" i="35"/>
  <c r="AG42" i="35"/>
  <c r="AE42" i="35"/>
  <c r="AD42" i="35"/>
  <c r="AC42" i="35"/>
  <c r="AB42" i="35"/>
  <c r="AA42" i="35"/>
  <c r="Z42" i="35"/>
  <c r="X42" i="35"/>
  <c r="W42" i="35"/>
  <c r="V42" i="35"/>
  <c r="U42" i="35"/>
  <c r="T42" i="35"/>
  <c r="S42" i="35"/>
  <c r="AW41" i="35"/>
  <c r="AV41" i="35"/>
  <c r="AU41" i="35"/>
  <c r="AS41" i="35"/>
  <c r="AR41" i="35"/>
  <c r="AQ41" i="35"/>
  <c r="AP41" i="35"/>
  <c r="AO41" i="35"/>
  <c r="AN41" i="35"/>
  <c r="AL41" i="35"/>
  <c r="AK41" i="35"/>
  <c r="AJ41" i="35"/>
  <c r="AI41" i="35"/>
  <c r="AH41" i="35"/>
  <c r="AG41" i="35"/>
  <c r="AE41" i="35"/>
  <c r="AD41" i="35"/>
  <c r="AC41" i="35"/>
  <c r="AB41" i="35"/>
  <c r="AA41" i="35"/>
  <c r="Z41" i="35"/>
  <c r="X41" i="35"/>
  <c r="W41" i="35"/>
  <c r="V41" i="35"/>
  <c r="U41" i="35"/>
  <c r="T41" i="35"/>
  <c r="S41" i="35"/>
  <c r="AW39" i="35"/>
  <c r="AV39" i="35"/>
  <c r="AU39" i="35"/>
  <c r="AT39" i="35"/>
  <c r="AR39" i="35"/>
  <c r="AQ39" i="35"/>
  <c r="AN39" i="35"/>
  <c r="AM39" i="35"/>
  <c r="AK39" i="35"/>
  <c r="AJ39" i="35"/>
  <c r="AG39" i="35"/>
  <c r="AF39" i="35"/>
  <c r="AD39" i="35"/>
  <c r="AC39" i="35"/>
  <c r="Z39" i="35"/>
  <c r="Y39" i="35"/>
  <c r="W39" i="35"/>
  <c r="V39" i="35"/>
  <c r="S39" i="35"/>
  <c r="AW38" i="35"/>
  <c r="AV38" i="35"/>
  <c r="AU38" i="35"/>
  <c r="AT38" i="35"/>
  <c r="AR38" i="35"/>
  <c r="AQ38" i="35"/>
  <c r="AN38" i="35"/>
  <c r="AM38" i="35"/>
  <c r="AK38" i="35"/>
  <c r="AJ38" i="35"/>
  <c r="AG38" i="35"/>
  <c r="AF38" i="35"/>
  <c r="AD38" i="35"/>
  <c r="AC38" i="35"/>
  <c r="Z38" i="35"/>
  <c r="Y38" i="35"/>
  <c r="W38" i="35"/>
  <c r="V38" i="35"/>
  <c r="S38" i="35"/>
  <c r="AW36" i="35"/>
  <c r="AV36" i="35"/>
  <c r="AU36" i="35"/>
  <c r="AT36" i="35"/>
  <c r="AS36" i="35"/>
  <c r="AR36" i="35"/>
  <c r="AQ36" i="35"/>
  <c r="AP36" i="35"/>
  <c r="AO36" i="35"/>
  <c r="AN36" i="35"/>
  <c r="AM36" i="35"/>
  <c r="AL36" i="35"/>
  <c r="AK36" i="35"/>
  <c r="AJ36" i="35"/>
  <c r="AI36" i="35"/>
  <c r="AH36" i="35"/>
  <c r="AG36" i="35"/>
  <c r="AF36" i="35"/>
  <c r="AE36" i="35"/>
  <c r="AD36" i="35"/>
  <c r="AC36" i="35"/>
  <c r="AB36" i="35"/>
  <c r="AA36" i="35"/>
  <c r="Z36" i="35"/>
  <c r="Y36" i="35"/>
  <c r="X36" i="35"/>
  <c r="W36" i="35"/>
  <c r="V36" i="35"/>
  <c r="U36" i="35"/>
  <c r="T36" i="35"/>
  <c r="S36" i="35"/>
  <c r="AW35" i="35"/>
  <c r="AV35" i="35"/>
  <c r="AU35" i="35"/>
  <c r="AT35" i="35"/>
  <c r="AS35" i="35"/>
  <c r="AR35" i="35"/>
  <c r="AQ35" i="35"/>
  <c r="AP35" i="35"/>
  <c r="AO35" i="35"/>
  <c r="AN35" i="35"/>
  <c r="AM35" i="35"/>
  <c r="AL35" i="35"/>
  <c r="AK35" i="35"/>
  <c r="AJ35" i="35"/>
  <c r="AI35" i="35"/>
  <c r="AH35" i="35"/>
  <c r="AG35" i="35"/>
  <c r="AF35" i="35"/>
  <c r="AE35" i="35"/>
  <c r="AD35" i="35"/>
  <c r="AC35" i="35"/>
  <c r="AB35" i="35"/>
  <c r="AA35" i="35"/>
  <c r="Z35" i="35"/>
  <c r="Y35" i="35"/>
  <c r="X35" i="35"/>
  <c r="W35" i="35"/>
  <c r="V35" i="35"/>
  <c r="U35" i="35"/>
  <c r="T35" i="35"/>
  <c r="S35" i="35"/>
  <c r="AW33" i="35"/>
  <c r="AV33" i="35"/>
  <c r="AU33" i="35"/>
  <c r="AT33" i="35"/>
  <c r="AS33" i="35"/>
  <c r="AR33" i="35"/>
  <c r="AQ33" i="35"/>
  <c r="AP33" i="35"/>
  <c r="AO33" i="35"/>
  <c r="AN33" i="35"/>
  <c r="AM33" i="35"/>
  <c r="AL33" i="35"/>
  <c r="AK33" i="35"/>
  <c r="AJ33" i="35"/>
  <c r="AI33" i="35"/>
  <c r="AH33" i="35"/>
  <c r="AG33" i="35"/>
  <c r="AF33" i="35"/>
  <c r="AE33" i="35"/>
  <c r="AD33" i="35"/>
  <c r="AC33" i="35"/>
  <c r="AB33" i="35"/>
  <c r="AA33" i="35"/>
  <c r="Z33" i="35"/>
  <c r="Y33" i="35"/>
  <c r="X33" i="35"/>
  <c r="W33" i="35"/>
  <c r="V33" i="35"/>
  <c r="U33" i="35"/>
  <c r="T33" i="35"/>
  <c r="S33" i="35"/>
  <c r="AW32" i="35"/>
  <c r="AV32" i="35"/>
  <c r="AU32" i="35"/>
  <c r="AT32" i="35"/>
  <c r="AS32" i="35"/>
  <c r="AR32" i="35"/>
  <c r="AQ32" i="35"/>
  <c r="AP32" i="35"/>
  <c r="AO32" i="35"/>
  <c r="AN32" i="35"/>
  <c r="AM32" i="35"/>
  <c r="AL32" i="35"/>
  <c r="AK32" i="35"/>
  <c r="AJ32" i="35"/>
  <c r="AI32" i="35"/>
  <c r="AH32" i="35"/>
  <c r="AG32" i="35"/>
  <c r="AF32" i="35"/>
  <c r="AE32" i="35"/>
  <c r="AD32" i="35"/>
  <c r="AC32" i="35"/>
  <c r="AB32" i="35"/>
  <c r="AA32" i="35"/>
  <c r="Z32" i="35"/>
  <c r="Y32" i="35"/>
  <c r="X32" i="35"/>
  <c r="W32" i="35"/>
  <c r="V32" i="35"/>
  <c r="U32" i="35"/>
  <c r="T32" i="35"/>
  <c r="S32" i="35"/>
  <c r="AW30" i="35"/>
  <c r="AV30" i="35"/>
  <c r="AU30" i="35"/>
  <c r="AS30" i="35"/>
  <c r="AR30" i="35"/>
  <c r="AQ30" i="35"/>
  <c r="AP30" i="35"/>
  <c r="AO30" i="35"/>
  <c r="AL30" i="35"/>
  <c r="AK30" i="35"/>
  <c r="AJ30" i="35"/>
  <c r="AI30" i="35"/>
  <c r="AH30" i="35"/>
  <c r="AE30" i="35"/>
  <c r="AD30" i="35"/>
  <c r="AC30" i="35"/>
  <c r="AB30" i="35"/>
  <c r="AA30" i="35"/>
  <c r="X30" i="35"/>
  <c r="W30" i="35"/>
  <c r="V30" i="35"/>
  <c r="U30" i="35"/>
  <c r="T30" i="35"/>
  <c r="AW29" i="35"/>
  <c r="AV29" i="35"/>
  <c r="AU29" i="35"/>
  <c r="AS29" i="35"/>
  <c r="AR29" i="35"/>
  <c r="AQ29" i="35"/>
  <c r="AP29" i="35"/>
  <c r="AO29" i="35"/>
  <c r="AL29" i="35"/>
  <c r="AK29" i="35"/>
  <c r="AJ29" i="35"/>
  <c r="AI29" i="35"/>
  <c r="AH29" i="35"/>
  <c r="AE29" i="35"/>
  <c r="AD29" i="35"/>
  <c r="AC29" i="35"/>
  <c r="AB29" i="35"/>
  <c r="AA29" i="35"/>
  <c r="X29" i="35"/>
  <c r="W29" i="35"/>
  <c r="V29" i="35"/>
  <c r="U29" i="35"/>
  <c r="T29" i="35"/>
  <c r="AW27" i="35"/>
  <c r="AV27" i="35"/>
  <c r="AU27" i="35"/>
  <c r="AT27" i="35"/>
  <c r="AN27" i="35"/>
  <c r="AM27" i="35"/>
  <c r="AG27" i="35"/>
  <c r="AF27" i="35"/>
  <c r="Z27" i="35"/>
  <c r="Y27" i="35"/>
  <c r="S27" i="35"/>
  <c r="AW26" i="35"/>
  <c r="AV26" i="35"/>
  <c r="AU26" i="35"/>
  <c r="AT26" i="35"/>
  <c r="AN26" i="35"/>
  <c r="AM26" i="35"/>
  <c r="AG26" i="35"/>
  <c r="AF26" i="35"/>
  <c r="Z26" i="35"/>
  <c r="Y26" i="35"/>
  <c r="S26" i="35"/>
  <c r="AW24" i="35"/>
  <c r="AV24" i="35"/>
  <c r="AU24" i="35"/>
  <c r="AS24" i="35"/>
  <c r="AP24" i="35"/>
  <c r="AL24" i="35"/>
  <c r="AI24" i="35"/>
  <c r="AE24" i="35"/>
  <c r="AB24" i="35"/>
  <c r="X24" i="35"/>
  <c r="U24" i="35"/>
  <c r="AW23" i="35"/>
  <c r="AV23" i="35"/>
  <c r="AU23" i="35"/>
  <c r="AS23" i="35"/>
  <c r="AP23" i="35"/>
  <c r="AL23" i="35"/>
  <c r="AI23" i="35"/>
  <c r="AE23" i="35"/>
  <c r="AB23" i="35"/>
  <c r="X23" i="35"/>
  <c r="U23" i="35"/>
  <c r="AZ165" i="39" l="1"/>
  <c r="AZ195" i="39"/>
  <c r="AZ135" i="39"/>
  <c r="AZ63" i="39"/>
  <c r="AZ314" i="39"/>
  <c r="AZ167" i="39"/>
  <c r="AZ318" i="39"/>
  <c r="AZ119" i="39"/>
  <c r="AZ281" i="39"/>
  <c r="AZ150" i="39"/>
  <c r="AZ78" i="39"/>
  <c r="AZ311" i="39"/>
  <c r="AZ249" i="39"/>
  <c r="AZ134" i="39"/>
  <c r="AZ62" i="39"/>
  <c r="AZ222" i="39"/>
  <c r="AZ129" i="39"/>
  <c r="AZ57" i="39"/>
  <c r="AZ308" i="39"/>
  <c r="AZ287" i="39"/>
  <c r="AZ149" i="39"/>
  <c r="AZ77" i="39"/>
  <c r="AZ267" i="39"/>
  <c r="AZ126" i="39"/>
  <c r="AZ54" i="39"/>
  <c r="AZ305" i="39"/>
  <c r="AZ288" i="39"/>
  <c r="AZ110" i="39"/>
  <c r="AZ276" i="39"/>
  <c r="AZ269" i="39"/>
  <c r="AZ141" i="39"/>
  <c r="AZ69" i="39"/>
  <c r="AZ302" i="39"/>
  <c r="AZ246" i="39"/>
  <c r="AZ125" i="39"/>
  <c r="AZ213" i="39"/>
  <c r="AZ201" i="39"/>
  <c r="AZ120" i="39"/>
  <c r="AZ48" i="39"/>
  <c r="AZ299" i="39"/>
  <c r="AZ275" i="39"/>
  <c r="AZ140" i="39"/>
  <c r="AZ68" i="39"/>
  <c r="AZ224" i="39"/>
  <c r="AZ101" i="39"/>
  <c r="AZ264" i="39"/>
  <c r="AZ257" i="39"/>
  <c r="AZ132" i="39"/>
  <c r="AZ60" i="39"/>
  <c r="AZ285" i="39"/>
  <c r="AZ237" i="39"/>
  <c r="AZ116" i="39"/>
  <c r="AZ320" i="39"/>
  <c r="AZ210" i="39"/>
  <c r="AZ198" i="39"/>
  <c r="AZ111" i="39"/>
  <c r="AZ39" i="39"/>
  <c r="AZ282" i="39"/>
  <c r="AZ263" i="39"/>
  <c r="AZ131" i="39"/>
  <c r="AZ59" i="39"/>
  <c r="AZ293" i="39"/>
  <c r="AZ173" i="39"/>
  <c r="AZ170" i="39"/>
  <c r="AZ38" i="39"/>
  <c r="AZ203" i="39"/>
  <c r="AZ108" i="39"/>
  <c r="AZ36" i="39"/>
  <c r="AZ272" i="39"/>
  <c r="AZ212" i="39"/>
  <c r="AZ92" i="39"/>
  <c r="AZ252" i="39"/>
  <c r="AZ228" i="39"/>
  <c r="AZ123" i="39"/>
  <c r="AZ51" i="39"/>
  <c r="AZ204" i="39"/>
  <c r="AZ234" i="39"/>
  <c r="AZ107" i="39"/>
  <c r="AZ290" i="39"/>
  <c r="AZ189" i="39"/>
  <c r="AZ102" i="39"/>
  <c r="AZ30" i="39"/>
  <c r="AZ270" i="39"/>
  <c r="AZ251" i="39"/>
  <c r="AZ122" i="39"/>
  <c r="AZ23" i="39"/>
  <c r="AZ177" i="39"/>
  <c r="AZ35" i="39"/>
  <c r="AZ191" i="39"/>
  <c r="AZ99" i="39"/>
  <c r="AZ27" i="39"/>
  <c r="AZ260" i="39"/>
  <c r="AZ155" i="39"/>
  <c r="AZ83" i="39"/>
  <c r="AZ240" i="39"/>
  <c r="AZ216" i="39"/>
  <c r="AZ114" i="39"/>
  <c r="AZ42" i="39"/>
  <c r="AZ192" i="39"/>
  <c r="AZ180" i="39"/>
  <c r="AZ98" i="39"/>
  <c r="AZ278" i="39"/>
  <c r="AZ186" i="39"/>
  <c r="AZ93" i="39"/>
  <c r="AZ258" i="39"/>
  <c r="AZ239" i="39"/>
  <c r="AZ113" i="39"/>
  <c r="AZ162" i="39"/>
  <c r="AZ321" i="39"/>
  <c r="AZ171" i="39"/>
  <c r="AZ90" i="39"/>
  <c r="AZ248" i="39"/>
  <c r="AZ146" i="39"/>
  <c r="AZ74" i="39"/>
  <c r="AZ200" i="39"/>
  <c r="AZ176" i="39"/>
  <c r="AZ105" i="39"/>
  <c r="AZ33" i="39"/>
  <c r="AZ168" i="39"/>
  <c r="AZ89" i="39"/>
  <c r="AZ266" i="39"/>
  <c r="AZ156" i="39"/>
  <c r="AZ84" i="39"/>
  <c r="AZ243" i="39"/>
  <c r="AZ219" i="39"/>
  <c r="AZ104" i="39"/>
  <c r="AZ279" i="39"/>
  <c r="AZ53" i="39"/>
  <c r="AZ29" i="39"/>
  <c r="AZ227" i="39"/>
  <c r="AZ153" i="39"/>
  <c r="AZ81" i="39"/>
  <c r="AZ236" i="39"/>
  <c r="AZ137" i="39"/>
  <c r="AZ65" i="39"/>
  <c r="AZ188" i="39"/>
  <c r="AZ164" i="39"/>
  <c r="AZ96" i="39"/>
  <c r="AZ24" i="39"/>
  <c r="AZ273" i="39"/>
  <c r="AZ152" i="39"/>
  <c r="AZ80" i="39"/>
  <c r="AZ254" i="39"/>
  <c r="AZ147" i="39"/>
  <c r="AZ75" i="39"/>
  <c r="AZ231" i="39"/>
  <c r="AZ207" i="39"/>
  <c r="AZ95" i="39"/>
  <c r="AZ174" i="39"/>
  <c r="AZ59" i="38"/>
  <c r="AZ60" i="38"/>
  <c r="AZ24" i="38"/>
  <c r="AZ33" i="38"/>
  <c r="AZ36" i="38"/>
  <c r="AZ57" i="38"/>
  <c r="AZ50" i="38"/>
  <c r="AZ23" i="38"/>
  <c r="AZ38" i="38"/>
  <c r="AZ54" i="38"/>
  <c r="AZ35" i="38"/>
  <c r="AZ44" i="38"/>
  <c r="AZ29" i="38"/>
  <c r="AZ53" i="38"/>
  <c r="AZ42" i="38"/>
  <c r="AZ48" i="38"/>
  <c r="AZ39" i="38"/>
  <c r="AZ51" i="38"/>
  <c r="AZ56" i="38"/>
  <c r="AZ41" i="38"/>
  <c r="AZ30" i="38"/>
  <c r="AZ26" i="38"/>
  <c r="AZ27" i="38"/>
  <c r="AZ47" i="38"/>
  <c r="AX53" i="35"/>
  <c r="S25" i="36"/>
  <c r="U25" i="36" s="1"/>
  <c r="Q25" i="36"/>
  <c r="K25" i="36"/>
  <c r="S24" i="36"/>
  <c r="U24" i="36" s="1"/>
  <c r="Q24" i="36"/>
  <c r="K24" i="36"/>
  <c r="S23" i="36"/>
  <c r="U23" i="36" s="1"/>
  <c r="Q23" i="36"/>
  <c r="K23" i="36"/>
  <c r="S22" i="36"/>
  <c r="U22" i="36" s="1"/>
  <c r="Q22" i="36"/>
  <c r="K22" i="36"/>
  <c r="S21" i="36"/>
  <c r="U21" i="36" s="1"/>
  <c r="Q21" i="36"/>
  <c r="K21" i="36"/>
  <c r="S20" i="36"/>
  <c r="U20" i="36" s="1"/>
  <c r="Q20" i="36"/>
  <c r="K20" i="36"/>
  <c r="S19" i="36"/>
  <c r="U19" i="36" s="1"/>
  <c r="Q19" i="36"/>
  <c r="K19" i="36"/>
  <c r="S18" i="36"/>
  <c r="U18" i="36" s="1"/>
  <c r="Q18" i="36"/>
  <c r="K18" i="36"/>
  <c r="S17" i="36"/>
  <c r="U17" i="36" s="1"/>
  <c r="Q17" i="36"/>
  <c r="K17" i="36"/>
  <c r="S16" i="36"/>
  <c r="U16" i="36" s="1"/>
  <c r="Q16" i="36"/>
  <c r="K16" i="36"/>
  <c r="S15" i="36"/>
  <c r="U15" i="36" s="1"/>
  <c r="Q15" i="36"/>
  <c r="K15" i="36"/>
  <c r="S14" i="36"/>
  <c r="U14" i="36" s="1"/>
  <c r="Q14" i="36"/>
  <c r="K14" i="36"/>
  <c r="S13" i="36"/>
  <c r="U13" i="36" s="1"/>
  <c r="Q13" i="36"/>
  <c r="K13" i="36"/>
  <c r="S12" i="36"/>
  <c r="U12" i="36" s="1"/>
  <c r="Q12" i="36"/>
  <c r="K12" i="36"/>
  <c r="S11" i="36"/>
  <c r="U11" i="36" s="1"/>
  <c r="Q11" i="36"/>
  <c r="K11" i="36"/>
  <c r="S10" i="36"/>
  <c r="U10" i="36" s="1"/>
  <c r="Q10" i="36"/>
  <c r="K10" i="36"/>
  <c r="S9" i="36"/>
  <c r="U9" i="36" s="1"/>
  <c r="Q9" i="36"/>
  <c r="K9" i="36"/>
  <c r="S8" i="36"/>
  <c r="U8" i="36" s="1"/>
  <c r="Q8" i="36"/>
  <c r="K8" i="36"/>
  <c r="S7" i="36"/>
  <c r="U7" i="36" s="1"/>
  <c r="Q7" i="36"/>
  <c r="K7" i="36"/>
  <c r="S6" i="36"/>
  <c r="U6" i="36" s="1"/>
  <c r="Q6" i="36"/>
  <c r="K6" i="36"/>
  <c r="AW72" i="35"/>
  <c r="AV72" i="35"/>
  <c r="AU72" i="35"/>
  <c r="AT72" i="35"/>
  <c r="AS72" i="35"/>
  <c r="AR72" i="35"/>
  <c r="AQ72" i="35"/>
  <c r="AP72" i="35"/>
  <c r="AO72" i="35"/>
  <c r="AN72" i="35"/>
  <c r="AM72" i="35"/>
  <c r="AL72" i="35"/>
  <c r="AK72" i="35"/>
  <c r="AJ72" i="35"/>
  <c r="AI72" i="35"/>
  <c r="AH72" i="35"/>
  <c r="AG72" i="35"/>
  <c r="AF72" i="35"/>
  <c r="AE72" i="35"/>
  <c r="AD72" i="35"/>
  <c r="AC72" i="35"/>
  <c r="AB72" i="35"/>
  <c r="AA72" i="35"/>
  <c r="Z72" i="35"/>
  <c r="Y72" i="35"/>
  <c r="X72" i="35"/>
  <c r="W72" i="35"/>
  <c r="V72" i="35"/>
  <c r="U72" i="35"/>
  <c r="T72" i="35"/>
  <c r="S72" i="35"/>
  <c r="AW67" i="35"/>
  <c r="AV67" i="35"/>
  <c r="AU67" i="35"/>
  <c r="AT67" i="35"/>
  <c r="AS67" i="35"/>
  <c r="AR67" i="35"/>
  <c r="AQ67" i="35"/>
  <c r="AP67" i="35"/>
  <c r="AO67" i="35"/>
  <c r="AN67" i="35"/>
  <c r="AM67" i="35"/>
  <c r="AL67" i="35"/>
  <c r="AK67" i="35"/>
  <c r="AJ67" i="35"/>
  <c r="AI67" i="35"/>
  <c r="AH67" i="35"/>
  <c r="AG67" i="35"/>
  <c r="AF67" i="35"/>
  <c r="AE67" i="35"/>
  <c r="AD67" i="35"/>
  <c r="AC67" i="35"/>
  <c r="AB67" i="35"/>
  <c r="AA67" i="35"/>
  <c r="Z67" i="35"/>
  <c r="Y67" i="35"/>
  <c r="X67" i="35"/>
  <c r="W67" i="35"/>
  <c r="V67" i="35"/>
  <c r="U67" i="35"/>
  <c r="T67" i="35"/>
  <c r="S67" i="35"/>
  <c r="AX60" i="35"/>
  <c r="F60" i="35"/>
  <c r="AX59" i="35"/>
  <c r="AX57" i="35"/>
  <c r="F57" i="35"/>
  <c r="AX56" i="35"/>
  <c r="AX54" i="35"/>
  <c r="F54" i="35"/>
  <c r="AX51" i="35"/>
  <c r="F51" i="35"/>
  <c r="F48" i="35"/>
  <c r="F45" i="35"/>
  <c r="F42" i="35"/>
  <c r="F39" i="35"/>
  <c r="AX36" i="35"/>
  <c r="F36" i="35"/>
  <c r="AX33" i="35"/>
  <c r="F33" i="35"/>
  <c r="AX32" i="35"/>
  <c r="F30" i="35"/>
  <c r="F27" i="35"/>
  <c r="B25" i="35"/>
  <c r="B28" i="35" s="1"/>
  <c r="B31" i="35" s="1"/>
  <c r="B34" i="35" s="1"/>
  <c r="B37" i="35" s="1"/>
  <c r="B40" i="35" s="1"/>
  <c r="B43" i="35" s="1"/>
  <c r="B46" i="35" s="1"/>
  <c r="B49" i="35" s="1"/>
  <c r="B52" i="35" s="1"/>
  <c r="B55" i="35" s="1"/>
  <c r="B58" i="35" s="1"/>
  <c r="F24" i="35"/>
  <c r="AX17" i="35"/>
  <c r="AC2" i="35"/>
  <c r="AT20" i="35" s="1"/>
  <c r="AT21" i="35" s="1"/>
  <c r="AV19" i="35" l="1"/>
  <c r="AV20" i="35" s="1"/>
  <c r="AV21" i="35" s="1"/>
  <c r="AM20" i="35"/>
  <c r="AM21" i="35" s="1"/>
  <c r="AU19" i="35"/>
  <c r="AU20" i="35" s="1"/>
  <c r="AU21" i="35" s="1"/>
  <c r="AW19" i="35"/>
  <c r="AW20" i="35" s="1"/>
  <c r="AW21" i="35" s="1"/>
  <c r="AR48" i="35"/>
  <c r="T48" i="35"/>
  <c r="AT45" i="35"/>
  <c r="V45" i="35"/>
  <c r="AL39" i="35"/>
  <c r="AF30" i="35"/>
  <c r="AH27" i="35"/>
  <c r="V27" i="35"/>
  <c r="AJ24" i="35"/>
  <c r="S30" i="35"/>
  <c r="W24" i="35"/>
  <c r="AF45" i="35"/>
  <c r="AT42" i="35"/>
  <c r="AR27" i="35"/>
  <c r="T27" i="35"/>
  <c r="AT24" i="35"/>
  <c r="AH24" i="35"/>
  <c r="V24" i="35"/>
  <c r="AO48" i="35"/>
  <c r="AC48" i="35"/>
  <c r="S45" i="35"/>
  <c r="AQ48" i="35"/>
  <c r="AE48" i="35"/>
  <c r="S48" i="35"/>
  <c r="AG45" i="35"/>
  <c r="U45" i="35"/>
  <c r="AS27" i="35"/>
  <c r="U27" i="35"/>
  <c r="AD48" i="35"/>
  <c r="AR45" i="35"/>
  <c r="X39" i="35"/>
  <c r="AQ45" i="35"/>
  <c r="AI39" i="35"/>
  <c r="AQ27" i="35"/>
  <c r="AN48" i="35"/>
  <c r="AP45" i="35"/>
  <c r="AD45" i="35"/>
  <c r="AF42" i="35"/>
  <c r="AH39" i="35"/>
  <c r="AN30" i="35"/>
  <c r="AP27" i="35"/>
  <c r="AD27" i="35"/>
  <c r="AR24" i="35"/>
  <c r="AF24" i="35"/>
  <c r="T24" i="35"/>
  <c r="Y30" i="35"/>
  <c r="AO24" i="35"/>
  <c r="AM42" i="35"/>
  <c r="AO39" i="35"/>
  <c r="AK27" i="35"/>
  <c r="AA24" i="35"/>
  <c r="AA48" i="35"/>
  <c r="AC45" i="35"/>
  <c r="AS39" i="35"/>
  <c r="U39" i="35"/>
  <c r="AM30" i="35"/>
  <c r="AO27" i="35"/>
  <c r="AC27" i="35"/>
  <c r="AQ24" i="35"/>
  <c r="S24" i="35"/>
  <c r="Z48" i="35"/>
  <c r="AN45" i="35"/>
  <c r="AB45" i="35"/>
  <c r="T39" i="35"/>
  <c r="Z30" i="35"/>
  <c r="AB27" i="35"/>
  <c r="AK48" i="35"/>
  <c r="AM45" i="35"/>
  <c r="AE39" i="35"/>
  <c r="AA27" i="35"/>
  <c r="AC24" i="35"/>
  <c r="Y45" i="35"/>
  <c r="AM24" i="35"/>
  <c r="V48" i="35"/>
  <c r="AJ45" i="35"/>
  <c r="AT30" i="35"/>
  <c r="AJ27" i="35"/>
  <c r="AS48" i="35"/>
  <c r="AG48" i="35"/>
  <c r="AI45" i="35"/>
  <c r="Y42" i="35"/>
  <c r="W27" i="35"/>
  <c r="AK24" i="35"/>
  <c r="AE27" i="35"/>
  <c r="AL48" i="35"/>
  <c r="AD24" i="35"/>
  <c r="AH48" i="35"/>
  <c r="AB39" i="35"/>
  <c r="W45" i="35"/>
  <c r="AA39" i="35"/>
  <c r="AG30" i="35"/>
  <c r="AI27" i="35"/>
  <c r="Y24" i="35"/>
  <c r="AG24" i="35"/>
  <c r="AJ48" i="35"/>
  <c r="X48" i="35"/>
  <c r="Z45" i="35"/>
  <c r="AP39" i="35"/>
  <c r="AL27" i="35"/>
  <c r="AN24" i="35"/>
  <c r="W48" i="35"/>
  <c r="AK45" i="35"/>
  <c r="X27" i="35"/>
  <c r="Z24" i="35"/>
  <c r="AQ20" i="35"/>
  <c r="AQ21" i="35" s="1"/>
  <c r="AA47" i="35"/>
  <c r="AC44" i="35"/>
  <c r="AS38" i="35"/>
  <c r="U38" i="35"/>
  <c r="AM29" i="35"/>
  <c r="AO26" i="35"/>
  <c r="AC26" i="35"/>
  <c r="AQ23" i="35"/>
  <c r="S23" i="35"/>
  <c r="Z29" i="35"/>
  <c r="AB26" i="35"/>
  <c r="AD23" i="35"/>
  <c r="AK47" i="35"/>
  <c r="AM44" i="35"/>
  <c r="Y29" i="35"/>
  <c r="AA26" i="35"/>
  <c r="AO23" i="35"/>
  <c r="AC23" i="35"/>
  <c r="AJ47" i="35"/>
  <c r="X47" i="35"/>
  <c r="Z44" i="35"/>
  <c r="AP38" i="35"/>
  <c r="AL26" i="35"/>
  <c r="AL47" i="35"/>
  <c r="Z47" i="35"/>
  <c r="AN44" i="35"/>
  <c r="AB44" i="35"/>
  <c r="T38" i="35"/>
  <c r="AE38" i="35"/>
  <c r="W47" i="35"/>
  <c r="AK44" i="35"/>
  <c r="Y44" i="35"/>
  <c r="AM41" i="35"/>
  <c r="AO38" i="35"/>
  <c r="AK26" i="35"/>
  <c r="AM23" i="35"/>
  <c r="AA23" i="35"/>
  <c r="V44" i="35"/>
  <c r="AD44" i="35"/>
  <c r="AD26" i="35"/>
  <c r="T23" i="35"/>
  <c r="AN23" i="35"/>
  <c r="AH47" i="35"/>
  <c r="V47" i="35"/>
  <c r="AJ44" i="35"/>
  <c r="AB38" i="35"/>
  <c r="AT29" i="35"/>
  <c r="AJ26" i="35"/>
  <c r="X26" i="35"/>
  <c r="Z23" i="35"/>
  <c r="AS47" i="35"/>
  <c r="AI44" i="35"/>
  <c r="W44" i="35"/>
  <c r="Y41" i="35"/>
  <c r="AG29" i="35"/>
  <c r="AI26" i="35"/>
  <c r="AK23" i="35"/>
  <c r="AR47" i="35"/>
  <c r="T47" i="35"/>
  <c r="AT44" i="35"/>
  <c r="AL38" i="35"/>
  <c r="AF29" i="35"/>
  <c r="V26" i="35"/>
  <c r="AJ23" i="35"/>
  <c r="AR44" i="35"/>
  <c r="X38" i="35"/>
  <c r="AT23" i="35"/>
  <c r="V23" i="35"/>
  <c r="AC47" i="35"/>
  <c r="S44" i="35"/>
  <c r="AE26" i="35"/>
  <c r="AG23" i="35"/>
  <c r="AN47" i="35"/>
  <c r="AP44" i="35"/>
  <c r="AH38" i="35"/>
  <c r="AN29" i="35"/>
  <c r="AR23" i="35"/>
  <c r="AG47" i="35"/>
  <c r="AA38" i="35"/>
  <c r="W26" i="35"/>
  <c r="Y23" i="35"/>
  <c r="AH26" i="35"/>
  <c r="AR26" i="35"/>
  <c r="AH23" i="35"/>
  <c r="AQ26" i="35"/>
  <c r="AQ47" i="35"/>
  <c r="AE47" i="35"/>
  <c r="S47" i="35"/>
  <c r="AG44" i="35"/>
  <c r="U44" i="35"/>
  <c r="S29" i="35"/>
  <c r="AS26" i="35"/>
  <c r="U26" i="35"/>
  <c r="W23" i="35"/>
  <c r="AD47" i="35"/>
  <c r="AF44" i="35"/>
  <c r="AT41" i="35"/>
  <c r="T26" i="35"/>
  <c r="AO47" i="35"/>
  <c r="AQ44" i="35"/>
  <c r="AI38" i="35"/>
  <c r="AF41" i="35"/>
  <c r="AP26" i="35"/>
  <c r="AF23" i="35"/>
  <c r="S20" i="35"/>
  <c r="S21" i="35" s="1"/>
  <c r="W20" i="35"/>
  <c r="W21" i="35" s="1"/>
  <c r="AA20" i="35"/>
  <c r="AA21" i="35" s="1"/>
  <c r="AE20" i="35"/>
  <c r="AE21" i="35" s="1"/>
  <c r="AI20" i="35"/>
  <c r="AI21" i="35" s="1"/>
  <c r="AV71" i="35"/>
  <c r="AR71" i="35"/>
  <c r="AN71" i="35"/>
  <c r="AJ71" i="35"/>
  <c r="AF71" i="35"/>
  <c r="AB71" i="35"/>
  <c r="X71" i="35"/>
  <c r="T71" i="35"/>
  <c r="AU70" i="35"/>
  <c r="AQ70" i="35"/>
  <c r="AM70" i="35"/>
  <c r="AI70" i="35"/>
  <c r="AE70" i="35"/>
  <c r="AA70" i="35"/>
  <c r="W70" i="35"/>
  <c r="S70" i="35"/>
  <c r="AT69" i="35"/>
  <c r="AP69" i="35"/>
  <c r="AL69" i="35"/>
  <c r="AH69" i="35"/>
  <c r="AD69" i="35"/>
  <c r="Z69" i="35"/>
  <c r="V69" i="35"/>
  <c r="AW68" i="35"/>
  <c r="AS68" i="35"/>
  <c r="AO68" i="35"/>
  <c r="AK68" i="35"/>
  <c r="AG68" i="35"/>
  <c r="AC68" i="35"/>
  <c r="Y68" i="35"/>
  <c r="U68" i="35"/>
  <c r="AW64" i="35"/>
  <c r="AS64" i="35"/>
  <c r="AO64" i="35"/>
  <c r="AK64" i="35"/>
  <c r="AG64" i="35"/>
  <c r="AC64" i="35"/>
  <c r="Y64" i="35"/>
  <c r="U64" i="35"/>
  <c r="AX63" i="35"/>
  <c r="AT63" i="35"/>
  <c r="AP63" i="35"/>
  <c r="AL63" i="35"/>
  <c r="AH63" i="35"/>
  <c r="AD63" i="35"/>
  <c r="Z63" i="35"/>
  <c r="V63" i="35"/>
  <c r="AU62" i="35"/>
  <c r="AQ62" i="35"/>
  <c r="AM62" i="35"/>
  <c r="AI62" i="35"/>
  <c r="AE62" i="35"/>
  <c r="AA62" i="35"/>
  <c r="W62" i="35"/>
  <c r="S62" i="35"/>
  <c r="AU71" i="35"/>
  <c r="AQ71" i="35"/>
  <c r="AM71" i="35"/>
  <c r="AI71" i="35"/>
  <c r="AE71" i="35"/>
  <c r="AA71" i="35"/>
  <c r="W71" i="35"/>
  <c r="S71" i="35"/>
  <c r="AT70" i="35"/>
  <c r="AP70" i="35"/>
  <c r="AL70" i="35"/>
  <c r="AH70" i="35"/>
  <c r="AD70" i="35"/>
  <c r="Z70" i="35"/>
  <c r="V70" i="35"/>
  <c r="AW69" i="35"/>
  <c r="AS69" i="35"/>
  <c r="AO69" i="35"/>
  <c r="AK69" i="35"/>
  <c r="AG69" i="35"/>
  <c r="AC69" i="35"/>
  <c r="Y69" i="35"/>
  <c r="U69" i="35"/>
  <c r="AV68" i="35"/>
  <c r="AR68" i="35"/>
  <c r="AN68" i="35"/>
  <c r="AJ68" i="35"/>
  <c r="AF68" i="35"/>
  <c r="AB68" i="35"/>
  <c r="X68" i="35"/>
  <c r="T68" i="35"/>
  <c r="AV64" i="35"/>
  <c r="AR64" i="35"/>
  <c r="AN64" i="35"/>
  <c r="AJ64" i="35"/>
  <c r="AF64" i="35"/>
  <c r="AB64" i="35"/>
  <c r="X64" i="35"/>
  <c r="T64" i="35"/>
  <c r="AW63" i="35"/>
  <c r="AS63" i="35"/>
  <c r="AO63" i="35"/>
  <c r="AK63" i="35"/>
  <c r="AG63" i="35"/>
  <c r="AC63" i="35"/>
  <c r="Y63" i="35"/>
  <c r="U63" i="35"/>
  <c r="AT62" i="35"/>
  <c r="AP62" i="35"/>
  <c r="AL62" i="35"/>
  <c r="AH62" i="35"/>
  <c r="AD62" i="35"/>
  <c r="Z62" i="35"/>
  <c r="V62" i="35"/>
  <c r="AW71" i="35"/>
  <c r="AS71" i="35"/>
  <c r="AO71" i="35"/>
  <c r="AK71" i="35"/>
  <c r="AG71" i="35"/>
  <c r="AC71" i="35"/>
  <c r="Y71" i="35"/>
  <c r="U71" i="35"/>
  <c r="AV70" i="35"/>
  <c r="AR70" i="35"/>
  <c r="AN70" i="35"/>
  <c r="AJ70" i="35"/>
  <c r="AF70" i="35"/>
  <c r="AB70" i="35"/>
  <c r="X70" i="35"/>
  <c r="T70" i="35"/>
  <c r="AU69" i="35"/>
  <c r="AQ69" i="35"/>
  <c r="AM69" i="35"/>
  <c r="AI69" i="35"/>
  <c r="AE69" i="35"/>
  <c r="AA69" i="35"/>
  <c r="W69" i="35"/>
  <c r="S69" i="35"/>
  <c r="AT68" i="35"/>
  <c r="AP68" i="35"/>
  <c r="AL68" i="35"/>
  <c r="AH68" i="35"/>
  <c r="AD68" i="35"/>
  <c r="Z68" i="35"/>
  <c r="V68" i="35"/>
  <c r="AT64" i="35"/>
  <c r="AP64" i="35"/>
  <c r="AL64" i="35"/>
  <c r="AH64" i="35"/>
  <c r="AD64" i="35"/>
  <c r="Z64" i="35"/>
  <c r="V64" i="35"/>
  <c r="AU63" i="35"/>
  <c r="AQ63" i="35"/>
  <c r="AM63" i="35"/>
  <c r="AI63" i="35"/>
  <c r="AE63" i="35"/>
  <c r="AA63" i="35"/>
  <c r="W63" i="35"/>
  <c r="S63" i="35"/>
  <c r="AV62" i="35"/>
  <c r="AR62" i="35"/>
  <c r="AN62" i="35"/>
  <c r="AJ62" i="35"/>
  <c r="AF62" i="35"/>
  <c r="AB62" i="35"/>
  <c r="X62" i="35"/>
  <c r="T62" i="35"/>
  <c r="T20" i="35"/>
  <c r="T21" i="35" s="1"/>
  <c r="AB20" i="35"/>
  <c r="AB21" i="35" s="1"/>
  <c r="AF20" i="35"/>
  <c r="AF21" i="35" s="1"/>
  <c r="AN20" i="35"/>
  <c r="AN21" i="35" s="1"/>
  <c r="AR20" i="35"/>
  <c r="AR21" i="35" s="1"/>
  <c r="AC62" i="35"/>
  <c r="AB63" i="35"/>
  <c r="AA64" i="35"/>
  <c r="AQ64" i="35"/>
  <c r="AQ68" i="35"/>
  <c r="AB69" i="35"/>
  <c r="AR69" i="35"/>
  <c r="AC70" i="35"/>
  <c r="AS70" i="35"/>
  <c r="AD71" i="35"/>
  <c r="AT71" i="35"/>
  <c r="AX35" i="35"/>
  <c r="AX47" i="35"/>
  <c r="AG62" i="35"/>
  <c r="AW62" i="35"/>
  <c r="AF63" i="35"/>
  <c r="AV63" i="35"/>
  <c r="AE64" i="35"/>
  <c r="AU64" i="35"/>
  <c r="AE68" i="35"/>
  <c r="AU68" i="35"/>
  <c r="AF69" i="35"/>
  <c r="AV69" i="35"/>
  <c r="AG70" i="35"/>
  <c r="AW70" i="35"/>
  <c r="AH71" i="35"/>
  <c r="X20" i="35"/>
  <c r="X21" i="35" s="1"/>
  <c r="AJ20" i="35"/>
  <c r="AJ21" i="35" s="1"/>
  <c r="AS62" i="35"/>
  <c r="AR63" i="35"/>
  <c r="AA68" i="35"/>
  <c r="BB8" i="35"/>
  <c r="AZ56" i="35" s="1"/>
  <c r="U20" i="35"/>
  <c r="U21" i="35" s="1"/>
  <c r="Y20" i="35"/>
  <c r="Y21" i="35" s="1"/>
  <c r="AC20" i="35"/>
  <c r="AC21" i="35" s="1"/>
  <c r="AG20" i="35"/>
  <c r="AG21" i="35" s="1"/>
  <c r="AK20" i="35"/>
  <c r="AK21" i="35" s="1"/>
  <c r="AO20" i="35"/>
  <c r="AO21" i="35" s="1"/>
  <c r="AS20" i="35"/>
  <c r="AS21" i="35" s="1"/>
  <c r="V20" i="35"/>
  <c r="V21" i="35" s="1"/>
  <c r="Z20" i="35"/>
  <c r="Z21" i="35" s="1"/>
  <c r="AD20" i="35"/>
  <c r="AD21" i="35" s="1"/>
  <c r="AH20" i="35"/>
  <c r="AH21" i="35" s="1"/>
  <c r="AL20" i="35"/>
  <c r="AL21" i="35" s="1"/>
  <c r="AP20" i="35"/>
  <c r="AP21" i="35" s="1"/>
  <c r="AX26" i="35"/>
  <c r="AX38" i="35"/>
  <c r="AX50" i="35"/>
  <c r="U62" i="35"/>
  <c r="AK62" i="35"/>
  <c r="T63" i="35"/>
  <c r="AJ63" i="35"/>
  <c r="S64" i="35"/>
  <c r="AI64" i="35"/>
  <c r="S68" i="35"/>
  <c r="AI68" i="35"/>
  <c r="T69" i="35"/>
  <c r="AJ69" i="35"/>
  <c r="U70" i="35"/>
  <c r="AK70" i="35"/>
  <c r="V71" i="35"/>
  <c r="AL71" i="35"/>
  <c r="AX41" i="35"/>
  <c r="Y62" i="35"/>
  <c r="AO62" i="35"/>
  <c r="X63" i="35"/>
  <c r="AN63" i="35"/>
  <c r="W64" i="35"/>
  <c r="AM64" i="35"/>
  <c r="W68" i="35"/>
  <c r="AM68" i="35"/>
  <c r="X69" i="35"/>
  <c r="AN69" i="35"/>
  <c r="Y70" i="35"/>
  <c r="AO70" i="35"/>
  <c r="Z71" i="35"/>
  <c r="AP71" i="35"/>
  <c r="AX42" i="35" l="1"/>
  <c r="AZ47" i="35"/>
  <c r="AZ35" i="35"/>
  <c r="AZ42" i="35"/>
  <c r="AZ51" i="35"/>
  <c r="AZ54" i="35"/>
  <c r="AZ60" i="35"/>
  <c r="AZ53" i="35"/>
  <c r="AZ36" i="35"/>
  <c r="AZ63" i="35"/>
  <c r="AZ33" i="35"/>
  <c r="AZ59" i="35"/>
  <c r="AZ41" i="35"/>
  <c r="AZ50" i="35"/>
  <c r="AZ38" i="35"/>
  <c r="AZ57" i="35"/>
  <c r="AZ26" i="35"/>
  <c r="AZ32" i="35"/>
  <c r="AX24" i="35"/>
  <c r="AZ24" i="35" s="1"/>
  <c r="AX48" i="35"/>
  <c r="AZ48" i="35" s="1"/>
  <c r="AX30" i="35"/>
  <c r="AZ30" i="35" s="1"/>
  <c r="AX45" i="35"/>
  <c r="AZ45" i="35" s="1"/>
  <c r="AX44" i="35"/>
  <c r="AZ44" i="35" s="1"/>
  <c r="AX23" i="35"/>
  <c r="AZ23" i="35" s="1"/>
  <c r="AX29" i="35"/>
  <c r="AZ29" i="35" s="1"/>
  <c r="AX39" i="35"/>
  <c r="AX27" i="35"/>
  <c r="AX62" i="35" s="1"/>
  <c r="AZ39" i="35" l="1"/>
  <c r="AZ64" i="35"/>
  <c r="AZ27" i="35"/>
  <c r="AZ62" i="35"/>
</calcChain>
</file>

<file path=xl/sharedStrings.xml><?xml version="1.0" encoding="utf-8"?>
<sst xmlns="http://schemas.openxmlformats.org/spreadsheetml/2006/main" count="2648" uniqueCount="1028">
  <si>
    <t>所　在　地</t>
    <rPh sb="0" eb="1">
      <t>トコロ</t>
    </rPh>
    <rPh sb="2" eb="3">
      <t>ザイ</t>
    </rPh>
    <rPh sb="4" eb="5">
      <t>チ</t>
    </rPh>
    <phoneticPr fontId="7"/>
  </si>
  <si>
    <t>　</t>
  </si>
  <si>
    <t xml:space="preserve"> 点検日</t>
  </si>
  <si>
    <t xml:space="preserve"> 事業所</t>
    <rPh sb="1" eb="4">
      <t>ジギョウショ</t>
    </rPh>
    <phoneticPr fontId="7"/>
  </si>
  <si>
    <t xml:space="preserve"> フリガナ</t>
  </si>
  <si>
    <t xml:space="preserve"> 名　　称</t>
  </si>
  <si>
    <t>問２</t>
    <rPh sb="0" eb="1">
      <t>ト</t>
    </rPh>
    <phoneticPr fontId="7"/>
  </si>
  <si>
    <t>問５</t>
    <rPh sb="0" eb="1">
      <t>ト</t>
    </rPh>
    <phoneticPr fontId="7"/>
  </si>
  <si>
    <t>問４</t>
    <rPh sb="0" eb="1">
      <t>ト</t>
    </rPh>
    <phoneticPr fontId="7"/>
  </si>
  <si>
    <t>問６</t>
    <rPh sb="0" eb="1">
      <t>ト</t>
    </rPh>
    <phoneticPr fontId="7"/>
  </si>
  <si>
    <t>問７</t>
    <rPh sb="0" eb="1">
      <t>ト</t>
    </rPh>
    <phoneticPr fontId="7"/>
  </si>
  <si>
    <t>　事務室、プライバシーの確保された相談室（専用の部屋でない場合はパーテーション等で囲われている相談スペース）を確保している。</t>
    <rPh sb="1" eb="4">
      <t>ジムシツ</t>
    </rPh>
    <rPh sb="12" eb="14">
      <t>カクホ</t>
    </rPh>
    <rPh sb="17" eb="20">
      <t>ソウダンシツ</t>
    </rPh>
    <rPh sb="21" eb="23">
      <t>センヨウ</t>
    </rPh>
    <rPh sb="24" eb="26">
      <t>ヘヤ</t>
    </rPh>
    <rPh sb="29" eb="31">
      <t>バアイ</t>
    </rPh>
    <phoneticPr fontId="7"/>
  </si>
  <si>
    <t>問８</t>
    <rPh sb="0" eb="1">
      <t>ト</t>
    </rPh>
    <phoneticPr fontId="7"/>
  </si>
  <si>
    <t>問９</t>
    <rPh sb="0" eb="1">
      <t>ト</t>
    </rPh>
    <phoneticPr fontId="7"/>
  </si>
  <si>
    <t>問10</t>
    <rPh sb="0" eb="1">
      <t>ト</t>
    </rPh>
    <phoneticPr fontId="7"/>
  </si>
  <si>
    <t>問１</t>
    <rPh sb="0" eb="1">
      <t>ト</t>
    </rPh>
    <phoneticPr fontId="7"/>
  </si>
  <si>
    <t>問３</t>
    <rPh sb="0" eb="1">
      <t>ト</t>
    </rPh>
    <phoneticPr fontId="7"/>
  </si>
  <si>
    <t>問１</t>
    <rPh sb="0" eb="1">
      <t>トイ</t>
    </rPh>
    <phoneticPr fontId="7"/>
  </si>
  <si>
    <t>　その他日常生活費（身の回り品の費用、教養娯楽費）を利用者から一律に徴収していない。</t>
    <rPh sb="3" eb="4">
      <t>ホカ</t>
    </rPh>
    <rPh sb="4" eb="6">
      <t>ニチジョウ</t>
    </rPh>
    <rPh sb="6" eb="9">
      <t>セイカツヒ</t>
    </rPh>
    <rPh sb="10" eb="11">
      <t>ミ</t>
    </rPh>
    <rPh sb="12" eb="13">
      <t>マワ</t>
    </rPh>
    <rPh sb="14" eb="15">
      <t>ヒン</t>
    </rPh>
    <rPh sb="16" eb="18">
      <t>ヒヨウ</t>
    </rPh>
    <rPh sb="19" eb="21">
      <t>キョウヨウ</t>
    </rPh>
    <rPh sb="21" eb="24">
      <t>ゴラクヒ</t>
    </rPh>
    <rPh sb="26" eb="29">
      <t>リヨウシャ</t>
    </rPh>
    <rPh sb="31" eb="33">
      <t>イチリツ</t>
    </rPh>
    <rPh sb="34" eb="36">
      <t>チョウシュウ</t>
    </rPh>
    <phoneticPr fontId="7"/>
  </si>
  <si>
    <t>　生活相談員又は介護職員のうち１人以上は常勤職員である。</t>
    <rPh sb="1" eb="3">
      <t>セイカツ</t>
    </rPh>
    <rPh sb="3" eb="6">
      <t>ソウダンイン</t>
    </rPh>
    <rPh sb="6" eb="7">
      <t>マタ</t>
    </rPh>
    <rPh sb="8" eb="10">
      <t>カイゴ</t>
    </rPh>
    <rPh sb="10" eb="12">
      <t>ショクイン</t>
    </rPh>
    <rPh sb="16" eb="17">
      <t>ニン</t>
    </rPh>
    <rPh sb="17" eb="19">
      <t>イジョウ</t>
    </rPh>
    <rPh sb="20" eb="22">
      <t>ジョウキン</t>
    </rPh>
    <rPh sb="22" eb="24">
      <t>ショクイン</t>
    </rPh>
    <phoneticPr fontId="7"/>
  </si>
  <si>
    <t>２．設備基準について</t>
  </si>
  <si>
    <t>３．運営基準について</t>
  </si>
  <si>
    <t>備考：①　サービス提供していない日については斜線等を引いてください。</t>
    <rPh sb="0" eb="2">
      <t>ビコウ</t>
    </rPh>
    <rPh sb="9" eb="11">
      <t>テイキョウ</t>
    </rPh>
    <rPh sb="16" eb="17">
      <t>ヒ</t>
    </rPh>
    <rPh sb="22" eb="24">
      <t>シャセン</t>
    </rPh>
    <rPh sb="24" eb="25">
      <t>トウ</t>
    </rPh>
    <rPh sb="26" eb="27">
      <t>ヒ</t>
    </rPh>
    <phoneticPr fontId="17"/>
  </si>
  <si>
    <r>
      <t xml:space="preserve">   月平均利用者数</t>
    </r>
    <r>
      <rPr>
        <sz val="11"/>
        <rFont val="ＭＳ Ｐ明朝"/>
        <family val="1"/>
        <charset val="128"/>
      </rPr>
      <t>：月の利用者合計数（ｅ）÷サービス提供日数　　　　　　</t>
    </r>
    <rPh sb="3" eb="4">
      <t>ツキ</t>
    </rPh>
    <rPh sb="4" eb="6">
      <t>ヘイキン</t>
    </rPh>
    <rPh sb="6" eb="9">
      <t>リヨウシャ</t>
    </rPh>
    <rPh sb="9" eb="10">
      <t>スウ</t>
    </rPh>
    <rPh sb="11" eb="12">
      <t>ツキ</t>
    </rPh>
    <rPh sb="13" eb="16">
      <t>リヨウシャ</t>
    </rPh>
    <rPh sb="16" eb="19">
      <t>ゴウケイスウ</t>
    </rPh>
    <rPh sb="27" eb="29">
      <t>テイキョウ</t>
    </rPh>
    <rPh sb="29" eb="30">
      <t>ビ</t>
    </rPh>
    <rPh sb="30" eb="31">
      <t>スウ</t>
    </rPh>
    <phoneticPr fontId="17"/>
  </si>
  <si>
    <t>運営状況点検書で適切にできていなかった項目については、速やかに改善してください。</t>
    <rPh sb="8" eb="10">
      <t>テキセツ</t>
    </rPh>
    <rPh sb="19" eb="21">
      <t>コウモク</t>
    </rPh>
    <rPh sb="27" eb="28">
      <t>スミ</t>
    </rPh>
    <phoneticPr fontId="7"/>
  </si>
  <si>
    <t>　看護職員の配置について、次の計算方法で算出した結果が、０．９以上１未満となった月がない。</t>
    <rPh sb="13" eb="14">
      <t>ツギ</t>
    </rPh>
    <rPh sb="20" eb="22">
      <t>サンシュツ</t>
    </rPh>
    <rPh sb="31" eb="33">
      <t>イジョウ</t>
    </rPh>
    <rPh sb="34" eb="36">
      <t>ミマン</t>
    </rPh>
    <phoneticPr fontId="7"/>
  </si>
  <si>
    <t>サービス提供日に配置された看護職員の延べ人数</t>
    <rPh sb="13" eb="15">
      <t>カンゴ</t>
    </rPh>
    <rPh sb="15" eb="17">
      <t>ショクイン</t>
    </rPh>
    <phoneticPr fontId="7"/>
  </si>
  <si>
    <t>　※単位ごとに次の計算式で算出します。</t>
    <rPh sb="7" eb="8">
      <t>ツギ</t>
    </rPh>
    <rPh sb="13" eb="15">
      <t>サンシュツ</t>
    </rPh>
    <phoneticPr fontId="7"/>
  </si>
  <si>
    <t>当該月に配置された介護職員の勤務延時間数</t>
    <rPh sb="9" eb="11">
      <t>カイゴ</t>
    </rPh>
    <phoneticPr fontId="7"/>
  </si>
  <si>
    <t>当該月に配置すべき介護職員の勤務延時間数</t>
    <rPh sb="9" eb="11">
      <t>カイゴ</t>
    </rPh>
    <phoneticPr fontId="7"/>
  </si>
  <si>
    <t>　介護職員の配置について、次の計算方法で算出した結果が０．９以上１未満となった月がない。</t>
    <rPh sb="1" eb="3">
      <t>カイゴ</t>
    </rPh>
    <rPh sb="3" eb="5">
      <t>ショクイン</t>
    </rPh>
    <rPh sb="13" eb="14">
      <t>ツギ</t>
    </rPh>
    <rPh sb="20" eb="22">
      <t>サンシュツ</t>
    </rPh>
    <rPh sb="30" eb="32">
      <t>イジョウ</t>
    </rPh>
    <rPh sb="33" eb="35">
      <t>ミマン</t>
    </rPh>
    <phoneticPr fontId="7"/>
  </si>
  <si>
    <t xml:space="preserve"> ② 　従業者の職種、員数及び職務の内容＜単位ごとに＞</t>
    <rPh sb="21" eb="23">
      <t>タンイ</t>
    </rPh>
    <phoneticPr fontId="7"/>
  </si>
  <si>
    <t xml:space="preserve"> ③ 　営業日及び営業時間（サービス提供時間＜単位ごとに＞）</t>
    <rPh sb="18" eb="20">
      <t>テイキョウ</t>
    </rPh>
    <rPh sb="20" eb="22">
      <t>ジカン</t>
    </rPh>
    <rPh sb="23" eb="25">
      <t>タンイ</t>
    </rPh>
    <phoneticPr fontId="7"/>
  </si>
  <si>
    <t xml:space="preserve"> ⑦　 サービス利用に当たっての留意事項</t>
    <rPh sb="8" eb="10">
      <t>リヨウ</t>
    </rPh>
    <rPh sb="11" eb="12">
      <t>ア</t>
    </rPh>
    <rPh sb="16" eb="18">
      <t>リュウイ</t>
    </rPh>
    <rPh sb="18" eb="20">
      <t>ジコウ</t>
    </rPh>
    <phoneticPr fontId="7"/>
  </si>
  <si>
    <t>日</t>
    <rPh sb="0" eb="1">
      <t>ニチ</t>
    </rPh>
    <phoneticPr fontId="7"/>
  </si>
  <si>
    <t>　看護職員の配置について、次の計算式で算出した結果が、０．９を下回った月がない。</t>
    <rPh sb="13" eb="14">
      <t>ツギ</t>
    </rPh>
    <rPh sb="17" eb="18">
      <t>シキ</t>
    </rPh>
    <rPh sb="19" eb="21">
      <t>サンシュツ</t>
    </rPh>
    <phoneticPr fontId="7"/>
  </si>
  <si>
    <t>合計</t>
  </si>
  <si>
    <t>問2</t>
    <rPh sb="0" eb="1">
      <t>ト</t>
    </rPh>
    <phoneticPr fontId="7"/>
  </si>
  <si>
    <t xml:space="preserve"> ①   事業の目的、運営の方針、事業所名称、事業所所在地</t>
    <rPh sb="5" eb="7">
      <t>ジギョウ</t>
    </rPh>
    <rPh sb="8" eb="10">
      <t>モクテキ</t>
    </rPh>
    <rPh sb="11" eb="13">
      <t>ウンエイ</t>
    </rPh>
    <rPh sb="14" eb="16">
      <t>ホウシン</t>
    </rPh>
    <rPh sb="17" eb="19">
      <t>ジギョウ</t>
    </rPh>
    <rPh sb="19" eb="20">
      <t>ショ</t>
    </rPh>
    <rPh sb="20" eb="22">
      <t>メイショウ</t>
    </rPh>
    <rPh sb="23" eb="26">
      <t>ジギョウショ</t>
    </rPh>
    <rPh sb="26" eb="29">
      <t>ショザイチ</t>
    </rPh>
    <phoneticPr fontId="7"/>
  </si>
  <si>
    <t xml:space="preserve"> ⑨　 非常災害対策に関する事項</t>
    <rPh sb="4" eb="6">
      <t>ヒジョウ</t>
    </rPh>
    <rPh sb="6" eb="8">
      <t>サイガイ</t>
    </rPh>
    <rPh sb="8" eb="10">
      <t>タイサク</t>
    </rPh>
    <rPh sb="11" eb="12">
      <t>カン</t>
    </rPh>
    <rPh sb="14" eb="16">
      <t>ジコウ</t>
    </rPh>
    <phoneticPr fontId="7"/>
  </si>
  <si>
    <t>　作成した栄養ケア計画については、栄養改善サービスの対象となる利用者又はその家族に説明し、その同意を得ている。また、同意を得られた日以降に提供したサービスについて当該加算を算定している。</t>
    <rPh sb="5" eb="7">
      <t>エイヨウ</t>
    </rPh>
    <rPh sb="58" eb="60">
      <t>ドウイ</t>
    </rPh>
    <rPh sb="61" eb="62">
      <t>エ</t>
    </rPh>
    <rPh sb="65" eb="66">
      <t>ヒ</t>
    </rPh>
    <rPh sb="66" eb="68">
      <t>イコウ</t>
    </rPh>
    <rPh sb="69" eb="71">
      <t>テイキョウ</t>
    </rPh>
    <rPh sb="81" eb="83">
      <t>トウガイ</t>
    </rPh>
    <rPh sb="83" eb="85">
      <t>カサン</t>
    </rPh>
    <rPh sb="86" eb="88">
      <t>サンテイ</t>
    </rPh>
    <phoneticPr fontId="7"/>
  </si>
  <si>
    <t>　月の１営業日当たりの平均利用者数が、事業所の運営規程に定められた利用定員を超過した月がない。</t>
    <rPh sb="19" eb="22">
      <t>ジギョウショ</t>
    </rPh>
    <rPh sb="23" eb="25">
      <t>ウンエイ</t>
    </rPh>
    <rPh sb="25" eb="27">
      <t>キテイ</t>
    </rPh>
    <rPh sb="28" eb="29">
      <t>サダ</t>
    </rPh>
    <rPh sb="33" eb="35">
      <t>リヨウ</t>
    </rPh>
    <rPh sb="35" eb="37">
      <t>テイイン</t>
    </rPh>
    <phoneticPr fontId="7"/>
  </si>
  <si>
    <t>＜　０．９</t>
    <phoneticPr fontId="7"/>
  </si>
  <si>
    <t>サービス提供日数</t>
    <rPh sb="7" eb="8">
      <t>スウ</t>
    </rPh>
    <phoneticPr fontId="7"/>
  </si>
  <si>
    <t>０．９　≦</t>
    <phoneticPr fontId="7"/>
  </si>
  <si>
    <t>●</t>
    <phoneticPr fontId="7"/>
  </si>
  <si>
    <t>●</t>
    <phoneticPr fontId="7"/>
  </si>
  <si>
    <t>要介護１～５の利用者数と、要支援１、２の同時にサービスを受けた者の最大数を記入してください。</t>
    <rPh sb="0" eb="3">
      <t>ヨウカイゴ</t>
    </rPh>
    <rPh sb="7" eb="10">
      <t>リヨウシャ</t>
    </rPh>
    <rPh sb="10" eb="11">
      <t>スウ</t>
    </rPh>
    <rPh sb="13" eb="16">
      <t>ヨウシエン</t>
    </rPh>
    <rPh sb="20" eb="22">
      <t>ドウジ</t>
    </rPh>
    <rPh sb="28" eb="29">
      <t>ウ</t>
    </rPh>
    <rPh sb="31" eb="32">
      <t>モノ</t>
    </rPh>
    <rPh sb="33" eb="36">
      <t>サイダイスウ</t>
    </rPh>
    <rPh sb="37" eb="39">
      <t>キニュウ</t>
    </rPh>
    <phoneticPr fontId="17"/>
  </si>
  <si>
    <r>
      <t>②　減算の有無　　　　…　月の看護職員配置人数の延べ人数÷サービス提供日数が０．９を下回っていないですか。</t>
    </r>
    <r>
      <rPr>
        <b/>
        <u/>
        <sz val="12"/>
        <color indexed="10"/>
        <rFont val="ＭＳ Ｐゴシック"/>
        <family val="3"/>
        <charset val="128"/>
      </rPr>
      <t/>
    </r>
    <rPh sb="2" eb="4">
      <t>ゲンサン</t>
    </rPh>
    <rPh sb="5" eb="7">
      <t>ウム</t>
    </rPh>
    <rPh sb="13" eb="14">
      <t>ツキ</t>
    </rPh>
    <rPh sb="15" eb="17">
      <t>カンゴ</t>
    </rPh>
    <rPh sb="17" eb="19">
      <t>ショクイン</t>
    </rPh>
    <rPh sb="19" eb="21">
      <t>ハイチ</t>
    </rPh>
    <rPh sb="21" eb="23">
      <t>ニンズウ</t>
    </rPh>
    <rPh sb="24" eb="25">
      <t>ノ</t>
    </rPh>
    <rPh sb="26" eb="28">
      <t>ニンズウ</t>
    </rPh>
    <rPh sb="33" eb="35">
      <t>テイキョウ</t>
    </rPh>
    <rPh sb="35" eb="37">
      <t>ニッスウ</t>
    </rPh>
    <rPh sb="42" eb="44">
      <t>シタマワ</t>
    </rPh>
    <phoneticPr fontId="17"/>
  </si>
  <si>
    <t>(a)</t>
    <phoneticPr fontId="7"/>
  </si>
  <si>
    <r>
      <t xml:space="preserve">   　　　　　　看護職員人員欠如確認　</t>
    </r>
    <r>
      <rPr>
        <sz val="11"/>
        <rFont val="ＭＳ Ｐ明朝"/>
        <family val="1"/>
        <charset val="128"/>
      </rPr>
      <t>：サービス提供日に配置された看護職員の延べ人数の合計</t>
    </r>
    <rPh sb="9" eb="11">
      <t>カンゴ</t>
    </rPh>
    <rPh sb="11" eb="13">
      <t>ショクイン</t>
    </rPh>
    <rPh sb="13" eb="14">
      <t>ジン</t>
    </rPh>
    <rPh sb="14" eb="15">
      <t>イン</t>
    </rPh>
    <rPh sb="15" eb="17">
      <t>ケツジョ</t>
    </rPh>
    <rPh sb="17" eb="19">
      <t>カクニン</t>
    </rPh>
    <rPh sb="34" eb="36">
      <t>カンゴ</t>
    </rPh>
    <rPh sb="36" eb="38">
      <t>ショクイン</t>
    </rPh>
    <rPh sb="39" eb="40">
      <t>ノ</t>
    </rPh>
    <rPh sb="41" eb="43">
      <t>ニンズウ</t>
    </rPh>
    <rPh sb="44" eb="46">
      <t>ゴウケイ</t>
    </rPh>
    <phoneticPr fontId="17"/>
  </si>
  <si>
    <t>(b)</t>
    <phoneticPr fontId="7"/>
  </si>
  <si>
    <t>（b）</t>
    <phoneticPr fontId="7"/>
  </si>
  <si>
    <t>＝</t>
    <phoneticPr fontId="7"/>
  </si>
  <si>
    <t>当該月の次の月から人員基準欠如が解消されるに至った月の介護報酬について減算</t>
    <phoneticPr fontId="7"/>
  </si>
  <si>
    <t>＜　１</t>
    <phoneticPr fontId="7"/>
  </si>
  <si>
    <t>当該月の翌々月から人員基準欠如が解消されるに至った月の介護報酬について減算</t>
    <phoneticPr fontId="7"/>
  </si>
  <si>
    <t>（ただし、翌月の末日において人員基準を満たすに至っている場合を除く）</t>
    <phoneticPr fontId="7"/>
  </si>
  <si>
    <t>　　　　　　</t>
    <phoneticPr fontId="17"/>
  </si>
  <si>
    <t>　　　　　　　　　　　　　 …　月の看護職員配置人数の延べ人数÷サービス提供日数が０．９以上１未満となっていないですか。→０．９以上１未満となっている場合、当該月の翌々月から</t>
    <rPh sb="36" eb="38">
      <t>テイキョウ</t>
    </rPh>
    <rPh sb="38" eb="40">
      <t>ニッスウ</t>
    </rPh>
    <rPh sb="44" eb="46">
      <t>イジョウ</t>
    </rPh>
    <rPh sb="47" eb="49">
      <t>ミマン</t>
    </rPh>
    <phoneticPr fontId="7"/>
  </si>
  <si>
    <t>①　人員基準の遵守　…　各サービス提供日に必要な勤務延時間数は確保されていますか。毎月確認してください。</t>
    <rPh sb="2" eb="4">
      <t>ジンイン</t>
    </rPh>
    <rPh sb="4" eb="6">
      <t>キジュン</t>
    </rPh>
    <rPh sb="7" eb="9">
      <t>ジュンシュ</t>
    </rPh>
    <rPh sb="12" eb="13">
      <t>カク</t>
    </rPh>
    <rPh sb="17" eb="19">
      <t>テイキョウ</t>
    </rPh>
    <rPh sb="19" eb="20">
      <t>ビ</t>
    </rPh>
    <rPh sb="21" eb="23">
      <t>ヒツヨウ</t>
    </rPh>
    <rPh sb="24" eb="26">
      <t>キンム</t>
    </rPh>
    <rPh sb="26" eb="27">
      <t>ノベ</t>
    </rPh>
    <rPh sb="27" eb="30">
      <t>ジカンスウ</t>
    </rPh>
    <rPh sb="31" eb="33">
      <t>カクホ</t>
    </rPh>
    <rPh sb="41" eb="43">
      <t>マイツキ</t>
    </rPh>
    <rPh sb="43" eb="45">
      <t>カクニン</t>
    </rPh>
    <phoneticPr fontId="17"/>
  </si>
  <si>
    <t>（a）</t>
    <phoneticPr fontId="7"/>
  </si>
  <si>
    <t>（ｂ）</t>
    <phoneticPr fontId="7"/>
  </si>
  <si>
    <t>（ｃ）</t>
    <phoneticPr fontId="7"/>
  </si>
  <si>
    <t>＜</t>
    <phoneticPr fontId="7"/>
  </si>
  <si>
    <t>　　　　</t>
    <phoneticPr fontId="17"/>
  </si>
  <si>
    <t>＜看護職員配置一覧表＞</t>
    <rPh sb="1" eb="3">
      <t>カンゴ</t>
    </rPh>
    <rPh sb="3" eb="5">
      <t>ショクイン</t>
    </rPh>
    <rPh sb="5" eb="7">
      <t>ハイチ</t>
    </rPh>
    <rPh sb="7" eb="9">
      <t>イチラン</t>
    </rPh>
    <phoneticPr fontId="17"/>
  </si>
  <si>
    <t>　サービスの提供の開始に際しては、あらかじめ、利用申込者又はその家族に対し、運営規程の概要、従業者の勤務の体制その他の利用申込者のサービスの選択に資すると認められる重要事項を記した文書を交付して説明を行い、当該サービス提供の開始について利用申込者の同意を得ている。</t>
    <rPh sb="23" eb="25">
      <t>リヨウ</t>
    </rPh>
    <phoneticPr fontId="7"/>
  </si>
  <si>
    <t>＜利用者数一覧表＞</t>
    <rPh sb="1" eb="4">
      <t>リヨウシャ</t>
    </rPh>
    <rPh sb="4" eb="5">
      <t>スウ</t>
    </rPh>
    <phoneticPr fontId="17"/>
  </si>
  <si>
    <t>別紙３</t>
    <rPh sb="0" eb="2">
      <t>ベッシ</t>
    </rPh>
    <phoneticPr fontId="17"/>
  </si>
  <si>
    <t>○　定員を超える受け入れを行った日のある月について作成してください。</t>
    <rPh sb="2" eb="4">
      <t>テイイン</t>
    </rPh>
    <rPh sb="5" eb="6">
      <t>コ</t>
    </rPh>
    <rPh sb="8" eb="9">
      <t>ウ</t>
    </rPh>
    <rPh sb="10" eb="11">
      <t>イ</t>
    </rPh>
    <rPh sb="13" eb="14">
      <t>オコナ</t>
    </rPh>
    <rPh sb="16" eb="17">
      <t>ヒ</t>
    </rPh>
    <rPh sb="20" eb="21">
      <t>ツキ</t>
    </rPh>
    <rPh sb="25" eb="27">
      <t>サクセイ</t>
    </rPh>
    <phoneticPr fontId="17"/>
  </si>
  <si>
    <t>○　色のついた部分に数字を入れてください。</t>
    <rPh sb="2" eb="3">
      <t>イロ</t>
    </rPh>
    <rPh sb="7" eb="9">
      <t>ブブン</t>
    </rPh>
    <rPh sb="10" eb="12">
      <t>スウジ</t>
    </rPh>
    <rPh sb="13" eb="14">
      <t>イ</t>
    </rPh>
    <phoneticPr fontId="17"/>
  </si>
  <si>
    <t>○　単位ごとに作成してください。</t>
    <rPh sb="2" eb="4">
      <t>タンイ</t>
    </rPh>
    <rPh sb="7" eb="9">
      <t>サクセイ</t>
    </rPh>
    <phoneticPr fontId="17"/>
  </si>
  <si>
    <t>（１）　利用者数</t>
    <rPh sb="4" eb="7">
      <t>リヨウシャ</t>
    </rPh>
    <rPh sb="7" eb="8">
      <t>スウ</t>
    </rPh>
    <phoneticPr fontId="17"/>
  </si>
  <si>
    <t>月の</t>
    <rPh sb="0" eb="1">
      <t>ツキ</t>
    </rPh>
    <phoneticPr fontId="17"/>
  </si>
  <si>
    <t>要介護１～５</t>
    <rPh sb="0" eb="3">
      <t>ヨウカイゴ</t>
    </rPh>
    <phoneticPr fontId="17"/>
  </si>
  <si>
    <t>要支援１，２の利用者で同時にサービスを受けた最大数</t>
    <rPh sb="0" eb="3">
      <t>ヨウシエン</t>
    </rPh>
    <rPh sb="7" eb="10">
      <t>リヨウシャ</t>
    </rPh>
    <rPh sb="11" eb="13">
      <t>ドウジ</t>
    </rPh>
    <rPh sb="19" eb="20">
      <t>ウ</t>
    </rPh>
    <rPh sb="22" eb="25">
      <t>サイダイスウ</t>
    </rPh>
    <phoneticPr fontId="17"/>
  </si>
  <si>
    <t>利用者合計数　(a)+(b)</t>
    <rPh sb="0" eb="3">
      <t>リヨウシャ</t>
    </rPh>
    <rPh sb="3" eb="5">
      <t>ゴウケイ</t>
    </rPh>
    <rPh sb="5" eb="6">
      <t>スウ</t>
    </rPh>
    <phoneticPr fontId="17"/>
  </si>
  <si>
    <t>名</t>
    <rPh sb="0" eb="1">
      <t>メイ</t>
    </rPh>
    <phoneticPr fontId="17"/>
  </si>
  <si>
    <t>日</t>
    <rPh sb="0" eb="1">
      <t>ニチ</t>
    </rPh>
    <phoneticPr fontId="17"/>
  </si>
  <si>
    <t>人     (f)</t>
    <rPh sb="0" eb="1">
      <t>ニン</t>
    </rPh>
    <phoneticPr fontId="17"/>
  </si>
  <si>
    <t>①　利用定員の遵守　…　各サービス提供日の利用者合計数（ｃ）が定員（ｄ）を超えていませんか。</t>
    <rPh sb="2" eb="4">
      <t>リヨウ</t>
    </rPh>
    <rPh sb="4" eb="6">
      <t>テイイン</t>
    </rPh>
    <rPh sb="7" eb="9">
      <t>ジュンシュ</t>
    </rPh>
    <rPh sb="12" eb="13">
      <t>カク</t>
    </rPh>
    <rPh sb="17" eb="19">
      <t>テイキョウ</t>
    </rPh>
    <rPh sb="19" eb="20">
      <t>ビ</t>
    </rPh>
    <rPh sb="21" eb="24">
      <t>リヨウシャ</t>
    </rPh>
    <rPh sb="24" eb="27">
      <t>ゴウケイスウ</t>
    </rPh>
    <rPh sb="31" eb="33">
      <t>テイイン</t>
    </rPh>
    <rPh sb="37" eb="38">
      <t>コ</t>
    </rPh>
    <phoneticPr fontId="17"/>
  </si>
  <si>
    <t>※要介護者等以外の自費負担による通所介護サービスの利用者がいる場合については、当該利用者も含め利用者合計数を算出します。</t>
    <rPh sb="1" eb="2">
      <t>ヨウ</t>
    </rPh>
    <rPh sb="2" eb="5">
      <t>カイゴシャ</t>
    </rPh>
    <rPh sb="5" eb="6">
      <t>トウ</t>
    </rPh>
    <rPh sb="6" eb="8">
      <t>イガイ</t>
    </rPh>
    <rPh sb="9" eb="11">
      <t>ジヒ</t>
    </rPh>
    <rPh sb="11" eb="13">
      <t>フタン</t>
    </rPh>
    <rPh sb="16" eb="18">
      <t>ツウショ</t>
    </rPh>
    <rPh sb="18" eb="20">
      <t>カイゴ</t>
    </rPh>
    <rPh sb="25" eb="28">
      <t>リヨウシャ</t>
    </rPh>
    <rPh sb="31" eb="33">
      <t>バアイ</t>
    </rPh>
    <rPh sb="39" eb="41">
      <t>トウガイ</t>
    </rPh>
    <rPh sb="41" eb="44">
      <t>リヨウシャ</t>
    </rPh>
    <rPh sb="45" eb="46">
      <t>フク</t>
    </rPh>
    <rPh sb="47" eb="50">
      <t>リヨウシャ</t>
    </rPh>
    <rPh sb="50" eb="53">
      <t>ゴウケイスウ</t>
    </rPh>
    <rPh sb="54" eb="56">
      <t>サンシュツ</t>
    </rPh>
    <phoneticPr fontId="17"/>
  </si>
  <si>
    <t>別紙４</t>
    <rPh sb="0" eb="2">
      <t>ベッシ</t>
    </rPh>
    <phoneticPr fontId="17"/>
  </si>
  <si>
    <t>＜チェック！＞　毎月確認してください！！</t>
    <rPh sb="8" eb="10">
      <t>マイツキ</t>
    </rPh>
    <rPh sb="10" eb="12">
      <t>カクニン</t>
    </rPh>
    <phoneticPr fontId="17"/>
  </si>
  <si>
    <t>※常に必要員数を上回る介護職員の配置がある場合は、以下の表による計算は不要です。</t>
    <rPh sb="1" eb="2">
      <t>ツネ</t>
    </rPh>
    <rPh sb="3" eb="5">
      <t>ヒツヨウ</t>
    </rPh>
    <rPh sb="5" eb="7">
      <t>インスウ</t>
    </rPh>
    <rPh sb="8" eb="10">
      <t>ウワマワ</t>
    </rPh>
    <rPh sb="11" eb="13">
      <t>カイゴ</t>
    </rPh>
    <rPh sb="13" eb="15">
      <t>ショクイン</t>
    </rPh>
    <rPh sb="16" eb="18">
      <t>ハイチ</t>
    </rPh>
    <rPh sb="21" eb="23">
      <t>バアイ</t>
    </rPh>
    <rPh sb="25" eb="27">
      <t>イカ</t>
    </rPh>
    <rPh sb="28" eb="29">
      <t>ヒョウ</t>
    </rPh>
    <rPh sb="32" eb="34">
      <t>ケイサン</t>
    </rPh>
    <rPh sb="35" eb="37">
      <t>フヨウ</t>
    </rPh>
    <phoneticPr fontId="7"/>
  </si>
  <si>
    <t>＜介護職員配置一覧表＞</t>
    <rPh sb="1" eb="3">
      <t>カイゴ</t>
    </rPh>
    <rPh sb="3" eb="5">
      <t>ショクイン</t>
    </rPh>
    <rPh sb="5" eb="7">
      <t>ハイチ</t>
    </rPh>
    <rPh sb="7" eb="9">
      <t>イチラン</t>
    </rPh>
    <phoneticPr fontId="17"/>
  </si>
  <si>
    <t>利用者数</t>
    <rPh sb="0" eb="2">
      <t>リヨウ</t>
    </rPh>
    <rPh sb="2" eb="3">
      <t>シャ</t>
    </rPh>
    <rPh sb="3" eb="4">
      <t>スウ</t>
    </rPh>
    <phoneticPr fontId="7"/>
  </si>
  <si>
    <t>※常に必要員数を上回る看護職員の配置がある場合は、以下の表のによる計算は不要です。</t>
    <rPh sb="1" eb="2">
      <t>ツネ</t>
    </rPh>
    <rPh sb="3" eb="5">
      <t>ヒツヨウ</t>
    </rPh>
    <rPh sb="5" eb="7">
      <t>インスウ</t>
    </rPh>
    <rPh sb="8" eb="10">
      <t>ウワマワ</t>
    </rPh>
    <rPh sb="11" eb="13">
      <t>カンゴ</t>
    </rPh>
    <rPh sb="13" eb="15">
      <t>ショクイン</t>
    </rPh>
    <rPh sb="16" eb="18">
      <t>ハイチ</t>
    </rPh>
    <rPh sb="21" eb="23">
      <t>バアイ</t>
    </rPh>
    <rPh sb="25" eb="27">
      <t>イカ</t>
    </rPh>
    <rPh sb="28" eb="29">
      <t>ヒョウ</t>
    </rPh>
    <rPh sb="33" eb="35">
      <t>ケイサン</t>
    </rPh>
    <rPh sb="36" eb="38">
      <t>フヨウ</t>
    </rPh>
    <phoneticPr fontId="7"/>
  </si>
  <si>
    <t>○看護職員の配置ができなかった日のある月について作成してください。</t>
    <rPh sb="1" eb="3">
      <t>カンゴ</t>
    </rPh>
    <rPh sb="3" eb="5">
      <t>ショクイン</t>
    </rPh>
    <rPh sb="6" eb="8">
      <t>ハイチ</t>
    </rPh>
    <rPh sb="15" eb="16">
      <t>ヒ</t>
    </rPh>
    <rPh sb="19" eb="20">
      <t>ツキ</t>
    </rPh>
    <rPh sb="24" eb="26">
      <t>サクセイ</t>
    </rPh>
    <phoneticPr fontId="7"/>
  </si>
  <si>
    <t>（１）　看護職員配置人数</t>
    <rPh sb="4" eb="6">
      <t>カンゴ</t>
    </rPh>
    <rPh sb="6" eb="8">
      <t>ショクイン</t>
    </rPh>
    <rPh sb="8" eb="10">
      <t>ハイチ</t>
    </rPh>
    <rPh sb="10" eb="12">
      <t>ニンズウ</t>
    </rPh>
    <phoneticPr fontId="17"/>
  </si>
  <si>
    <t>この単位の看護職員の配置人数を記入してください。</t>
    <rPh sb="2" eb="4">
      <t>タンイ</t>
    </rPh>
    <rPh sb="5" eb="7">
      <t>カンゴ</t>
    </rPh>
    <rPh sb="7" eb="9">
      <t>ショクイン</t>
    </rPh>
    <rPh sb="10" eb="12">
      <t>ハイチ</t>
    </rPh>
    <rPh sb="12" eb="14">
      <t>ニンズウ</t>
    </rPh>
    <rPh sb="15" eb="17">
      <t>キニュウ</t>
    </rPh>
    <phoneticPr fontId="17"/>
  </si>
  <si>
    <t>看護職員配置人数</t>
    <rPh sb="0" eb="2">
      <t>カンゴ</t>
    </rPh>
    <rPh sb="2" eb="4">
      <t>ショクイン</t>
    </rPh>
    <rPh sb="4" eb="6">
      <t>ハイチ</t>
    </rPh>
    <rPh sb="6" eb="8">
      <t>ニンズウ</t>
    </rPh>
    <phoneticPr fontId="17"/>
  </si>
  <si>
    <t>問２</t>
    <rPh sb="0" eb="1">
      <t>トイ</t>
    </rPh>
    <phoneticPr fontId="7"/>
  </si>
  <si>
    <t>問４</t>
    <rPh sb="0" eb="1">
      <t>トイ</t>
    </rPh>
    <phoneticPr fontId="7"/>
  </si>
  <si>
    <t>問６</t>
    <rPh sb="0" eb="1">
      <t>トイ</t>
    </rPh>
    <phoneticPr fontId="7"/>
  </si>
  <si>
    <t>　月の１営業日当たりの平均利用者数が、事業所の運営規程に定められた利用定員を超過した単位がある場合、次の月の介護報酬については、当該単位の利用者全員について所定単位数の70/100に相当する単位数を算定している。</t>
    <rPh sb="19" eb="22">
      <t>ジギョウショ</t>
    </rPh>
    <rPh sb="23" eb="25">
      <t>ウンエイ</t>
    </rPh>
    <rPh sb="25" eb="27">
      <t>キテイ</t>
    </rPh>
    <rPh sb="28" eb="29">
      <t>サダ</t>
    </rPh>
    <rPh sb="33" eb="35">
      <t>リヨウ</t>
    </rPh>
    <rPh sb="35" eb="37">
      <t>テイイン</t>
    </rPh>
    <rPh sb="38" eb="40">
      <t>チョウカ</t>
    </rPh>
    <rPh sb="91" eb="93">
      <t>ソウトウ</t>
    </rPh>
    <rPh sb="95" eb="98">
      <t>タンイスウ</t>
    </rPh>
    <phoneticPr fontId="7"/>
  </si>
  <si>
    <t>以上で終了です。お疲れ様でした。</t>
  </si>
  <si>
    <t>当該月に配置すべき職員の勤務延時間数</t>
    <rPh sb="0" eb="2">
      <t>トウガイ</t>
    </rPh>
    <rPh sb="2" eb="3">
      <t>ツキ</t>
    </rPh>
    <rPh sb="4" eb="6">
      <t>ハイチ</t>
    </rPh>
    <rPh sb="9" eb="11">
      <t>ショクイン</t>
    </rPh>
    <rPh sb="12" eb="14">
      <t>キンム</t>
    </rPh>
    <rPh sb="14" eb="15">
      <t>ノベ</t>
    </rPh>
    <rPh sb="15" eb="18">
      <t>ジカンスウ</t>
    </rPh>
    <phoneticPr fontId="7"/>
  </si>
  <si>
    <t>当該月に配置された職員の勤務延時間数</t>
    <rPh sb="0" eb="2">
      <t>トウガイ</t>
    </rPh>
    <rPh sb="2" eb="3">
      <t>ツキ</t>
    </rPh>
    <rPh sb="4" eb="6">
      <t>ハイチ</t>
    </rPh>
    <rPh sb="9" eb="11">
      <t>ショクイン</t>
    </rPh>
    <rPh sb="12" eb="14">
      <t>キンム</t>
    </rPh>
    <rPh sb="14" eb="15">
      <t>ノベ</t>
    </rPh>
    <rPh sb="15" eb="18">
      <t>ジカンスウ</t>
    </rPh>
    <phoneticPr fontId="7"/>
  </si>
  <si>
    <t>（ｃ）</t>
  </si>
  <si>
    <t>　従業者の勤務形態一覧表（シフト表など）を作成している。</t>
    <rPh sb="7" eb="9">
      <t>ケイタイ</t>
    </rPh>
    <rPh sb="9" eb="11">
      <t>イチラン</t>
    </rPh>
    <rPh sb="11" eb="12">
      <t>ヒョウ</t>
    </rPh>
    <rPh sb="16" eb="17">
      <t>ヒョウ</t>
    </rPh>
    <phoneticPr fontId="7"/>
  </si>
  <si>
    <t>　全従業者について、タイムカード等により、勤務実績が分かるようにしている。</t>
    <rPh sb="2" eb="5">
      <t>ジュウギョウシャ</t>
    </rPh>
    <phoneticPr fontId="7"/>
  </si>
  <si>
    <t>○　所定の人員配置ができなかった日がある月について作成してください。</t>
    <rPh sb="2" eb="4">
      <t>ショテイ</t>
    </rPh>
    <rPh sb="5" eb="7">
      <t>ジンイン</t>
    </rPh>
    <rPh sb="7" eb="9">
      <t>ハイチ</t>
    </rPh>
    <rPh sb="16" eb="17">
      <t>ヒ</t>
    </rPh>
    <rPh sb="20" eb="21">
      <t>ツキ</t>
    </rPh>
    <rPh sb="25" eb="27">
      <t>サクセイ</t>
    </rPh>
    <phoneticPr fontId="7"/>
  </si>
  <si>
    <t>　　　介護職員配置人数</t>
    <rPh sb="3" eb="5">
      <t>カイゴ</t>
    </rPh>
    <rPh sb="5" eb="7">
      <t>ショクイン</t>
    </rPh>
    <rPh sb="7" eb="9">
      <t>ハイチ</t>
    </rPh>
    <rPh sb="9" eb="11">
      <t>ニンズウ</t>
    </rPh>
    <phoneticPr fontId="17"/>
  </si>
  <si>
    <t>利用者ごとの提供時間数の合計</t>
    <rPh sb="0" eb="3">
      <t>リヨウシャ</t>
    </rPh>
    <rPh sb="6" eb="8">
      <t>テイキョウ</t>
    </rPh>
    <rPh sb="8" eb="10">
      <t>ジカン</t>
    </rPh>
    <rPh sb="10" eb="11">
      <t>スウ</t>
    </rPh>
    <rPh sb="12" eb="14">
      <t>ゴウケイ</t>
    </rPh>
    <phoneticPr fontId="7"/>
  </si>
  <si>
    <t>　事業所専用の便所と洗面設備を設置している。</t>
    <rPh sb="1" eb="4">
      <t>ジギョウショ</t>
    </rPh>
    <rPh sb="4" eb="6">
      <t>センヨウ</t>
    </rPh>
    <rPh sb="7" eb="9">
      <t>ベンジョ</t>
    </rPh>
    <rPh sb="10" eb="12">
      <t>センメン</t>
    </rPh>
    <rPh sb="12" eb="14">
      <t>セツビ</t>
    </rPh>
    <rPh sb="15" eb="17">
      <t>セッチ</t>
    </rPh>
    <phoneticPr fontId="7"/>
  </si>
  <si>
    <t>・別紙１　勤務形態一覧表</t>
    <rPh sb="1" eb="3">
      <t>ベッシ</t>
    </rPh>
    <rPh sb="5" eb="7">
      <t>キンム</t>
    </rPh>
    <rPh sb="7" eb="9">
      <t>ケイタイ</t>
    </rPh>
    <rPh sb="9" eb="11">
      <t>イチラン</t>
    </rPh>
    <rPh sb="11" eb="12">
      <t>ヒョウ</t>
    </rPh>
    <phoneticPr fontId="7"/>
  </si>
  <si>
    <t>事業所番号（</t>
    <rPh sb="3" eb="5">
      <t>バンゴウ</t>
    </rPh>
    <phoneticPr fontId="21"/>
  </si>
  <si>
    <t>時間</t>
    <rPh sb="0" eb="2">
      <t>ジカン</t>
    </rPh>
    <phoneticPr fontId="7"/>
  </si>
  <si>
    <t>分）</t>
    <rPh sb="0" eb="1">
      <t>フン</t>
    </rPh>
    <phoneticPr fontId="7"/>
  </si>
  <si>
    <t>ア</t>
    <phoneticPr fontId="7"/>
  </si>
  <si>
    <t>イ</t>
    <phoneticPr fontId="7"/>
  </si>
  <si>
    <t>エ</t>
    <phoneticPr fontId="7"/>
  </si>
  <si>
    <t>②</t>
    <phoneticPr fontId="7"/>
  </si>
  <si>
    <t>◎「勤務形態一覧表」等を添付してください。</t>
    <rPh sb="2" eb="4">
      <t>キンム</t>
    </rPh>
    <rPh sb="4" eb="6">
      <t>ケイタイ</t>
    </rPh>
    <rPh sb="6" eb="9">
      <t>イチランヒョウ</t>
    </rPh>
    <rPh sb="10" eb="11">
      <t>トウ</t>
    </rPh>
    <rPh sb="12" eb="14">
      <t>テンプ</t>
    </rPh>
    <phoneticPr fontId="7"/>
  </si>
  <si>
    <t>電話番号</t>
    <rPh sb="0" eb="2">
      <t>デンワ</t>
    </rPh>
    <rPh sb="2" eb="4">
      <t>バンゴウ</t>
    </rPh>
    <phoneticPr fontId="7"/>
  </si>
  <si>
    <t xml:space="preserve">　居宅介護支援事業者（介護予防支援事業者）又はその従業者に対し、利用者に対して特定の事業者によるサービスを利用させることの対償として、金品その他の財産上の利益を供与していない。 </t>
    <rPh sb="11" eb="20">
      <t>カイゴヨボウシエンジギョウシャ</t>
    </rPh>
    <phoneticPr fontId="7"/>
  </si>
  <si>
    <t>　利用者に対するサービスの提供に関する次に掲げる記録を整備し、記録の種類に応じて定められた期間保存している。</t>
    <rPh sb="13" eb="15">
      <t>テイキョウ</t>
    </rPh>
    <rPh sb="16" eb="17">
      <t>カン</t>
    </rPh>
    <phoneticPr fontId="7"/>
  </si>
  <si>
    <t>次の添付書類を忘れずに作成し、添付してください。</t>
    <rPh sb="0" eb="1">
      <t>ツギ</t>
    </rPh>
    <phoneticPr fontId="7"/>
  </si>
  <si>
    <t>問3</t>
    <rPh sb="0" eb="1">
      <t>トイ</t>
    </rPh>
    <phoneticPr fontId="7"/>
  </si>
  <si>
    <t>　重要事項説明書に、次の項目を記載している。</t>
    <rPh sb="1" eb="3">
      <t>ジュウヨウ</t>
    </rPh>
    <rPh sb="3" eb="5">
      <t>ジコウ</t>
    </rPh>
    <rPh sb="5" eb="8">
      <t>セツメイショ</t>
    </rPh>
    <rPh sb="10" eb="11">
      <t>ツギ</t>
    </rPh>
    <rPh sb="12" eb="14">
      <t>コウモク</t>
    </rPh>
    <rPh sb="15" eb="17">
      <t>キサイ</t>
    </rPh>
    <phoneticPr fontId="7"/>
  </si>
  <si>
    <t>年</t>
    <rPh sb="0" eb="1">
      <t>ネン</t>
    </rPh>
    <phoneticPr fontId="7"/>
  </si>
  <si>
    <t>月</t>
    <rPh sb="0" eb="1">
      <t>ガツ</t>
    </rPh>
    <phoneticPr fontId="7"/>
  </si>
  <si>
    <t>　静養室のベッドは常時使用できるようにしている。</t>
    <rPh sb="1" eb="3">
      <t>セイヨウ</t>
    </rPh>
    <rPh sb="3" eb="4">
      <t>シツ</t>
    </rPh>
    <rPh sb="9" eb="11">
      <t>ジョウジ</t>
    </rPh>
    <rPh sb="11" eb="13">
      <t>シヨウ</t>
    </rPh>
    <phoneticPr fontId="7"/>
  </si>
  <si>
    <t xml:space="preserve"> ⑤ 　サービスの内容及び利用料その他の費用の額（別紙料金表含む）</t>
    <rPh sb="25" eb="27">
      <t>ベッシ</t>
    </rPh>
    <rPh sb="27" eb="29">
      <t>リョウキン</t>
    </rPh>
    <rPh sb="29" eb="30">
      <t>ヒョウ</t>
    </rPh>
    <rPh sb="30" eb="31">
      <t>フク</t>
    </rPh>
    <phoneticPr fontId="7"/>
  </si>
  <si>
    <t>　次のいずれかに該当する者であって、口腔機能向上サービスの提供が必要と認められる者に算定している。</t>
    <rPh sb="42" eb="44">
      <t>サンテイ</t>
    </rPh>
    <phoneticPr fontId="7"/>
  </si>
  <si>
    <t>問4</t>
    <rPh sb="0" eb="1">
      <t>ト</t>
    </rPh>
    <phoneticPr fontId="7"/>
  </si>
  <si>
    <t>　消防法その他の法令等に規定された設備を設置しており、定期的に設備点検を行っている（消火器・スプリンクラー等）。</t>
    <rPh sb="1" eb="4">
      <t>ショウボウホウ</t>
    </rPh>
    <rPh sb="6" eb="7">
      <t>ホカ</t>
    </rPh>
    <rPh sb="8" eb="10">
      <t>ホウレイ</t>
    </rPh>
    <rPh sb="10" eb="11">
      <t>トウ</t>
    </rPh>
    <rPh sb="12" eb="14">
      <t>キテイ</t>
    </rPh>
    <rPh sb="17" eb="19">
      <t>セツビ</t>
    </rPh>
    <rPh sb="20" eb="22">
      <t>セッチ</t>
    </rPh>
    <rPh sb="42" eb="45">
      <t>ショウカキ</t>
    </rPh>
    <rPh sb="53" eb="54">
      <t>トウ</t>
    </rPh>
    <phoneticPr fontId="7"/>
  </si>
  <si>
    <t>　サービスの提供に当たっては、利用者に係る居宅介護支援事業者等が開催するサービス担当者会議等を通じて、利用者の心身の状況、その置かれている環境、他の保健医療サービス又は福祉サービスの利用状況等の把握に努めている。</t>
    <rPh sb="30" eb="31">
      <t>トウ</t>
    </rPh>
    <phoneticPr fontId="7"/>
  </si>
  <si>
    <t>　サービスの提供の終了に際しては、利用者又はその家族に対して適切な指導を行うとともに、当該利用者に係る居宅介護支援事業者等に対する情報の提供及び地域包括支援センター又は保健医療サービス若しくは福祉サービスを提供する者との密接な連携に努めている。</t>
    <rPh sb="60" eb="61">
      <t>トウ</t>
    </rPh>
    <rPh sb="72" eb="74">
      <t>チイキ</t>
    </rPh>
    <rPh sb="74" eb="76">
      <t>ホウカツ</t>
    </rPh>
    <rPh sb="76" eb="78">
      <t>シエン</t>
    </rPh>
    <rPh sb="82" eb="83">
      <t>マタ</t>
    </rPh>
    <rPh sb="92" eb="93">
      <t>モ</t>
    </rPh>
    <phoneticPr fontId="7"/>
  </si>
  <si>
    <t>※利用者全員に実施していなければ×</t>
    <rPh sb="1" eb="4">
      <t>リヨウシャ</t>
    </rPh>
    <rPh sb="7" eb="9">
      <t>ジッシ</t>
    </rPh>
    <phoneticPr fontId="7"/>
  </si>
  <si>
    <t>問３</t>
    <rPh sb="0" eb="1">
      <t>トイ</t>
    </rPh>
    <phoneticPr fontId="7"/>
  </si>
  <si>
    <t>　衛生管理等について定期的な研修等を行うとともに、新規採用時には必ず感染症対策の研修を実施している。</t>
    <rPh sb="1" eb="3">
      <t>エイセイ</t>
    </rPh>
    <rPh sb="3" eb="5">
      <t>カンリ</t>
    </rPh>
    <rPh sb="5" eb="6">
      <t>トウ</t>
    </rPh>
    <rPh sb="10" eb="13">
      <t>テイキテキ</t>
    </rPh>
    <rPh sb="14" eb="17">
      <t>ケンシュウトウ</t>
    </rPh>
    <rPh sb="18" eb="19">
      <t>オコナ</t>
    </rPh>
    <rPh sb="25" eb="27">
      <t>シンキ</t>
    </rPh>
    <rPh sb="27" eb="29">
      <t>サイヨウ</t>
    </rPh>
    <rPh sb="29" eb="30">
      <t>ジ</t>
    </rPh>
    <rPh sb="32" eb="33">
      <t>カナラ</t>
    </rPh>
    <rPh sb="34" eb="37">
      <t>カンセンショウ</t>
    </rPh>
    <rPh sb="37" eb="39">
      <t>タイサク</t>
    </rPh>
    <rPh sb="40" eb="42">
      <t>ケンシュウ</t>
    </rPh>
    <rPh sb="43" eb="45">
      <t>ジッシ</t>
    </rPh>
    <phoneticPr fontId="7"/>
  </si>
  <si>
    <t>　事故が発生した際にはその原因を解明し、再発防止の対策を講じている。　</t>
    <rPh sb="1" eb="3">
      <t>ジコ</t>
    </rPh>
    <rPh sb="4" eb="6">
      <t>ハッセイ</t>
    </rPh>
    <rPh sb="8" eb="9">
      <t>サイ</t>
    </rPh>
    <rPh sb="13" eb="15">
      <t>ゲンイン</t>
    </rPh>
    <rPh sb="16" eb="18">
      <t>カイメイ</t>
    </rPh>
    <rPh sb="20" eb="22">
      <t>サイハツ</t>
    </rPh>
    <rPh sb="22" eb="24">
      <t>ボウシ</t>
    </rPh>
    <rPh sb="25" eb="27">
      <t>タイサク</t>
    </rPh>
    <rPh sb="28" eb="29">
      <t>コウ</t>
    </rPh>
    <phoneticPr fontId="7"/>
  </si>
  <si>
    <t>　送迎時における居宅内介助等（着替え、ベッド・車椅子への移乗、戸締り等）は、１日３０分を限度としている。</t>
    <rPh sb="1" eb="3">
      <t>ソウゲイ</t>
    </rPh>
    <rPh sb="3" eb="4">
      <t>ジ</t>
    </rPh>
    <rPh sb="8" eb="10">
      <t>キョタク</t>
    </rPh>
    <rPh sb="10" eb="11">
      <t>ナイ</t>
    </rPh>
    <rPh sb="11" eb="14">
      <t>カイジョトウ</t>
    </rPh>
    <rPh sb="15" eb="17">
      <t>キガ</t>
    </rPh>
    <rPh sb="23" eb="24">
      <t>クルマ</t>
    </rPh>
    <rPh sb="24" eb="26">
      <t>イス</t>
    </rPh>
    <rPh sb="28" eb="30">
      <t>イジョウ</t>
    </rPh>
    <rPh sb="31" eb="33">
      <t>トジマ</t>
    </rPh>
    <rPh sb="34" eb="35">
      <t>トウ</t>
    </rPh>
    <rPh sb="39" eb="40">
      <t>ニチ</t>
    </rPh>
    <rPh sb="42" eb="43">
      <t>フン</t>
    </rPh>
    <rPh sb="44" eb="46">
      <t>ゲンド</t>
    </rPh>
    <phoneticPr fontId="7"/>
  </si>
  <si>
    <t>　中重度の要介護者であっても社会性の維持を図り在宅生活の継続に資するケアを計画的に実施するプログラムを作成している。</t>
    <rPh sb="1" eb="2">
      <t>チュウ</t>
    </rPh>
    <rPh sb="2" eb="4">
      <t>ジュウド</t>
    </rPh>
    <rPh sb="5" eb="6">
      <t>ヨウ</t>
    </rPh>
    <rPh sb="6" eb="9">
      <t>カイゴシャ</t>
    </rPh>
    <rPh sb="14" eb="17">
      <t>シャカイセイ</t>
    </rPh>
    <rPh sb="18" eb="20">
      <t>イジ</t>
    </rPh>
    <rPh sb="21" eb="22">
      <t>ハカ</t>
    </rPh>
    <rPh sb="23" eb="25">
      <t>ザイタク</t>
    </rPh>
    <rPh sb="25" eb="27">
      <t>セイカツ</t>
    </rPh>
    <rPh sb="28" eb="30">
      <t>ケイゾク</t>
    </rPh>
    <rPh sb="31" eb="32">
      <t>シ</t>
    </rPh>
    <rPh sb="37" eb="40">
      <t>ケイカクテキ</t>
    </rPh>
    <rPh sb="41" eb="43">
      <t>ジッシ</t>
    </rPh>
    <rPh sb="51" eb="53">
      <t>サクセイ</t>
    </rPh>
    <phoneticPr fontId="7"/>
  </si>
  <si>
    <t>　認知症の症状の進行の緩和に資するケアを計画的に実施するプログラムを作成している。</t>
    <rPh sb="1" eb="3">
      <t>ニンチ</t>
    </rPh>
    <rPh sb="3" eb="4">
      <t>ショウ</t>
    </rPh>
    <rPh sb="5" eb="7">
      <t>ショウジョウ</t>
    </rPh>
    <rPh sb="8" eb="10">
      <t>シンコウ</t>
    </rPh>
    <rPh sb="11" eb="13">
      <t>カンワ</t>
    </rPh>
    <rPh sb="14" eb="15">
      <t>シ</t>
    </rPh>
    <rPh sb="20" eb="23">
      <t>ケイカクテキ</t>
    </rPh>
    <rPh sb="24" eb="26">
      <t>ジッシ</t>
    </rPh>
    <rPh sb="34" eb="36">
      <t>サクセイ</t>
    </rPh>
    <phoneticPr fontId="7"/>
  </si>
  <si>
    <t>問５</t>
    <rPh sb="0" eb="1">
      <t>トイ</t>
    </rPh>
    <phoneticPr fontId="7"/>
  </si>
  <si>
    <t>　受け入れた若年性認知症利用者ごとに個別の担当者を決めている。</t>
    <rPh sb="1" eb="2">
      <t>ウ</t>
    </rPh>
    <rPh sb="3" eb="4">
      <t>イ</t>
    </rPh>
    <rPh sb="6" eb="9">
      <t>ジャクネンセイ</t>
    </rPh>
    <rPh sb="9" eb="11">
      <t>ニンチ</t>
    </rPh>
    <rPh sb="11" eb="12">
      <t>ショウ</t>
    </rPh>
    <rPh sb="12" eb="15">
      <t>リヨウシャ</t>
    </rPh>
    <rPh sb="18" eb="20">
      <t>コベツ</t>
    </rPh>
    <rPh sb="21" eb="24">
      <t>タントウシャ</t>
    </rPh>
    <rPh sb="25" eb="26">
      <t>キ</t>
    </rPh>
    <phoneticPr fontId="7"/>
  </si>
  <si>
    <t>点検者（職・氏名）※原則として管理者が行ってください。　</t>
    <phoneticPr fontId="7"/>
  </si>
  <si>
    <t>介護保険事業所番号</t>
    <phoneticPr fontId="7"/>
  </si>
  <si>
    <t>〒</t>
    <phoneticPr fontId="7"/>
  </si>
  <si>
    <t>-</t>
    <phoneticPr fontId="7"/>
  </si>
  <si>
    <t>　管理者は、事業所の従業者の管理及びサービスの利用の申込みに係る調整、業務の実施状況の把握その他の管理を一元的に行っている。</t>
    <rPh sb="6" eb="9">
      <t>ジギョウトコロ</t>
    </rPh>
    <phoneticPr fontId="7"/>
  </si>
  <si>
    <t>　管理者は、事業所の従業者に運営基準を遵守させるため必要な指揮命令を行っている。</t>
    <rPh sb="6" eb="9">
      <t>ジギョウトコロ</t>
    </rPh>
    <rPh sb="14" eb="16">
      <t>ウンエイ</t>
    </rPh>
    <rPh sb="16" eb="18">
      <t>キジュン</t>
    </rPh>
    <phoneticPr fontId="7"/>
  </si>
  <si>
    <t>　管理者自身を含む従業者全員の雇用契約書等の写しを事業所に保管している。</t>
    <rPh sb="19" eb="20">
      <t>ショ</t>
    </rPh>
    <phoneticPr fontId="7"/>
  </si>
  <si>
    <t>　生活相談員、看護職員、機能訓練指導員等、所定の資格が必要な職員を雇用する際は、資格証等を確認するとともに、その写しを事業所に保管している。</t>
    <rPh sb="1" eb="3">
      <t>セイカツ</t>
    </rPh>
    <rPh sb="3" eb="6">
      <t>ソウダンイン</t>
    </rPh>
    <rPh sb="7" eb="9">
      <t>カンゴ</t>
    </rPh>
    <rPh sb="9" eb="11">
      <t>ショクイン</t>
    </rPh>
    <rPh sb="12" eb="14">
      <t>キノウ</t>
    </rPh>
    <rPh sb="14" eb="16">
      <t>クンレン</t>
    </rPh>
    <rPh sb="16" eb="19">
      <t>シドウイン</t>
    </rPh>
    <rPh sb="19" eb="20">
      <t>トウ</t>
    </rPh>
    <rPh sb="21" eb="23">
      <t>ショテイ</t>
    </rPh>
    <rPh sb="24" eb="26">
      <t>シカク</t>
    </rPh>
    <rPh sb="27" eb="29">
      <t>ヒツヨウ</t>
    </rPh>
    <rPh sb="30" eb="32">
      <t>ショクイン</t>
    </rPh>
    <rPh sb="33" eb="35">
      <t>コヨウ</t>
    </rPh>
    <rPh sb="37" eb="38">
      <t>サイ</t>
    </rPh>
    <rPh sb="40" eb="42">
      <t>シカク</t>
    </rPh>
    <rPh sb="42" eb="43">
      <t>ショウ</t>
    </rPh>
    <rPh sb="43" eb="44">
      <t>トウ</t>
    </rPh>
    <rPh sb="45" eb="47">
      <t>カクニン</t>
    </rPh>
    <rPh sb="56" eb="57">
      <t>ウツ</t>
    </rPh>
    <rPh sb="59" eb="62">
      <t>ジギョウショ</t>
    </rPh>
    <rPh sb="63" eb="65">
      <t>ホカン</t>
    </rPh>
    <phoneticPr fontId="7"/>
  </si>
  <si>
    <t>①</t>
    <phoneticPr fontId="7"/>
  </si>
  <si>
    <t>②</t>
    <phoneticPr fontId="7"/>
  </si>
  <si>
    <t>・利用者数１５人まで</t>
    <phoneticPr fontId="7"/>
  </si>
  <si>
    <t>　　　　　　→確保すべき勤務延時間数＝平均提供時間数</t>
    <phoneticPr fontId="7"/>
  </si>
  <si>
    <t>・利用者数１６人以上</t>
    <phoneticPr fontId="7"/>
  </si>
  <si>
    <t>　　　　　　→確保すべき勤務延時間数＝((利用者数－１５)÷５＋１)×平均提供時間数</t>
    <phoneticPr fontId="7"/>
  </si>
  <si>
    <t>　※平均提供時間数＝利用者ごとの提供時間数の合計÷利用者数</t>
    <phoneticPr fontId="7"/>
  </si>
  <si>
    <t>③</t>
    <phoneticPr fontId="7"/>
  </si>
  <si>
    <t>　食堂及び機能訓練室は、それぞれ必要な広さを有するものとし、その合計した面積（有効面積）は、３平方メートルに利用定員を乗じて得た面積以上である。</t>
    <phoneticPr fontId="7"/>
  </si>
  <si>
    <t>ア</t>
    <phoneticPr fontId="7"/>
  </si>
  <si>
    <t>法人及び事業所の概要（法人名、事業所名、事業所番号、併設サービスなど）</t>
    <phoneticPr fontId="7"/>
  </si>
  <si>
    <t>イ</t>
    <phoneticPr fontId="7"/>
  </si>
  <si>
    <t>事業所の営業日、営業時間、サービス提供日又はサービス提供時間</t>
    <phoneticPr fontId="7"/>
  </si>
  <si>
    <t>ウ</t>
    <phoneticPr fontId="7"/>
  </si>
  <si>
    <t>サービスの内容及び利用料その他の費用の額</t>
    <phoneticPr fontId="7"/>
  </si>
  <si>
    <t>エ</t>
    <phoneticPr fontId="7"/>
  </si>
  <si>
    <t>通常の事業の実施地域</t>
    <phoneticPr fontId="7"/>
  </si>
  <si>
    <t>オ</t>
    <phoneticPr fontId="7"/>
  </si>
  <si>
    <t>従業者の勤務体制</t>
    <phoneticPr fontId="7"/>
  </si>
  <si>
    <t>カ</t>
    <phoneticPr fontId="7"/>
  </si>
  <si>
    <t>事故発生時の対応</t>
    <phoneticPr fontId="7"/>
  </si>
  <si>
    <t>キ</t>
    <phoneticPr fontId="7"/>
  </si>
  <si>
    <t>苦情・相談体制（事業所担当、市町村、国民健康保険団体連合会などの窓口も記載）</t>
    <phoneticPr fontId="7"/>
  </si>
  <si>
    <t>ク</t>
    <phoneticPr fontId="7"/>
  </si>
  <si>
    <t>その他利用申込者がサービスを選択するために必要な重要事項（秘密保持、従業者の研修等）</t>
    <rPh sb="29" eb="31">
      <t>ヒミツ</t>
    </rPh>
    <rPh sb="31" eb="33">
      <t>ホジ</t>
    </rPh>
    <rPh sb="34" eb="37">
      <t>ジュウギョウシャ</t>
    </rPh>
    <rPh sb="38" eb="40">
      <t>ケンシュウ</t>
    </rPh>
    <rPh sb="40" eb="41">
      <t>トウ</t>
    </rPh>
    <phoneticPr fontId="7"/>
  </si>
  <si>
    <t>　被保険者証に、認定審査会意見が記載されているときは、当該認定審査会意見に配慮して、サービスを提供するように努めている。</t>
    <phoneticPr fontId="7"/>
  </si>
  <si>
    <t>※</t>
    <phoneticPr fontId="7"/>
  </si>
  <si>
    <t>「介護保険法施行規則第６４条各号又は第８３条の９各号のいずれにも該当しないとき」とは、償還払となる利用予定者等が該当します。</t>
    <rPh sb="16" eb="17">
      <t>マタ</t>
    </rPh>
    <rPh sb="18" eb="19">
      <t>ダイ</t>
    </rPh>
    <rPh sb="21" eb="22">
      <t>ジョウ</t>
    </rPh>
    <rPh sb="24" eb="26">
      <t>カクゴウ</t>
    </rPh>
    <rPh sb="43" eb="45">
      <t>ショウカン</t>
    </rPh>
    <rPh sb="45" eb="46">
      <t>バラ</t>
    </rPh>
    <rPh sb="49" eb="51">
      <t>リヨウ</t>
    </rPh>
    <rPh sb="51" eb="55">
      <t>ヨテイシャナド</t>
    </rPh>
    <rPh sb="56" eb="58">
      <t>ガイトウ</t>
    </rPh>
    <phoneticPr fontId="7"/>
  </si>
  <si>
    <t>※</t>
    <phoneticPr fontId="7"/>
  </si>
  <si>
    <t>　サービスを提供した際には、提供した具体的なサービスの内容等を記録するとともに、利用者からの申出があった場合には、文書の交付その他適切な方法により、その情報を利用者に対して提供している。</t>
    <phoneticPr fontId="7"/>
  </si>
  <si>
    <t>　利用者の要介護状態の軽減又は悪化の防止に資するよう、又は要支援認定を受けている利用者については要介護状態にならないよう、その目標を設定し、計画的に行っている。</t>
    <phoneticPr fontId="7"/>
  </si>
  <si>
    <t xml:space="preserve">　サービスを受けている利用者が次のいずれかに該当する場合は、遅滞なく、意見を付してその旨を市町村に通知している。 </t>
    <phoneticPr fontId="7"/>
  </si>
  <si>
    <t>偽りその他不正な行為によって保険給付を受け、又は受けようとしたとき。</t>
    <phoneticPr fontId="7"/>
  </si>
  <si>
    <t xml:space="preserve"> ⑥ 　通常の事業の実施地域</t>
    <phoneticPr fontId="7"/>
  </si>
  <si>
    <t xml:space="preserve"> ⑧ 　緊急時等における対応方法</t>
    <phoneticPr fontId="7"/>
  </si>
  <si>
    <t>　従業者の資質の向上のために、その研修の機会を確保している。</t>
    <rPh sb="1" eb="4">
      <t>ジュウギョウシャ</t>
    </rPh>
    <phoneticPr fontId="7"/>
  </si>
  <si>
    <t>　災害その他のやむを得ない事情がある場合を除き、利用定員を超えてサービスを提供していない。</t>
    <rPh sb="1" eb="3">
      <t>サイガイ</t>
    </rPh>
    <rPh sb="5" eb="6">
      <t>タ</t>
    </rPh>
    <rPh sb="10" eb="11">
      <t>エ</t>
    </rPh>
    <rPh sb="13" eb="15">
      <t>ジジョウ</t>
    </rPh>
    <rPh sb="18" eb="20">
      <t>バアイ</t>
    </rPh>
    <rPh sb="21" eb="22">
      <t>ノゾ</t>
    </rPh>
    <rPh sb="24" eb="26">
      <t>リヨウ</t>
    </rPh>
    <rPh sb="26" eb="28">
      <t>テイイン</t>
    </rPh>
    <rPh sb="29" eb="30">
      <t>コ</t>
    </rPh>
    <rPh sb="37" eb="39">
      <t>テイキョウ</t>
    </rPh>
    <phoneticPr fontId="7"/>
  </si>
  <si>
    <t>　日ごろから地域の消防団や近隣住民との連携を図り、火災等の際に消火、避難等に協力が得られる関係を築いている。</t>
    <rPh sb="1" eb="2">
      <t>ヒ</t>
    </rPh>
    <rPh sb="6" eb="8">
      <t>チイキ</t>
    </rPh>
    <rPh sb="9" eb="12">
      <t>ショウボウダン</t>
    </rPh>
    <rPh sb="13" eb="15">
      <t>キンリン</t>
    </rPh>
    <rPh sb="15" eb="17">
      <t>ジュウミン</t>
    </rPh>
    <rPh sb="19" eb="21">
      <t>レンケイ</t>
    </rPh>
    <rPh sb="22" eb="23">
      <t>ハカ</t>
    </rPh>
    <rPh sb="25" eb="27">
      <t>カサイ</t>
    </rPh>
    <rPh sb="27" eb="28">
      <t>トウ</t>
    </rPh>
    <rPh sb="29" eb="30">
      <t>サイ</t>
    </rPh>
    <rPh sb="31" eb="33">
      <t>ショウカ</t>
    </rPh>
    <rPh sb="34" eb="36">
      <t>ヒナン</t>
    </rPh>
    <rPh sb="36" eb="37">
      <t>トウ</t>
    </rPh>
    <rPh sb="38" eb="40">
      <t>キョウリョク</t>
    </rPh>
    <rPh sb="41" eb="42">
      <t>エ</t>
    </rPh>
    <rPh sb="45" eb="47">
      <t>カンケイ</t>
    </rPh>
    <rPh sb="48" eb="49">
      <t>キズ</t>
    </rPh>
    <phoneticPr fontId="7"/>
  </si>
  <si>
    <t>　利用者の使用する施設､食器その他の設備又は飲用に供する水について､衛生的な管理に努め､又は衛生上必要な措置を講じている。</t>
    <phoneticPr fontId="7"/>
  </si>
  <si>
    <t>　従業者に対し健康診断を実施し、健康状態を管理している。</t>
    <rPh sb="1" eb="4">
      <t>ジュウギョウシャ</t>
    </rPh>
    <rPh sb="5" eb="6">
      <t>タイ</t>
    </rPh>
    <rPh sb="7" eb="9">
      <t>ケンコウ</t>
    </rPh>
    <rPh sb="9" eb="11">
      <t>シンダン</t>
    </rPh>
    <rPh sb="12" eb="14">
      <t>ジッシ</t>
    </rPh>
    <rPh sb="16" eb="18">
      <t>ケンコウ</t>
    </rPh>
    <rPh sb="18" eb="20">
      <t>ジョウタイ</t>
    </rPh>
    <rPh sb="21" eb="23">
      <t>カンリ</t>
    </rPh>
    <phoneticPr fontId="7"/>
  </si>
  <si>
    <t>　従業者は、正当な理由なく、その業務上知り得た利用者又はその家族の秘密を漏らしていない。</t>
    <phoneticPr fontId="7"/>
  </si>
  <si>
    <t>　従業者であった者が、正当な理由なく、その業務上知り得た利用者又はその家族の秘密を漏らすことがないよう、必要な措置を講じている。</t>
    <phoneticPr fontId="7"/>
  </si>
  <si>
    <t xml:space="preserve">　サービス担当者会議等において、利用者やその家族の個人情報を用いる場合は、それぞれの同意を、あらかじめ文書により得ている。 </t>
    <phoneticPr fontId="7"/>
  </si>
  <si>
    <t>　提供したサービスに係る利用者及びその家族からの苦情に迅速かつ適切に対応するために、苦情を受け付けるための窓口を設置する等の必要な措置を講じている。</t>
    <phoneticPr fontId="7"/>
  </si>
  <si>
    <t xml:space="preserve">　苦情を受け付けた場合には、当該苦情の内容等を記録している。
</t>
    <phoneticPr fontId="7"/>
  </si>
  <si>
    <t>　事故の状況及び事故に際して採った処置について記録している。</t>
    <phoneticPr fontId="7"/>
  </si>
  <si>
    <t>　利用者に対するサービスの提供により賠償すべき事故が発生した場合は、損害賠償を速やかに行っている。</t>
    <phoneticPr fontId="7"/>
  </si>
  <si>
    <t>　従業者、設備、備品及び会計に関する諸記録を整備している。</t>
    <phoneticPr fontId="7"/>
  </si>
  <si>
    <r>
      <t>②　減算の有無　　　…　月平均利用者数(f)が定員（ｄ）を超えていませんか？</t>
    </r>
    <r>
      <rPr>
        <sz val="12"/>
        <rFont val="ＭＳ ゴシック"/>
        <family val="3"/>
        <charset val="128"/>
      </rPr>
      <t>　→　超えている場合、当該月の次の月の介護報酬について減算する必要があります。</t>
    </r>
    <rPh sb="2" eb="4">
      <t>ゲンサン</t>
    </rPh>
    <rPh sb="5" eb="7">
      <t>ウム</t>
    </rPh>
    <rPh sb="12" eb="13">
      <t>ツキ</t>
    </rPh>
    <rPh sb="13" eb="15">
      <t>ヘイキン</t>
    </rPh>
    <rPh sb="15" eb="18">
      <t>リヨウシャ</t>
    </rPh>
    <rPh sb="18" eb="19">
      <t>スウ</t>
    </rPh>
    <rPh sb="23" eb="25">
      <t>テイイン</t>
    </rPh>
    <rPh sb="29" eb="30">
      <t>コ</t>
    </rPh>
    <rPh sb="41" eb="42">
      <t>コ</t>
    </rPh>
    <rPh sb="46" eb="48">
      <t>バアイ</t>
    </rPh>
    <rPh sb="49" eb="51">
      <t>トウガイ</t>
    </rPh>
    <rPh sb="51" eb="52">
      <t>ツキ</t>
    </rPh>
    <rPh sb="53" eb="54">
      <t>ツギ</t>
    </rPh>
    <rPh sb="55" eb="56">
      <t>ツキ</t>
    </rPh>
    <rPh sb="57" eb="59">
      <t>カイゴ</t>
    </rPh>
    <rPh sb="59" eb="61">
      <t>ホウシュウ</t>
    </rPh>
    <rPh sb="65" eb="67">
      <t>ゲンサン</t>
    </rPh>
    <rPh sb="69" eb="71">
      <t>ヒツヨウ</t>
    </rPh>
    <phoneticPr fontId="17"/>
  </si>
  <si>
    <t>＜チェック！＞</t>
    <phoneticPr fontId="17"/>
  </si>
  <si>
    <r>
      <t>　　　②　要支援１、２の利用者については、その日の延べ利用者数ではなく、</t>
    </r>
    <r>
      <rPr>
        <b/>
        <sz val="12"/>
        <rFont val="ＭＳ ゴシック"/>
        <family val="3"/>
        <charset val="128"/>
      </rPr>
      <t>サービスを受けている要支援の利用者が最も多い時間帯の利用者数</t>
    </r>
    <r>
      <rPr>
        <sz val="12"/>
        <rFont val="ＭＳ ゴシック"/>
        <family val="3"/>
        <charset val="128"/>
      </rPr>
      <t>です。</t>
    </r>
    <rPh sb="5" eb="8">
      <t>ヨウシエン</t>
    </rPh>
    <rPh sb="12" eb="15">
      <t>リヨウシャ</t>
    </rPh>
    <rPh sb="23" eb="24">
      <t>ヒ</t>
    </rPh>
    <rPh sb="25" eb="26">
      <t>ノ</t>
    </rPh>
    <rPh sb="27" eb="30">
      <t>リヨウシャ</t>
    </rPh>
    <rPh sb="30" eb="31">
      <t>スウ</t>
    </rPh>
    <rPh sb="41" eb="42">
      <t>ウ</t>
    </rPh>
    <rPh sb="46" eb="49">
      <t>ヨウシエン</t>
    </rPh>
    <rPh sb="50" eb="53">
      <t>リヨウシャ</t>
    </rPh>
    <rPh sb="54" eb="55">
      <t>モット</t>
    </rPh>
    <rPh sb="56" eb="57">
      <t>オオ</t>
    </rPh>
    <rPh sb="58" eb="61">
      <t>ジカンタイ</t>
    </rPh>
    <rPh sb="62" eb="65">
      <t>リヨウシャ</t>
    </rPh>
    <rPh sb="65" eb="66">
      <t>スウ</t>
    </rPh>
    <phoneticPr fontId="17"/>
  </si>
  <si>
    <t>＝</t>
    <phoneticPr fontId="17"/>
  </si>
  <si>
    <t>(d)</t>
    <phoneticPr fontId="17"/>
  </si>
  <si>
    <t>　　定員：</t>
    <phoneticPr fontId="17"/>
  </si>
  <si>
    <t>（ｅ）</t>
    <phoneticPr fontId="17"/>
  </si>
  <si>
    <t>（ｃ）</t>
    <phoneticPr fontId="17"/>
  </si>
  <si>
    <t>（ｂ）</t>
    <phoneticPr fontId="17"/>
  </si>
  <si>
    <t>（ａ）</t>
    <phoneticPr fontId="17"/>
  </si>
  <si>
    <t>分（</t>
    <rPh sb="0" eb="1">
      <t>フン</t>
    </rPh>
    <phoneticPr fontId="7"/>
  </si>
  <si>
    <t>時</t>
    <rPh sb="0" eb="1">
      <t>ジ</t>
    </rPh>
    <phoneticPr fontId="7"/>
  </si>
  <si>
    <t>分～</t>
    <rPh sb="0" eb="1">
      <t>フン</t>
    </rPh>
    <phoneticPr fontId="7"/>
  </si>
  <si>
    <t>サービス提供時間：</t>
    <phoneticPr fontId="7"/>
  </si>
  <si>
    <t>日・月・火・水・木・金・土・祝</t>
    <rPh sb="0" eb="1">
      <t>ニチ</t>
    </rPh>
    <rPh sb="2" eb="3">
      <t>ゲツ</t>
    </rPh>
    <rPh sb="4" eb="5">
      <t>カ</t>
    </rPh>
    <rPh sb="6" eb="7">
      <t>スイ</t>
    </rPh>
    <rPh sb="8" eb="9">
      <t>モク</t>
    </rPh>
    <rPh sb="10" eb="11">
      <t>キン</t>
    </rPh>
    <rPh sb="12" eb="13">
      <t>ド</t>
    </rPh>
    <rPh sb="14" eb="15">
      <t>シュク</t>
    </rPh>
    <phoneticPr fontId="7"/>
  </si>
  <si>
    <t>サービス提供日：</t>
    <rPh sb="4" eb="6">
      <t>テイキョウ</t>
    </rPh>
    <rPh sb="6" eb="7">
      <t>ビ</t>
    </rPh>
    <phoneticPr fontId="17"/>
  </si>
  <si>
    <t>単位目</t>
    <phoneticPr fontId="7"/>
  </si>
  <si>
    <r>
      <t>　　　　</t>
    </r>
    <r>
      <rPr>
        <b/>
        <sz val="11"/>
        <rFont val="ＭＳ Ｐゴシック"/>
        <family val="3"/>
        <charset val="128"/>
      </rPr>
      <t>　 　　</t>
    </r>
    <phoneticPr fontId="17"/>
  </si>
  <si>
    <t>）</t>
    <phoneticPr fontId="17"/>
  </si>
  <si>
    <t>事業所名　　　（</t>
    <phoneticPr fontId="17"/>
  </si>
  <si>
    <t>サービス種類 （</t>
    <phoneticPr fontId="7"/>
  </si>
  <si>
    <t>）</t>
    <phoneticPr fontId="7"/>
  </si>
  <si>
    <t>備考：サービス提供していない日については斜線等を引いてください。</t>
    <rPh sb="0" eb="2">
      <t>ビコウ</t>
    </rPh>
    <rPh sb="7" eb="9">
      <t>テイキョウ</t>
    </rPh>
    <rPh sb="14" eb="15">
      <t>ヒ</t>
    </rPh>
    <rPh sb="20" eb="22">
      <t>シャセン</t>
    </rPh>
    <rPh sb="22" eb="23">
      <t>トウ</t>
    </rPh>
    <rPh sb="24" eb="25">
      <t>ヒ</t>
    </rPh>
    <phoneticPr fontId="17"/>
  </si>
  <si>
    <t>÷　サービス提供日数　＝</t>
    <phoneticPr fontId="7"/>
  </si>
  <si>
    <t>　　　　　　　　　　　　　　　　人員基準欠如が解消されるに至った月の介護報酬について減算する必要があります（ただし、翌月の末日において人員基準を満たすに至っている場合を除く）。</t>
    <phoneticPr fontId="7"/>
  </si>
  <si>
    <t>　　　　　　　　　　　　　　　　→０．９を下回っている場合、当該月の次の月の介護報酬について減算する必要があります。</t>
    <phoneticPr fontId="7"/>
  </si>
  <si>
    <r>
      <t>①　人員基準の遵守　…　各サービス提供日に看護職員（利用定員１０名以下を除く）は配置されていますか。　※</t>
    </r>
    <r>
      <rPr>
        <b/>
        <u/>
        <sz val="11"/>
        <rFont val="ＭＳ Ｐゴシック"/>
        <family val="3"/>
        <charset val="128"/>
      </rPr>
      <t>配置していない日は人員基準違反に当たります。</t>
    </r>
    <rPh sb="2" eb="4">
      <t>ジンイン</t>
    </rPh>
    <rPh sb="4" eb="6">
      <t>キジュン</t>
    </rPh>
    <rPh sb="7" eb="9">
      <t>ジュンシュ</t>
    </rPh>
    <rPh sb="12" eb="13">
      <t>カク</t>
    </rPh>
    <rPh sb="17" eb="19">
      <t>テイキョウ</t>
    </rPh>
    <rPh sb="19" eb="20">
      <t>ビ</t>
    </rPh>
    <rPh sb="21" eb="23">
      <t>カンゴ</t>
    </rPh>
    <rPh sb="23" eb="25">
      <t>ショクイン</t>
    </rPh>
    <rPh sb="26" eb="28">
      <t>リヨウ</t>
    </rPh>
    <rPh sb="28" eb="30">
      <t>テイイン</t>
    </rPh>
    <rPh sb="40" eb="42">
      <t>ハイチ</t>
    </rPh>
    <rPh sb="52" eb="54">
      <t>ハイチ</t>
    </rPh>
    <rPh sb="59" eb="60">
      <t>ヒ</t>
    </rPh>
    <rPh sb="61" eb="63">
      <t>ジンイン</t>
    </rPh>
    <rPh sb="63" eb="65">
      <t>キジュン</t>
    </rPh>
    <rPh sb="65" eb="67">
      <t>イハン</t>
    </rPh>
    <rPh sb="68" eb="69">
      <t>ア</t>
    </rPh>
    <phoneticPr fontId="17"/>
  </si>
  <si>
    <t>備考：サービス提供していない日については斜線等を引いてください。</t>
    <rPh sb="7" eb="9">
      <t>テイキョウ</t>
    </rPh>
    <phoneticPr fontId="7"/>
  </si>
  <si>
    <t>(サービス提供時間中に勤務した時間数の合計）</t>
    <phoneticPr fontId="7"/>
  </si>
  <si>
    <t>介護職員配置時間</t>
    <rPh sb="0" eb="2">
      <t>カイゴ</t>
    </rPh>
    <rPh sb="2" eb="4">
      <t>ショクイン</t>
    </rPh>
    <rPh sb="4" eb="6">
      <t>ハイチ</t>
    </rPh>
    <rPh sb="6" eb="8">
      <t>ジカン</t>
    </rPh>
    <phoneticPr fontId="17"/>
  </si>
  <si>
    <t>（ｂ）÷（ａ）</t>
    <phoneticPr fontId="7"/>
  </si>
  <si>
    <t>平均提供時間</t>
    <rPh sb="0" eb="2">
      <t>ヘイキン</t>
    </rPh>
    <rPh sb="2" eb="4">
      <t>テイキョウ</t>
    </rPh>
    <rPh sb="4" eb="6">
      <t>ジカン</t>
    </rPh>
    <phoneticPr fontId="7"/>
  </si>
  <si>
    <t>（ｂ）</t>
    <phoneticPr fontId="7"/>
  </si>
  <si>
    <t>（ａ）</t>
    <phoneticPr fontId="7"/>
  </si>
  <si>
    <t>別紙５</t>
    <rPh sb="0" eb="2">
      <t>ベッシ</t>
    </rPh>
    <phoneticPr fontId="17"/>
  </si>
  <si>
    <t>4．介護報酬の算定について</t>
    <phoneticPr fontId="7"/>
  </si>
  <si>
    <t>　次の①～⑤のいずれかに該当するものであって、栄養改善サービスが必要と認められる者に算定している。</t>
    <phoneticPr fontId="7"/>
  </si>
  <si>
    <t>①</t>
    <phoneticPr fontId="7"/>
  </si>
  <si>
    <t>ＢＭＩが１８．５未満の者</t>
    <phoneticPr fontId="7"/>
  </si>
  <si>
    <t>②</t>
    <phoneticPr fontId="7"/>
  </si>
  <si>
    <t>１～６月間に３％以上の体重の減少が認められる者又は｢地域支援事業の実施について｣に規定する基本チェックリストのＮo.１１の項目が「１」に該当する者</t>
    <phoneticPr fontId="7"/>
  </si>
  <si>
    <t>③</t>
    <phoneticPr fontId="7"/>
  </si>
  <si>
    <t>血清アルブミン値が３．５g/dl以下である者</t>
    <phoneticPr fontId="7"/>
  </si>
  <si>
    <t>④</t>
    <phoneticPr fontId="7"/>
  </si>
  <si>
    <t>食事摂取量が不良（７５％以下）である者</t>
    <phoneticPr fontId="7"/>
  </si>
  <si>
    <t>⑤</t>
    <phoneticPr fontId="7"/>
  </si>
  <si>
    <t>その他低栄養状態にある又はそのおそれがあると認められる者</t>
    <phoneticPr fontId="7"/>
  </si>
  <si>
    <t>　次のような問題がある者について、問２に該当するか適宜確認している。</t>
    <rPh sb="17" eb="18">
      <t>トイ</t>
    </rPh>
    <phoneticPr fontId="7"/>
  </si>
  <si>
    <t>・口腔及び摂食・嚥下機能の問題</t>
    <phoneticPr fontId="7"/>
  </si>
  <si>
    <t>・閉じこもりの問題</t>
    <phoneticPr fontId="7"/>
  </si>
  <si>
    <t>・生活機能の低下の問題</t>
    <phoneticPr fontId="7"/>
  </si>
  <si>
    <t>・認知症の問題</t>
    <phoneticPr fontId="7"/>
  </si>
  <si>
    <t>・褥瘡に関する問題</t>
    <phoneticPr fontId="7"/>
  </si>
  <si>
    <t>・うつの問題</t>
    <phoneticPr fontId="7"/>
  </si>
  <si>
    <t>・食欲の低下の問題</t>
    <phoneticPr fontId="7"/>
  </si>
  <si>
    <t>　言語聴覚士、歯科衛生士又は看護職員を１名以上配置している（これらの職種の者の業務を委託することは認められません）。</t>
    <phoneticPr fontId="7"/>
  </si>
  <si>
    <t>認定調査票において嚥下、食事摂取、口腔清潔のいずれかの項目が「１」以外に該当する者</t>
    <phoneticPr fontId="7"/>
  </si>
  <si>
    <t>その他口腔機能の低下している者又はそのおそれのある者</t>
    <phoneticPr fontId="7"/>
  </si>
  <si>
    <t>　利用者ごとの口腔機能改善管理指導計画に従い言語聴覚士、歯科衛生士又は看護職員が口腔機能向上サービスを行っているとともに、利用者の口腔機能を定期的に記録している。</t>
    <phoneticPr fontId="7"/>
  </si>
  <si>
    <t>①</t>
    <phoneticPr fontId="7"/>
  </si>
  <si>
    <t>口腔清潔・唾液分泌・咀嚼・嚥下・食事摂取等の口腔機能の低下が認められる状態の者</t>
    <phoneticPr fontId="7"/>
  </si>
  <si>
    <t>②</t>
    <phoneticPr fontId="7"/>
  </si>
  <si>
    <t>　問２の専従の看護職員を配置できない日は、加算を算定していない。</t>
    <rPh sb="1" eb="2">
      <t>トイ</t>
    </rPh>
    <rPh sb="4" eb="5">
      <t>モッパ</t>
    </rPh>
    <rPh sb="5" eb="6">
      <t>ジュウ</t>
    </rPh>
    <rPh sb="7" eb="9">
      <t>カンゴ</t>
    </rPh>
    <rPh sb="9" eb="11">
      <t>ショクイン</t>
    </rPh>
    <rPh sb="12" eb="14">
      <t>ハイチ</t>
    </rPh>
    <rPh sb="18" eb="19">
      <t>ヒ</t>
    </rPh>
    <rPh sb="21" eb="23">
      <t>カサン</t>
    </rPh>
    <rPh sb="24" eb="26">
      <t>サンテイ</t>
    </rPh>
    <phoneticPr fontId="7"/>
  </si>
  <si>
    <t>　前年度又は算定日が属する月の前３か月間の利用者の総数のうち、要介護３、要介護４又は要介護５である者の占める割合が１００分の３０以上である。</t>
    <rPh sb="1" eb="4">
      <t>ゼンネンド</t>
    </rPh>
    <rPh sb="4" eb="5">
      <t>マタ</t>
    </rPh>
    <rPh sb="6" eb="8">
      <t>サンテイ</t>
    </rPh>
    <rPh sb="8" eb="9">
      <t>ビ</t>
    </rPh>
    <rPh sb="10" eb="11">
      <t>ゾク</t>
    </rPh>
    <rPh sb="13" eb="14">
      <t>ツキ</t>
    </rPh>
    <rPh sb="15" eb="16">
      <t>マエ</t>
    </rPh>
    <rPh sb="18" eb="20">
      <t>ツキカン</t>
    </rPh>
    <rPh sb="21" eb="24">
      <t>リヨウシャ</t>
    </rPh>
    <rPh sb="25" eb="27">
      <t>ソウスウ</t>
    </rPh>
    <rPh sb="31" eb="34">
      <t>ヨウカイゴ</t>
    </rPh>
    <rPh sb="36" eb="39">
      <t>ヨウカイゴ</t>
    </rPh>
    <rPh sb="40" eb="41">
      <t>マタ</t>
    </rPh>
    <rPh sb="42" eb="45">
      <t>ヨウカイゴ</t>
    </rPh>
    <rPh sb="49" eb="50">
      <t>モノ</t>
    </rPh>
    <rPh sb="51" eb="52">
      <t>シ</t>
    </rPh>
    <rPh sb="54" eb="56">
      <t>ワリアイ</t>
    </rPh>
    <rPh sb="60" eb="61">
      <t>ブン</t>
    </rPh>
    <rPh sb="64" eb="66">
      <t>イジョウ</t>
    </rPh>
    <phoneticPr fontId="7"/>
  </si>
  <si>
    <t>　前３か月間の実績により加算を算定している事業所は、以降、直近３か月間の利用者割合を毎月記録している。</t>
    <rPh sb="1" eb="2">
      <t>マエ</t>
    </rPh>
    <rPh sb="4" eb="6">
      <t>ツキカン</t>
    </rPh>
    <rPh sb="7" eb="9">
      <t>ジッセキ</t>
    </rPh>
    <rPh sb="12" eb="14">
      <t>カサン</t>
    </rPh>
    <rPh sb="15" eb="17">
      <t>サンテイ</t>
    </rPh>
    <rPh sb="21" eb="24">
      <t>ジギョウショ</t>
    </rPh>
    <rPh sb="26" eb="28">
      <t>イコウ</t>
    </rPh>
    <rPh sb="29" eb="31">
      <t>チョッキン</t>
    </rPh>
    <rPh sb="33" eb="35">
      <t>ゲツカン</t>
    </rPh>
    <rPh sb="36" eb="39">
      <t>リヨウシャ</t>
    </rPh>
    <rPh sb="39" eb="41">
      <t>ワリアイ</t>
    </rPh>
    <rPh sb="42" eb="44">
      <t>マイツキ</t>
    </rPh>
    <rPh sb="44" eb="46">
      <t>キロク</t>
    </rPh>
    <phoneticPr fontId="7"/>
  </si>
  <si>
    <t>　加算の対象は、初老期の認知症の者（６５歳の誕生日の前々日まで）である。</t>
    <rPh sb="1" eb="3">
      <t>カサン</t>
    </rPh>
    <rPh sb="4" eb="6">
      <t>タイショウ</t>
    </rPh>
    <rPh sb="8" eb="11">
      <t>ショロウキ</t>
    </rPh>
    <rPh sb="12" eb="15">
      <t>ニンチショウ</t>
    </rPh>
    <rPh sb="16" eb="17">
      <t>モノ</t>
    </rPh>
    <rPh sb="20" eb="21">
      <t>サイ</t>
    </rPh>
    <rPh sb="22" eb="25">
      <t>タンジョウビ</t>
    </rPh>
    <rPh sb="26" eb="29">
      <t>ゼンゼンジツ</t>
    </rPh>
    <phoneticPr fontId="7"/>
  </si>
  <si>
    <t>　認知症加算を算定している者には、算定していない。</t>
    <rPh sb="1" eb="4">
      <t>ニンチショウ</t>
    </rPh>
    <rPh sb="4" eb="6">
      <t>カサン</t>
    </rPh>
    <rPh sb="7" eb="9">
      <t>サンテイ</t>
    </rPh>
    <rPh sb="13" eb="14">
      <t>モノ</t>
    </rPh>
    <rPh sb="17" eb="19">
      <t>サンテイ</t>
    </rPh>
    <phoneticPr fontId="7"/>
  </si>
  <si>
    <t>　サービス時間が９時間以上となった場合、超えた時間に応じて算定している。</t>
    <rPh sb="5" eb="7">
      <t>ジカン</t>
    </rPh>
    <rPh sb="20" eb="21">
      <t>コ</t>
    </rPh>
    <rPh sb="23" eb="25">
      <t>ジカン</t>
    </rPh>
    <rPh sb="26" eb="27">
      <t>オウ</t>
    </rPh>
    <phoneticPr fontId="7"/>
  </si>
  <si>
    <t>　事業所の実情に応じて適当数の従業者を配置している。</t>
    <phoneticPr fontId="7"/>
  </si>
  <si>
    <t>　この加算を算定した場合は、別途延長サービス費は利用者から徴収していない。</t>
    <rPh sb="3" eb="4">
      <t>カ</t>
    </rPh>
    <rPh sb="4" eb="5">
      <t>サン</t>
    </rPh>
    <rPh sb="6" eb="8">
      <t>サンテイ</t>
    </rPh>
    <rPh sb="10" eb="12">
      <t>バアイ</t>
    </rPh>
    <rPh sb="14" eb="16">
      <t>ベット</t>
    </rPh>
    <rPh sb="16" eb="18">
      <t>エンチョウ</t>
    </rPh>
    <rPh sb="22" eb="23">
      <t>ヒ</t>
    </rPh>
    <rPh sb="24" eb="27">
      <t>リヨウシャ</t>
    </rPh>
    <rPh sb="29" eb="31">
      <t>チョウシュウ</t>
    </rPh>
    <phoneticPr fontId="7"/>
  </si>
  <si>
    <t>　職員の割合の算出に当たっては、常勤換算方法により算出した前年度（３月を除く）の平均を用いている。ただし、前年度の実績が６月に満たない事業所（新規開設や再開を含む）については、届出日の属する月の前３か月について、常勤換算方法により算出した平均を用いている。</t>
    <rPh sb="71" eb="73">
      <t>シンキ</t>
    </rPh>
    <rPh sb="73" eb="75">
      <t>カイセツ</t>
    </rPh>
    <phoneticPr fontId="7"/>
  </si>
  <si>
    <t>　６.　減算</t>
    <rPh sb="4" eb="6">
      <t>ゲンサン</t>
    </rPh>
    <phoneticPr fontId="7"/>
  </si>
  <si>
    <t>※問１が○の場合は、別紙３による確認は不要です。</t>
    <rPh sb="1" eb="2">
      <t>トイ</t>
    </rPh>
    <rPh sb="6" eb="8">
      <t>バアイ</t>
    </rPh>
    <rPh sb="10" eb="12">
      <t>ベッシ</t>
    </rPh>
    <rPh sb="16" eb="18">
      <t>カクニン</t>
    </rPh>
    <rPh sb="19" eb="21">
      <t>フヨウ</t>
    </rPh>
    <phoneticPr fontId="7"/>
  </si>
  <si>
    <t>◆人員欠如について必要に応じ、別紙４　看護職員配置一覧表により確認してください。</t>
    <phoneticPr fontId="7"/>
  </si>
  <si>
    <t>※問１が○の場合は、別紙４による確認は不要です。</t>
    <rPh sb="1" eb="2">
      <t>トイ</t>
    </rPh>
    <rPh sb="6" eb="8">
      <t>バアイ</t>
    </rPh>
    <rPh sb="10" eb="12">
      <t>ベッシ</t>
    </rPh>
    <rPh sb="16" eb="18">
      <t>カクニン</t>
    </rPh>
    <rPh sb="19" eb="21">
      <t>フヨウ</t>
    </rPh>
    <phoneticPr fontId="7"/>
  </si>
  <si>
    <t>＜　０．９</t>
    <phoneticPr fontId="7"/>
  </si>
  <si>
    <t>※</t>
    <phoneticPr fontId="7"/>
  </si>
  <si>
    <t>「×」と回答した場合のみ問２を回答してください。
「○」と回答した場合は問３へ進んでください。</t>
    <rPh sb="29" eb="31">
      <t>カイトウ</t>
    </rPh>
    <rPh sb="33" eb="35">
      <t>バアイ</t>
    </rPh>
    <rPh sb="36" eb="37">
      <t>トイ</t>
    </rPh>
    <rPh sb="39" eb="40">
      <t>スス</t>
    </rPh>
    <phoneticPr fontId="7"/>
  </si>
  <si>
    <t>０．９　≦</t>
    <phoneticPr fontId="7"/>
  </si>
  <si>
    <t>＜　１．０</t>
    <phoneticPr fontId="7"/>
  </si>
  <si>
    <t>サービス提供日数</t>
    <phoneticPr fontId="7"/>
  </si>
  <si>
    <t>「×」と回答した場合のみ問４を回答してください。</t>
    <phoneticPr fontId="7"/>
  </si>
  <si>
    <t>※問１が○の場合は、別紙５による確認は不要です。</t>
    <rPh sb="1" eb="2">
      <t>トイ</t>
    </rPh>
    <rPh sb="6" eb="8">
      <t>バアイ</t>
    </rPh>
    <rPh sb="10" eb="12">
      <t>ベッシ</t>
    </rPh>
    <rPh sb="16" eb="18">
      <t>カクニン</t>
    </rPh>
    <rPh sb="19" eb="21">
      <t>フヨウ</t>
    </rPh>
    <phoneticPr fontId="7"/>
  </si>
  <si>
    <t>　介護職員の配置について、次の計算方法で算出した結果が、０．９を下回った月がない。</t>
    <rPh sb="13" eb="14">
      <t>ツギ</t>
    </rPh>
    <rPh sb="20" eb="22">
      <t>サンシュツ</t>
    </rPh>
    <phoneticPr fontId="7"/>
  </si>
  <si>
    <t>「×」と回答した場合のみ問２を回答してください。
「○」と回答した場合は問３へ進んでください。</t>
    <phoneticPr fontId="7"/>
  </si>
  <si>
    <t>　事業所と同一建物に居住する者や、事業所と同一建物から事業所に通う者に対し、サービスを行った場合に、当該利用者について、所定単位数から減算している。</t>
    <rPh sb="50" eb="52">
      <t>トウガイ</t>
    </rPh>
    <rPh sb="52" eb="55">
      <t>リヨウシャ</t>
    </rPh>
    <phoneticPr fontId="7"/>
  </si>
  <si>
    <t>　事業者が送迎を実施していない場合は、片道につき所定単位数から減算している。</t>
    <rPh sb="1" eb="4">
      <t>ジギョウシャ</t>
    </rPh>
    <rPh sb="5" eb="7">
      <t>ソウゲイ</t>
    </rPh>
    <rPh sb="8" eb="10">
      <t>ジッシ</t>
    </rPh>
    <rPh sb="15" eb="17">
      <t>バアイ</t>
    </rPh>
    <rPh sb="19" eb="21">
      <t>カタミチ</t>
    </rPh>
    <rPh sb="24" eb="26">
      <t>ショテイ</t>
    </rPh>
    <rPh sb="26" eb="29">
      <t>タンイスウ</t>
    </rPh>
    <rPh sb="31" eb="33">
      <t>ゲンサン</t>
    </rPh>
    <phoneticPr fontId="7"/>
  </si>
  <si>
    <t>　利用者が、宿泊サービスを利用した場合や利用者宅以外への送迎を行った場合、午前と午後で別単位となるサービスを連続利用した場合は、減算している。</t>
    <rPh sb="1" eb="4">
      <t>リヨウシャ</t>
    </rPh>
    <rPh sb="6" eb="8">
      <t>シュクハク</t>
    </rPh>
    <rPh sb="13" eb="15">
      <t>リヨウ</t>
    </rPh>
    <rPh sb="17" eb="19">
      <t>バアイ</t>
    </rPh>
    <rPh sb="20" eb="23">
      <t>リヨウシャ</t>
    </rPh>
    <rPh sb="23" eb="24">
      <t>タク</t>
    </rPh>
    <rPh sb="24" eb="26">
      <t>イガイ</t>
    </rPh>
    <rPh sb="28" eb="30">
      <t>ソウゲイ</t>
    </rPh>
    <rPh sb="31" eb="32">
      <t>オコナ</t>
    </rPh>
    <rPh sb="34" eb="36">
      <t>バアイ</t>
    </rPh>
    <rPh sb="37" eb="39">
      <t>ゴゼン</t>
    </rPh>
    <rPh sb="40" eb="42">
      <t>ゴゴ</t>
    </rPh>
    <rPh sb="43" eb="44">
      <t>ベツ</t>
    </rPh>
    <rPh sb="44" eb="46">
      <t>タンイ</t>
    </rPh>
    <rPh sb="54" eb="56">
      <t>レンゾク</t>
    </rPh>
    <rPh sb="56" eb="58">
      <t>リヨウ</t>
    </rPh>
    <rPh sb="60" eb="62">
      <t>バアイ</t>
    </rPh>
    <rPh sb="64" eb="66">
      <t>ゲンサン</t>
    </rPh>
    <phoneticPr fontId="7"/>
  </si>
  <si>
    <t>　介護給付費の受領の日から５年間保存している。</t>
    <rPh sb="1" eb="3">
      <t>カイゴ</t>
    </rPh>
    <rPh sb="3" eb="5">
      <t>キュウフ</t>
    </rPh>
    <rPh sb="5" eb="6">
      <t>ヒ</t>
    </rPh>
    <rPh sb="7" eb="9">
      <t>ジュリョウ</t>
    </rPh>
    <rPh sb="10" eb="11">
      <t>ヒ</t>
    </rPh>
    <rPh sb="14" eb="15">
      <t>ネン</t>
    </rPh>
    <rPh sb="15" eb="16">
      <t>カン</t>
    </rPh>
    <rPh sb="16" eb="18">
      <t>ホゾン</t>
    </rPh>
    <phoneticPr fontId="7"/>
  </si>
  <si>
    <t>　心身の状況その他利用者のやむを得ない事情により、長時間のサービス利用が困難である利用者にのみ、所要時間２時間以上３時間未満のサービスを行っている。</t>
    <phoneticPr fontId="7"/>
  </si>
  <si>
    <t>　送迎時における居宅内介助等を行っている間、他の利用者を送迎車に待機させていない。</t>
    <rPh sb="1" eb="3">
      <t>ソウゲイ</t>
    </rPh>
    <rPh sb="3" eb="4">
      <t>ジ</t>
    </rPh>
    <rPh sb="8" eb="10">
      <t>キョタク</t>
    </rPh>
    <rPh sb="10" eb="11">
      <t>ナイ</t>
    </rPh>
    <rPh sb="11" eb="14">
      <t>カイジョトウ</t>
    </rPh>
    <rPh sb="15" eb="16">
      <t>オコナ</t>
    </rPh>
    <rPh sb="20" eb="21">
      <t>アイダ</t>
    </rPh>
    <rPh sb="22" eb="23">
      <t>タ</t>
    </rPh>
    <rPh sb="24" eb="27">
      <t>リヨウシャ</t>
    </rPh>
    <rPh sb="28" eb="31">
      <t>ソウゲイシャ</t>
    </rPh>
    <rPh sb="32" eb="34">
      <t>タイキ</t>
    </rPh>
    <phoneticPr fontId="7"/>
  </si>
  <si>
    <t>　単に気分転換等を目的としたものや娯楽性の強いものは行っていない。</t>
    <rPh sb="26" eb="27">
      <t>オコナ</t>
    </rPh>
    <phoneticPr fontId="7"/>
  </si>
  <si>
    <t>提供した具体的なサービスの内容等の記録</t>
    <phoneticPr fontId="7"/>
  </si>
  <si>
    <t>市町村への通知に係る記録</t>
    <phoneticPr fontId="7"/>
  </si>
  <si>
    <t>苦情の内容等の記録</t>
    <phoneticPr fontId="7"/>
  </si>
  <si>
    <t>介護給付費の請求、受領等に係る書類</t>
    <phoneticPr fontId="7"/>
  </si>
  <si>
    <t>利用者から支払を受ける利用料の請求、受領等に関する記録</t>
    <phoneticPr fontId="7"/>
  </si>
  <si>
    <t>従業者の勤務の実績に関する記録</t>
    <phoneticPr fontId="7"/>
  </si>
  <si>
    <t>その他市長が特に必要と認める記録</t>
    <phoneticPr fontId="7"/>
  </si>
  <si>
    <t>　事業所の広告をする場合、その内容が虚偽又は誇大なものになっていない。</t>
    <rPh sb="1" eb="4">
      <t>ジギョウトコロ</t>
    </rPh>
    <phoneticPr fontId="7"/>
  </si>
  <si>
    <t>◆人員欠如について必要に応じ、別紙５　介護職員配置一覧表により確認してください。</t>
    <phoneticPr fontId="7"/>
  </si>
  <si>
    <t>◆定員超過について必要に応じ、別紙３　利用者数一覧表により確認してください。</t>
    <rPh sb="1" eb="3">
      <t>テイイン</t>
    </rPh>
    <rPh sb="3" eb="5">
      <t>チョウカ</t>
    </rPh>
    <rPh sb="9" eb="11">
      <t>ヒツヨウ</t>
    </rPh>
    <rPh sb="12" eb="13">
      <t>オウ</t>
    </rPh>
    <rPh sb="15" eb="17">
      <t>ベッシ</t>
    </rPh>
    <rPh sb="19" eb="22">
      <t>リヨウシャ</t>
    </rPh>
    <rPh sb="22" eb="23">
      <t>スウ</t>
    </rPh>
    <rPh sb="23" eb="25">
      <t>イチラン</t>
    </rPh>
    <rPh sb="25" eb="26">
      <t>ヒョウ</t>
    </rPh>
    <rPh sb="29" eb="31">
      <t>カクニン</t>
    </rPh>
    <phoneticPr fontId="7"/>
  </si>
  <si>
    <t>　事業所のレイアウトに変更があった場合（食堂及び機能訓練室の面積変更、相談室・静養室の場所の変更など）、変更届を提出している。</t>
    <rPh sb="1" eb="4">
      <t>ジギョウショ</t>
    </rPh>
    <rPh sb="11" eb="13">
      <t>ヘンコウ</t>
    </rPh>
    <rPh sb="17" eb="19">
      <t>バアイ</t>
    </rPh>
    <rPh sb="20" eb="22">
      <t>ショクドウ</t>
    </rPh>
    <rPh sb="22" eb="23">
      <t>オヨ</t>
    </rPh>
    <rPh sb="24" eb="26">
      <t>キノウ</t>
    </rPh>
    <rPh sb="26" eb="28">
      <t>クンレン</t>
    </rPh>
    <rPh sb="28" eb="29">
      <t>シツ</t>
    </rPh>
    <rPh sb="30" eb="32">
      <t>メンセキ</t>
    </rPh>
    <rPh sb="32" eb="34">
      <t>ヘンコウ</t>
    </rPh>
    <rPh sb="35" eb="38">
      <t>ソウダンシツ</t>
    </rPh>
    <rPh sb="39" eb="41">
      <t>セイヨウ</t>
    </rPh>
    <rPh sb="41" eb="42">
      <t>シツ</t>
    </rPh>
    <rPh sb="43" eb="45">
      <t>バショ</t>
    </rPh>
    <rPh sb="46" eb="48">
      <t>ヘンコウ</t>
    </rPh>
    <rPh sb="52" eb="55">
      <t>ヘンコウトドケ</t>
    </rPh>
    <rPh sb="56" eb="58">
      <t>テイシュツ</t>
    </rPh>
    <phoneticPr fontId="7"/>
  </si>
  <si>
    <t>不適切又は不正な内容が認められた場合、基準等の違反として監査等の対象となります。なお、重大な違反状態の場合には、指定取消となる場合もありますので、十分な注意が必要です。</t>
    <rPh sb="56" eb="58">
      <t>シテイ</t>
    </rPh>
    <phoneticPr fontId="7"/>
  </si>
  <si>
    <t>　市に届出が必要な事故が発生した場合、速やかに事故報告書を提出している。</t>
    <rPh sb="1" eb="2">
      <t>シ</t>
    </rPh>
    <rPh sb="3" eb="5">
      <t>トドケデ</t>
    </rPh>
    <rPh sb="6" eb="8">
      <t>ヒツヨウ</t>
    </rPh>
    <rPh sb="9" eb="11">
      <t>ジコ</t>
    </rPh>
    <rPh sb="12" eb="14">
      <t>ハッセイ</t>
    </rPh>
    <rPh sb="16" eb="18">
      <t>バアイ</t>
    </rPh>
    <rPh sb="19" eb="20">
      <t>スミ</t>
    </rPh>
    <rPh sb="23" eb="25">
      <t>ジコ</t>
    </rPh>
    <rPh sb="25" eb="28">
      <t>ホウコクショ</t>
    </rPh>
    <rPh sb="29" eb="31">
      <t>テイシュツ</t>
    </rPh>
    <phoneticPr fontId="7"/>
  </si>
  <si>
    <t>　利用者に対するサービスの提供により事故が発生した場合は、利用者の家族、担当の居宅介護支援事業者等に連絡を行っている。</t>
    <rPh sb="36" eb="38">
      <t>タントウ</t>
    </rPh>
    <phoneticPr fontId="7"/>
  </si>
  <si>
    <t>　宿泊サービス中に事故が発生した場合も、問１～問５のとおり行っている。</t>
    <rPh sb="1" eb="3">
      <t>シュクハク</t>
    </rPh>
    <rPh sb="7" eb="8">
      <t>チュウ</t>
    </rPh>
    <rPh sb="20" eb="21">
      <t>トイ</t>
    </rPh>
    <rPh sb="23" eb="24">
      <t>トイ</t>
    </rPh>
    <phoneticPr fontId="7"/>
  </si>
  <si>
    <t>　提供したサービスに係る利用者からの苦情に関して国民健康保険団体連合会が行う調査に協力するとともに、指導又は助言を受けた場合は、必要な改善を行い、改善の内容を報告している。</t>
    <phoneticPr fontId="7"/>
  </si>
  <si>
    <t>　提供したサービスに関し、市町村が行う文書等の提出・提示の求め、質問・照会に応じ、利用者からの苦情に関して市町村が行う調査に協力するとともに、指導又は助言を受けた場合は、必要な改善を行い、改善の内容を報告している。</t>
    <rPh sb="21" eb="22">
      <t>トウ</t>
    </rPh>
    <rPh sb="29" eb="30">
      <t>モト</t>
    </rPh>
    <phoneticPr fontId="7"/>
  </si>
  <si>
    <t>　生活相談員は、①社会福祉主事　②介護福祉士　③介護支援専門員　④精神保健福祉士　⑤介護保険施設や通所系サービス事業所で直接処遇職員として常勤で２年(360日)以上の勤務経験がある者、のいずれかである。</t>
    <rPh sb="9" eb="11">
      <t>シャカイ</t>
    </rPh>
    <rPh sb="11" eb="13">
      <t>フクシ</t>
    </rPh>
    <rPh sb="13" eb="15">
      <t>シュジ</t>
    </rPh>
    <rPh sb="17" eb="19">
      <t>カイゴ</t>
    </rPh>
    <rPh sb="19" eb="22">
      <t>フクシシ</t>
    </rPh>
    <rPh sb="24" eb="26">
      <t>カイゴ</t>
    </rPh>
    <rPh sb="26" eb="28">
      <t>シエン</t>
    </rPh>
    <rPh sb="28" eb="31">
      <t>センモンイン</t>
    </rPh>
    <rPh sb="33" eb="35">
      <t>セイシン</t>
    </rPh>
    <rPh sb="35" eb="37">
      <t>ホケン</t>
    </rPh>
    <rPh sb="37" eb="40">
      <t>フクシシ</t>
    </rPh>
    <rPh sb="42" eb="44">
      <t>カイゴ</t>
    </rPh>
    <rPh sb="44" eb="46">
      <t>ホケン</t>
    </rPh>
    <rPh sb="46" eb="48">
      <t>シセツ</t>
    </rPh>
    <rPh sb="49" eb="51">
      <t>ツウショ</t>
    </rPh>
    <rPh sb="51" eb="52">
      <t>ケイ</t>
    </rPh>
    <rPh sb="56" eb="59">
      <t>ジギョウショ</t>
    </rPh>
    <rPh sb="60" eb="62">
      <t>チョクセツ</t>
    </rPh>
    <rPh sb="62" eb="64">
      <t>ショグウ</t>
    </rPh>
    <rPh sb="64" eb="66">
      <t>ショクイン</t>
    </rPh>
    <rPh sb="69" eb="71">
      <t>ジョウキン</t>
    </rPh>
    <rPh sb="73" eb="74">
      <t>ネン</t>
    </rPh>
    <rPh sb="78" eb="79">
      <t>ニチ</t>
    </rPh>
    <rPh sb="80" eb="82">
      <t>イジョウ</t>
    </rPh>
    <rPh sb="83" eb="85">
      <t>キンム</t>
    </rPh>
    <rPh sb="85" eb="87">
      <t>ケイケン</t>
    </rPh>
    <rPh sb="90" eb="91">
      <t>モノ</t>
    </rPh>
    <phoneticPr fontId="7"/>
  </si>
  <si>
    <t>　正当な理由なくサービスの提供を拒んでいない。</t>
    <phoneticPr fontId="7"/>
  </si>
  <si>
    <t>問９</t>
    <rPh sb="0" eb="1">
      <t>トイ</t>
    </rPh>
    <phoneticPr fontId="7"/>
  </si>
  <si>
    <t>　定員超過利用・人員基準欠如に該当していない。
　（定員、人員基準が守れている場合は○）</t>
    <rPh sb="1" eb="3">
      <t>テイイン</t>
    </rPh>
    <rPh sb="3" eb="5">
      <t>チョウカ</t>
    </rPh>
    <rPh sb="5" eb="7">
      <t>リヨウ</t>
    </rPh>
    <rPh sb="8" eb="10">
      <t>ジンイン</t>
    </rPh>
    <rPh sb="10" eb="12">
      <t>キジュン</t>
    </rPh>
    <rPh sb="12" eb="14">
      <t>ケツジョ</t>
    </rPh>
    <rPh sb="15" eb="17">
      <t>ガイトウ</t>
    </rPh>
    <rPh sb="26" eb="28">
      <t>テイイン</t>
    </rPh>
    <rPh sb="29" eb="31">
      <t>ジンイン</t>
    </rPh>
    <rPh sb="31" eb="33">
      <t>キジュン</t>
    </rPh>
    <rPh sb="34" eb="35">
      <t>マモ</t>
    </rPh>
    <rPh sb="39" eb="41">
      <t>バアイ</t>
    </rPh>
    <phoneticPr fontId="7"/>
  </si>
  <si>
    <t>問１０</t>
    <rPh sb="0" eb="1">
      <t>ト</t>
    </rPh>
    <phoneticPr fontId="7"/>
  </si>
  <si>
    <t>問１１</t>
    <rPh sb="0" eb="1">
      <t>ト</t>
    </rPh>
    <phoneticPr fontId="7"/>
  </si>
  <si>
    <t>　利用者の特性やニーズに応じたサービス提供を行っている。</t>
    <rPh sb="1" eb="4">
      <t>リヨウシャ</t>
    </rPh>
    <rPh sb="5" eb="7">
      <t>トクセイ</t>
    </rPh>
    <rPh sb="12" eb="13">
      <t>オウ</t>
    </rPh>
    <rPh sb="19" eb="21">
      <t>テイキョウ</t>
    </rPh>
    <rPh sb="22" eb="23">
      <t>オコナ</t>
    </rPh>
    <phoneticPr fontId="7"/>
  </si>
  <si>
    <t>　居宅サービス計画又は介護予防サービス計画等が作成されている場合は、当該計画に沿ったサービスを提供している。</t>
    <rPh sb="9" eb="10">
      <t>マタ</t>
    </rPh>
    <rPh sb="21" eb="22">
      <t>トウ</t>
    </rPh>
    <phoneticPr fontId="7"/>
  </si>
  <si>
    <t>　次に掲げる事業の運営についての重要事項に関する規程を定めている。</t>
    <phoneticPr fontId="7"/>
  </si>
  <si>
    <t>　概ね６か月に１回（療養通所介護は、１２か月に１回）以上、運営推進会議に対し活動状況を報告し、その評価を受けるとともに、必要な要望、助言等を聴く機会を設けている。</t>
    <rPh sb="1" eb="2">
      <t>オオム</t>
    </rPh>
    <rPh sb="5" eb="6">
      <t>ツキ</t>
    </rPh>
    <rPh sb="8" eb="9">
      <t>カイ</t>
    </rPh>
    <rPh sb="10" eb="12">
      <t>リョウヨウ</t>
    </rPh>
    <rPh sb="12" eb="14">
      <t>ツウショ</t>
    </rPh>
    <rPh sb="14" eb="16">
      <t>カイゴ</t>
    </rPh>
    <rPh sb="21" eb="22">
      <t>ゲツ</t>
    </rPh>
    <rPh sb="24" eb="25">
      <t>カイ</t>
    </rPh>
    <rPh sb="26" eb="28">
      <t>イジョウ</t>
    </rPh>
    <rPh sb="36" eb="37">
      <t>タイ</t>
    </rPh>
    <rPh sb="38" eb="40">
      <t>カツドウ</t>
    </rPh>
    <rPh sb="40" eb="42">
      <t>ジョウキョウ</t>
    </rPh>
    <rPh sb="43" eb="45">
      <t>ホウコク</t>
    </rPh>
    <rPh sb="49" eb="51">
      <t>ヒョウカ</t>
    </rPh>
    <rPh sb="52" eb="53">
      <t>ウ</t>
    </rPh>
    <rPh sb="60" eb="62">
      <t>ヒツヨウ</t>
    </rPh>
    <rPh sb="63" eb="65">
      <t>ヨウボウ</t>
    </rPh>
    <rPh sb="66" eb="68">
      <t>ジョゲン</t>
    </rPh>
    <rPh sb="68" eb="69">
      <t>トウ</t>
    </rPh>
    <rPh sb="70" eb="71">
      <t>キ</t>
    </rPh>
    <rPh sb="72" eb="74">
      <t>キカイ</t>
    </rPh>
    <rPh sb="75" eb="76">
      <t>モウ</t>
    </rPh>
    <phoneticPr fontId="7"/>
  </si>
  <si>
    <t>　事業所が所在する地域を所管する区高齢者相談課及び高齢者支援センターへ、運営推進会議の議事録等の写しを提出している。</t>
    <rPh sb="9" eb="11">
      <t>チイキ</t>
    </rPh>
    <rPh sb="12" eb="14">
      <t>ショカン</t>
    </rPh>
    <rPh sb="16" eb="17">
      <t>ク</t>
    </rPh>
    <rPh sb="17" eb="19">
      <t>コウレイ</t>
    </rPh>
    <rPh sb="19" eb="20">
      <t>シャ</t>
    </rPh>
    <rPh sb="20" eb="22">
      <t>ソウダン</t>
    </rPh>
    <rPh sb="22" eb="23">
      <t>カ</t>
    </rPh>
    <rPh sb="25" eb="28">
      <t>コウレイシャ</t>
    </rPh>
    <phoneticPr fontId="7"/>
  </si>
  <si>
    <t>　事業の運営に当たっては、地域住民又はその自発的な活動等との連携及び協力を行う等の地域との交流を図っている。</t>
    <phoneticPr fontId="7"/>
  </si>
  <si>
    <t>　提供したサービスに関する利用者からの苦情に関して、市町村等が派遣する者が相談及び援助を行う事業その他の事業に協力するよう努めている。</t>
    <rPh sb="1" eb="3">
      <t>テイキョウ</t>
    </rPh>
    <rPh sb="10" eb="11">
      <t>カン</t>
    </rPh>
    <rPh sb="13" eb="16">
      <t>リヨウシャ</t>
    </rPh>
    <rPh sb="19" eb="21">
      <t>クジョウ</t>
    </rPh>
    <rPh sb="22" eb="23">
      <t>カン</t>
    </rPh>
    <rPh sb="26" eb="29">
      <t>シチョウソン</t>
    </rPh>
    <rPh sb="29" eb="30">
      <t>トウ</t>
    </rPh>
    <rPh sb="31" eb="33">
      <t>ハケン</t>
    </rPh>
    <rPh sb="35" eb="36">
      <t>モノ</t>
    </rPh>
    <rPh sb="37" eb="39">
      <t>ソウダン</t>
    </rPh>
    <rPh sb="39" eb="40">
      <t>オヨ</t>
    </rPh>
    <rPh sb="41" eb="43">
      <t>エンジョ</t>
    </rPh>
    <rPh sb="44" eb="45">
      <t>オコナ</t>
    </rPh>
    <rPh sb="46" eb="48">
      <t>ジギョウ</t>
    </rPh>
    <rPh sb="50" eb="51">
      <t>タ</t>
    </rPh>
    <rPh sb="52" eb="54">
      <t>ジギョウ</t>
    </rPh>
    <rPh sb="55" eb="57">
      <t>キョウリョク</t>
    </rPh>
    <rPh sb="61" eb="62">
      <t>ツト</t>
    </rPh>
    <phoneticPr fontId="7"/>
  </si>
  <si>
    <t>　事業所の所在する建物と同一の建物に居住する利用者に対してサービスを提供する場合には、当該建物に居住する利用者以外の者に対してもサービスの提供を行うよう努めている。</t>
    <rPh sb="1" eb="4">
      <t>ジギョウショ</t>
    </rPh>
    <rPh sb="5" eb="7">
      <t>ショザイ</t>
    </rPh>
    <rPh sb="9" eb="11">
      <t>タテモノ</t>
    </rPh>
    <rPh sb="12" eb="14">
      <t>ドウイツ</t>
    </rPh>
    <rPh sb="15" eb="17">
      <t>タテモノ</t>
    </rPh>
    <rPh sb="18" eb="20">
      <t>キョジュウ</t>
    </rPh>
    <rPh sb="22" eb="25">
      <t>リヨウシャ</t>
    </rPh>
    <rPh sb="26" eb="27">
      <t>タイ</t>
    </rPh>
    <rPh sb="34" eb="36">
      <t>テイキョウ</t>
    </rPh>
    <rPh sb="38" eb="40">
      <t>バアイ</t>
    </rPh>
    <rPh sb="43" eb="45">
      <t>トウガイ</t>
    </rPh>
    <rPh sb="45" eb="47">
      <t>タテモノ</t>
    </rPh>
    <rPh sb="48" eb="50">
      <t>キョジュウ</t>
    </rPh>
    <rPh sb="52" eb="55">
      <t>リヨウシャ</t>
    </rPh>
    <rPh sb="55" eb="57">
      <t>イガイ</t>
    </rPh>
    <rPh sb="58" eb="59">
      <t>モノ</t>
    </rPh>
    <rPh sb="60" eb="61">
      <t>タイ</t>
    </rPh>
    <rPh sb="69" eb="71">
      <t>テイキョウ</t>
    </rPh>
    <rPh sb="72" eb="73">
      <t>オコナ</t>
    </rPh>
    <rPh sb="76" eb="77">
      <t>ツト</t>
    </rPh>
    <phoneticPr fontId="7"/>
  </si>
  <si>
    <t>事故の状況及び事故に際して採った処置についての記録</t>
    <phoneticPr fontId="7"/>
  </si>
  <si>
    <t>○</t>
    <phoneticPr fontId="7"/>
  </si>
  <si>
    <t>運営推進会議の報告・評価・要望・助言等の記録</t>
    <phoneticPr fontId="7"/>
  </si>
  <si>
    <t>　あらかじめ緊急時対応医療機関を定め、協力内容等を取り決めている。</t>
    <rPh sb="6" eb="9">
      <t>キンキュウジ</t>
    </rPh>
    <rPh sb="9" eb="11">
      <t>タイオウ</t>
    </rPh>
    <rPh sb="11" eb="13">
      <t>イリョウ</t>
    </rPh>
    <rPh sb="13" eb="15">
      <t>キカン</t>
    </rPh>
    <rPh sb="16" eb="17">
      <t>サダ</t>
    </rPh>
    <rPh sb="19" eb="21">
      <t>キョウリョク</t>
    </rPh>
    <rPh sb="21" eb="23">
      <t>ナイヨウ</t>
    </rPh>
    <rPh sb="23" eb="24">
      <t>トウ</t>
    </rPh>
    <rPh sb="25" eb="26">
      <t>ト</t>
    </rPh>
    <rPh sb="27" eb="28">
      <t>キ</t>
    </rPh>
    <phoneticPr fontId="7"/>
  </si>
  <si>
    <t>　医師会等の医療関係団体や、保健・医療・福祉の専門家などで構成する安全・サービス提供監理委員会を設置している。</t>
    <rPh sb="1" eb="4">
      <t>イシカイ</t>
    </rPh>
    <rPh sb="4" eb="5">
      <t>トウ</t>
    </rPh>
    <rPh sb="6" eb="8">
      <t>イリョウ</t>
    </rPh>
    <rPh sb="8" eb="10">
      <t>カンケイ</t>
    </rPh>
    <rPh sb="10" eb="12">
      <t>ダンタイ</t>
    </rPh>
    <rPh sb="14" eb="16">
      <t>ホケン</t>
    </rPh>
    <rPh sb="17" eb="19">
      <t>イリョウ</t>
    </rPh>
    <rPh sb="20" eb="22">
      <t>フクシ</t>
    </rPh>
    <rPh sb="23" eb="26">
      <t>センモンカ</t>
    </rPh>
    <rPh sb="29" eb="31">
      <t>コウセイ</t>
    </rPh>
    <rPh sb="33" eb="35">
      <t>アンゼン</t>
    </rPh>
    <rPh sb="40" eb="42">
      <t>テイキョウ</t>
    </rPh>
    <rPh sb="42" eb="44">
      <t>カンリ</t>
    </rPh>
    <rPh sb="44" eb="47">
      <t>イインカイ</t>
    </rPh>
    <rPh sb="48" eb="50">
      <t>セッチ</t>
    </rPh>
    <phoneticPr fontId="7"/>
  </si>
  <si>
    <t>・別紙２　利用者数一覧</t>
    <rPh sb="1" eb="3">
      <t>ベッシ</t>
    </rPh>
    <rPh sb="5" eb="7">
      <t>リヨウ</t>
    </rPh>
    <rPh sb="7" eb="8">
      <t>シャ</t>
    </rPh>
    <rPh sb="8" eb="9">
      <t>スウ</t>
    </rPh>
    <rPh sb="9" eb="11">
      <t>イチラン</t>
    </rPh>
    <phoneticPr fontId="7"/>
  </si>
  <si>
    <t>・別紙３　看護職員配置一覧表</t>
    <rPh sb="1" eb="3">
      <t>ベッシ</t>
    </rPh>
    <rPh sb="5" eb="7">
      <t>カンゴ</t>
    </rPh>
    <rPh sb="7" eb="9">
      <t>ショクイン</t>
    </rPh>
    <rPh sb="9" eb="11">
      <t>ハイチ</t>
    </rPh>
    <rPh sb="11" eb="13">
      <t>イチラン</t>
    </rPh>
    <rPh sb="13" eb="14">
      <t>ヒョウ</t>
    </rPh>
    <phoneticPr fontId="7"/>
  </si>
  <si>
    <t>・別紙４　介護職員配置一覧表</t>
    <rPh sb="1" eb="3">
      <t>ベッシ</t>
    </rPh>
    <rPh sb="5" eb="7">
      <t>カイゴ</t>
    </rPh>
    <rPh sb="7" eb="9">
      <t>ショクイン</t>
    </rPh>
    <rPh sb="9" eb="11">
      <t>ハイチ</t>
    </rPh>
    <rPh sb="11" eb="13">
      <t>イチラン</t>
    </rPh>
    <rPh sb="13" eb="14">
      <t>ヒョウ</t>
    </rPh>
    <phoneticPr fontId="7"/>
  </si>
  <si>
    <t>※別紙２～４については基準を満たしている場合は不要です。</t>
    <rPh sb="1" eb="3">
      <t>ベッシ</t>
    </rPh>
    <rPh sb="11" eb="13">
      <t>キジュン</t>
    </rPh>
    <rPh sb="14" eb="15">
      <t>ミ</t>
    </rPh>
    <rPh sb="20" eb="22">
      <t>バアイ</t>
    </rPh>
    <phoneticPr fontId="7"/>
  </si>
  <si>
    <t>　指定地域密着型通所介護事業所等の設備を利用して、夜間及び深夜に宿泊サービスを提供する場合は、市長に届け出ている。</t>
    <rPh sb="1" eb="3">
      <t>シテイ</t>
    </rPh>
    <rPh sb="12" eb="15">
      <t>ジギョウショ</t>
    </rPh>
    <rPh sb="15" eb="16">
      <t>トウ</t>
    </rPh>
    <rPh sb="17" eb="19">
      <t>セツビ</t>
    </rPh>
    <rPh sb="20" eb="22">
      <t>リヨウ</t>
    </rPh>
    <rPh sb="25" eb="27">
      <t>ヤカン</t>
    </rPh>
    <rPh sb="27" eb="28">
      <t>オヨ</t>
    </rPh>
    <rPh sb="29" eb="31">
      <t>シンヤ</t>
    </rPh>
    <rPh sb="32" eb="34">
      <t>シュクハク</t>
    </rPh>
    <rPh sb="39" eb="41">
      <t>テイキョウ</t>
    </rPh>
    <rPh sb="43" eb="45">
      <t>バアイ</t>
    </rPh>
    <rPh sb="47" eb="49">
      <t>シチョウ</t>
    </rPh>
    <rPh sb="50" eb="51">
      <t>トド</t>
    </rPh>
    <rPh sb="52" eb="53">
      <t>デ</t>
    </rPh>
    <phoneticPr fontId="7"/>
  </si>
  <si>
    <t>※上記届出を行わなかった場合は、指定地域密着型通所介護事業所の運営基準違反となります。</t>
    <rPh sb="1" eb="3">
      <t>ジョウキ</t>
    </rPh>
    <rPh sb="3" eb="4">
      <t>トド</t>
    </rPh>
    <rPh sb="4" eb="5">
      <t>デ</t>
    </rPh>
    <rPh sb="6" eb="7">
      <t>オコナ</t>
    </rPh>
    <rPh sb="12" eb="14">
      <t>バアイ</t>
    </rPh>
    <rPh sb="16" eb="18">
      <t>シテイ</t>
    </rPh>
    <rPh sb="27" eb="30">
      <t>ジギョウショ</t>
    </rPh>
    <rPh sb="31" eb="33">
      <t>ウンエイ</t>
    </rPh>
    <rPh sb="33" eb="35">
      <t>キジュン</t>
    </rPh>
    <rPh sb="35" eb="37">
      <t>イハン</t>
    </rPh>
    <phoneticPr fontId="7"/>
  </si>
  <si>
    <t xml:space="preserve"> ④　 指定地域密着型通所介護の利用定員＜単位ごとに＞</t>
    <rPh sb="4" eb="6">
      <t>シテイ</t>
    </rPh>
    <rPh sb="16" eb="18">
      <t>リヨウ</t>
    </rPh>
    <rPh sb="18" eb="20">
      <t>テイイン</t>
    </rPh>
    <rPh sb="21" eb="23">
      <t>タンイ</t>
    </rPh>
    <phoneticPr fontId="7"/>
  </si>
  <si>
    <t>　事業所の見やすい場所に、運営規程の概要、地域密着型通所介護従業者の勤務の体制その他の利用申込者のサービスの選択に資すると認められる重要事項を掲示している。</t>
    <rPh sb="1" eb="4">
      <t>ジギョウトコロ</t>
    </rPh>
    <rPh sb="30" eb="33">
      <t>ジュウギョウシャ</t>
    </rPh>
    <phoneticPr fontId="7"/>
  </si>
  <si>
    <t>　地域密着型通所介護計画等に位置付けられた内容のサービスを行うための標準的な時間により、地域密着型通所介護等を区分し、報酬請求をしている。</t>
    <rPh sb="10" eb="12">
      <t>ケイカク</t>
    </rPh>
    <rPh sb="12" eb="13">
      <t>トウ</t>
    </rPh>
    <rPh sb="14" eb="17">
      <t>イチヅ</t>
    </rPh>
    <rPh sb="21" eb="23">
      <t>ナイヨウ</t>
    </rPh>
    <rPh sb="29" eb="30">
      <t>オコナ</t>
    </rPh>
    <rPh sb="34" eb="37">
      <t>ヒョウジュンテキ</t>
    </rPh>
    <rPh sb="38" eb="40">
      <t>ジカン</t>
    </rPh>
    <rPh sb="53" eb="54">
      <t>トウ</t>
    </rPh>
    <rPh sb="55" eb="57">
      <t>クブン</t>
    </rPh>
    <rPh sb="59" eb="61">
      <t>ホウシュウ</t>
    </rPh>
    <rPh sb="61" eb="63">
      <t>セイキュウ</t>
    </rPh>
    <phoneticPr fontId="7"/>
  </si>
  <si>
    <t>　地域密着型通所介護サービスの提供時間中に理美容サービスを提供した場合、その時間を除いて介護報酬を請求している。</t>
    <rPh sb="29" eb="31">
      <t>テイキョウ</t>
    </rPh>
    <rPh sb="33" eb="35">
      <t>バアイ</t>
    </rPh>
    <rPh sb="38" eb="40">
      <t>ジカン</t>
    </rPh>
    <rPh sb="41" eb="42">
      <t>ノゾ</t>
    </rPh>
    <rPh sb="44" eb="46">
      <t>カイゴ</t>
    </rPh>
    <rPh sb="46" eb="48">
      <t>ホウシュウ</t>
    </rPh>
    <rPh sb="49" eb="51">
      <t>セイキュウ</t>
    </rPh>
    <phoneticPr fontId="7"/>
  </si>
  <si>
    <t>　送迎時における居宅内介助等を行う利用者については、その旨を居宅サービス計画及び地域密着型通所介護計画に位置付けている。</t>
    <rPh sb="1" eb="3">
      <t>ソウゲイ</t>
    </rPh>
    <rPh sb="3" eb="4">
      <t>ジ</t>
    </rPh>
    <rPh sb="8" eb="10">
      <t>キョタク</t>
    </rPh>
    <rPh sb="10" eb="11">
      <t>ナイ</t>
    </rPh>
    <rPh sb="11" eb="14">
      <t>カイジョトウ</t>
    </rPh>
    <rPh sb="15" eb="16">
      <t>オコナ</t>
    </rPh>
    <rPh sb="17" eb="20">
      <t>リヨウシャ</t>
    </rPh>
    <rPh sb="28" eb="29">
      <t>ムネ</t>
    </rPh>
    <rPh sb="38" eb="39">
      <t>オヨ</t>
    </rPh>
    <rPh sb="49" eb="51">
      <t>ケイカク</t>
    </rPh>
    <rPh sb="52" eb="55">
      <t>イチヅ</t>
    </rPh>
    <phoneticPr fontId="7"/>
  </si>
  <si>
    <t>　地域密着型通所介護を行う時間帯を通じて、専従の看護職員を１名以上配置している。</t>
    <rPh sb="11" eb="12">
      <t>オコナ</t>
    </rPh>
    <rPh sb="13" eb="16">
      <t>ジカンタイ</t>
    </rPh>
    <rPh sb="17" eb="18">
      <t>ツウ</t>
    </rPh>
    <rPh sb="21" eb="22">
      <t>モッパ</t>
    </rPh>
    <rPh sb="22" eb="23">
      <t>ジュウ</t>
    </rPh>
    <rPh sb="24" eb="26">
      <t>カンゴ</t>
    </rPh>
    <rPh sb="26" eb="28">
      <t>ショクイン</t>
    </rPh>
    <rPh sb="30" eb="33">
      <t>メイイジョウ</t>
    </rPh>
    <rPh sb="33" eb="35">
      <t>ハイチ</t>
    </rPh>
    <phoneticPr fontId="7"/>
  </si>
  <si>
    <t>　地域密着型通所介護の時間外に宿泊サービスを利用した者には算定していない。</t>
    <rPh sb="11" eb="13">
      <t>ジカン</t>
    </rPh>
    <rPh sb="13" eb="14">
      <t>ガイ</t>
    </rPh>
    <rPh sb="15" eb="17">
      <t>シュクハク</t>
    </rPh>
    <rPh sb="22" eb="24">
      <t>リヨウ</t>
    </rPh>
    <rPh sb="26" eb="27">
      <t>モノ</t>
    </rPh>
    <rPh sb="29" eb="31">
      <t>サンテイ</t>
    </rPh>
    <phoneticPr fontId="7"/>
  </si>
  <si>
    <t>　同一建物に居住等する利用者であっても、歩行困難を理由に２人以上の従業者で往復の送迎を行うとして減算しない場合、その理由や移動介助方法、期間を介護支援専門員と慎重に検討して、その内容を地域密着型通所介護計画に記載するとともに、移動介助者名や介助時の利用者の様子等を記録している。</t>
    <rPh sb="1" eb="3">
      <t>ドウイツ</t>
    </rPh>
    <rPh sb="3" eb="5">
      <t>タテモノ</t>
    </rPh>
    <rPh sb="6" eb="8">
      <t>キョジュウ</t>
    </rPh>
    <rPh sb="8" eb="9">
      <t>トウ</t>
    </rPh>
    <rPh sb="11" eb="14">
      <t>リヨウシャ</t>
    </rPh>
    <rPh sb="20" eb="22">
      <t>ホコウ</t>
    </rPh>
    <rPh sb="22" eb="24">
      <t>コンナン</t>
    </rPh>
    <rPh sb="25" eb="27">
      <t>リユウ</t>
    </rPh>
    <rPh sb="29" eb="32">
      <t>ニンイジョウ</t>
    </rPh>
    <rPh sb="33" eb="36">
      <t>ジュウギョウシャ</t>
    </rPh>
    <rPh sb="37" eb="39">
      <t>オウフク</t>
    </rPh>
    <rPh sb="40" eb="42">
      <t>ソウゲイ</t>
    </rPh>
    <rPh sb="43" eb="44">
      <t>オコナ</t>
    </rPh>
    <rPh sb="48" eb="50">
      <t>ゲンサン</t>
    </rPh>
    <rPh sb="53" eb="55">
      <t>バアイ</t>
    </rPh>
    <rPh sb="58" eb="60">
      <t>リユウ</t>
    </rPh>
    <rPh sb="61" eb="63">
      <t>イドウ</t>
    </rPh>
    <rPh sb="63" eb="65">
      <t>カイジョ</t>
    </rPh>
    <rPh sb="65" eb="67">
      <t>ホウホウ</t>
    </rPh>
    <rPh sb="68" eb="70">
      <t>キカン</t>
    </rPh>
    <rPh sb="71" eb="73">
      <t>カイゴ</t>
    </rPh>
    <rPh sb="73" eb="75">
      <t>シエン</t>
    </rPh>
    <rPh sb="75" eb="78">
      <t>センモンイン</t>
    </rPh>
    <rPh sb="79" eb="81">
      <t>シンチョウ</t>
    </rPh>
    <rPh sb="82" eb="84">
      <t>ケントウ</t>
    </rPh>
    <rPh sb="89" eb="91">
      <t>ナイヨウ</t>
    </rPh>
    <rPh sb="101" eb="103">
      <t>ケイカク</t>
    </rPh>
    <rPh sb="104" eb="106">
      <t>キサイ</t>
    </rPh>
    <rPh sb="113" eb="115">
      <t>イドウ</t>
    </rPh>
    <rPh sb="115" eb="117">
      <t>カイジョ</t>
    </rPh>
    <rPh sb="117" eb="118">
      <t>シャ</t>
    </rPh>
    <rPh sb="118" eb="119">
      <t>メイ</t>
    </rPh>
    <rPh sb="120" eb="122">
      <t>カイジョ</t>
    </rPh>
    <rPh sb="122" eb="123">
      <t>ジ</t>
    </rPh>
    <rPh sb="124" eb="127">
      <t>リヨウシャ</t>
    </rPh>
    <rPh sb="128" eb="130">
      <t>ヨウス</t>
    </rPh>
    <rPh sb="130" eb="131">
      <t>トウ</t>
    </rPh>
    <rPh sb="132" eb="134">
      <t>キロク</t>
    </rPh>
    <phoneticPr fontId="7"/>
  </si>
  <si>
    <t>　指定地域密着型通所介護等の単位にかかわらず、サービス提供を行う時間数（以下、「提供時間数」という。）に応じて、専従の生活相談員を１以上確保している。</t>
    <rPh sb="12" eb="13">
      <t>トウ</t>
    </rPh>
    <rPh sb="14" eb="16">
      <t>タンイ</t>
    </rPh>
    <rPh sb="27" eb="29">
      <t>テイキョウ</t>
    </rPh>
    <rPh sb="30" eb="31">
      <t>オコナ</t>
    </rPh>
    <rPh sb="32" eb="35">
      <t>ジカンスウ</t>
    </rPh>
    <rPh sb="36" eb="38">
      <t>イカ</t>
    </rPh>
    <rPh sb="40" eb="42">
      <t>テイキョウ</t>
    </rPh>
    <rPh sb="42" eb="45">
      <t>ジカンスウ</t>
    </rPh>
    <rPh sb="52" eb="53">
      <t>オウ</t>
    </rPh>
    <rPh sb="56" eb="58">
      <t>センジュウ</t>
    </rPh>
    <phoneticPr fontId="7"/>
  </si>
  <si>
    <t>　法定代理受領サービスに該当しない指定地域密着型通所介護等に係る利用料の支払を受けた場合は、提供したサービスの内容、費用の額その他必要と認められる事項を記載したサービス提供証明書を利用者に対して交付している。</t>
    <rPh sb="28" eb="29">
      <t>トウ</t>
    </rPh>
    <phoneticPr fontId="7"/>
  </si>
  <si>
    <t>　地域密着型通所介護計画等の作成にあたっては、利用者又はその家族にその内容を説明し、同意を得ており、かつ、決定した計画を利用者に交付している。また、当該説明・同意・交付が確認できるよう記録をしている。</t>
    <rPh sb="12" eb="13">
      <t>トウ</t>
    </rPh>
    <rPh sb="74" eb="76">
      <t>トウガイ</t>
    </rPh>
    <phoneticPr fontId="7"/>
  </si>
  <si>
    <t>正当な理由なしに指定地域密着型通所介護等の利用に関する指示に従わないことにより、要介護状態等の程度を増進させたと認められるとき。</t>
    <rPh sb="19" eb="20">
      <t>トウ</t>
    </rPh>
    <rPh sb="43" eb="45">
      <t>ジョウタイ</t>
    </rPh>
    <rPh sb="45" eb="46">
      <t>トウ</t>
    </rPh>
    <phoneticPr fontId="7"/>
  </si>
  <si>
    <t>　指定地域密着型通所介護事業所等の従業者によってサービスを提供している。</t>
    <rPh sb="12" eb="15">
      <t>ジギョウトコロ</t>
    </rPh>
    <rPh sb="15" eb="16">
      <t>トウ</t>
    </rPh>
    <rPh sb="17" eb="20">
      <t>ジュウギョウシャ</t>
    </rPh>
    <phoneticPr fontId="7"/>
  </si>
  <si>
    <t>　指定地域密着型通所介護事業所等ごとに経理を区分するとともに、指定地域密着型通所介護等の事業の会計とその他の事業の会計を区分している。</t>
    <rPh sb="12" eb="15">
      <t>ジギョウショ</t>
    </rPh>
    <rPh sb="15" eb="16">
      <t>トウ</t>
    </rPh>
    <rPh sb="42" eb="43">
      <t>トウ</t>
    </rPh>
    <phoneticPr fontId="7"/>
  </si>
  <si>
    <t>　屋外でのサービス提供については、次の要件を満たし、近隣で行う場合のみとしている。
①あらかじめ地域密着型通所介護計画等に位置付けがあること
②効果的な機能訓練等のサービスが提供できること　</t>
    <rPh sb="17" eb="18">
      <t>ツギ</t>
    </rPh>
    <rPh sb="19" eb="21">
      <t>ヨウケン</t>
    </rPh>
    <rPh sb="22" eb="23">
      <t>ミ</t>
    </rPh>
    <rPh sb="26" eb="28">
      <t>キンリン</t>
    </rPh>
    <rPh sb="29" eb="30">
      <t>オコナ</t>
    </rPh>
    <rPh sb="31" eb="33">
      <t>バアイ</t>
    </rPh>
    <rPh sb="59" eb="60">
      <t>トウ</t>
    </rPh>
    <rPh sb="63" eb="64">
      <t>ヅ</t>
    </rPh>
    <phoneticPr fontId="7"/>
  </si>
  <si>
    <t>　利用者、利用者の家族、地域住民の代表者、市職員又は事業所が所在する区域を管轄する高齢者支援センター職員等で構成される協議会（以下、運営推進会議）を設置している。</t>
    <rPh sb="1" eb="4">
      <t>リヨウシャ</t>
    </rPh>
    <rPh sb="5" eb="8">
      <t>リヨウシャ</t>
    </rPh>
    <rPh sb="9" eb="11">
      <t>カゾク</t>
    </rPh>
    <rPh sb="21" eb="24">
      <t>シショクイン</t>
    </rPh>
    <rPh sb="22" eb="24">
      <t>ショクイン</t>
    </rPh>
    <rPh sb="24" eb="25">
      <t>マタ</t>
    </rPh>
    <rPh sb="26" eb="29">
      <t>ジギョウショ</t>
    </rPh>
    <rPh sb="30" eb="32">
      <t>ショザイ</t>
    </rPh>
    <rPh sb="34" eb="36">
      <t>クイキ</t>
    </rPh>
    <rPh sb="37" eb="39">
      <t>カンカツ</t>
    </rPh>
    <rPh sb="41" eb="44">
      <t>コウレイシャ</t>
    </rPh>
    <rPh sb="44" eb="46">
      <t>シエン</t>
    </rPh>
    <rPh sb="50" eb="52">
      <t>ショクイン</t>
    </rPh>
    <rPh sb="54" eb="56">
      <t>コウセイ</t>
    </rPh>
    <rPh sb="59" eb="62">
      <t>キョウギカイ</t>
    </rPh>
    <rPh sb="63" eb="65">
      <t>イカ</t>
    </rPh>
    <rPh sb="66" eb="68">
      <t>ウンエイ</t>
    </rPh>
    <rPh sb="68" eb="70">
      <t>スイシン</t>
    </rPh>
    <rPh sb="70" eb="72">
      <t>カイギ</t>
    </rPh>
    <rPh sb="74" eb="76">
      <t>セッチ</t>
    </rPh>
    <phoneticPr fontId="7"/>
  </si>
  <si>
    <t>　循環式浴槽を利用している場合に、レジオネラ症防止対策について「循環式浴槽におけるレジオネラ症防止対策マニュアル」に沿った対応をしている。</t>
    <rPh sb="1" eb="3">
      <t>ジュンカン</t>
    </rPh>
    <rPh sb="3" eb="4">
      <t>シキ</t>
    </rPh>
    <rPh sb="4" eb="6">
      <t>ヨクソウ</t>
    </rPh>
    <rPh sb="7" eb="9">
      <t>リヨウ</t>
    </rPh>
    <rPh sb="13" eb="15">
      <t>バアイ</t>
    </rPh>
    <rPh sb="22" eb="23">
      <t>ショウ</t>
    </rPh>
    <rPh sb="23" eb="25">
      <t>ボウシ</t>
    </rPh>
    <rPh sb="25" eb="27">
      <t>タイサク</t>
    </rPh>
    <rPh sb="32" eb="34">
      <t>ジュンカン</t>
    </rPh>
    <rPh sb="34" eb="35">
      <t>シキ</t>
    </rPh>
    <rPh sb="35" eb="37">
      <t>ヨクソウ</t>
    </rPh>
    <rPh sb="46" eb="47">
      <t>ショウ</t>
    </rPh>
    <rPh sb="47" eb="49">
      <t>ボウシ</t>
    </rPh>
    <rPh sb="49" eb="51">
      <t>タイサク</t>
    </rPh>
    <rPh sb="58" eb="59">
      <t>ソ</t>
    </rPh>
    <rPh sb="61" eb="63">
      <t>タイオウ</t>
    </rPh>
    <phoneticPr fontId="7"/>
  </si>
  <si>
    <t>　災害発生時に、地域の消防機関へ速やかに通報する体制をとるよう従業者に周知徹底している。</t>
    <rPh sb="3" eb="5">
      <t>ハッセイ</t>
    </rPh>
    <rPh sb="37" eb="39">
      <t>テッテイ</t>
    </rPh>
    <phoneticPr fontId="7"/>
  </si>
  <si>
    <t>　定期的に事業所の非常災害訓練を実施している。</t>
    <phoneticPr fontId="7"/>
  </si>
  <si>
    <t>　前３か月間の実績により加算を算定している事業所は、届出を行った月以降においても、直近３月間の職員の割合につき、毎月継続的に所定の割合を維持し、その割合については、毎月記録している。</t>
    <phoneticPr fontId="7"/>
  </si>
  <si>
    <t>通所介護相当サービス　実施の有無</t>
    <rPh sb="0" eb="2">
      <t>ツウショ</t>
    </rPh>
    <rPh sb="2" eb="4">
      <t>カイゴ</t>
    </rPh>
    <rPh sb="4" eb="6">
      <t>ソウトウ</t>
    </rPh>
    <rPh sb="11" eb="13">
      <t>ジッシ</t>
    </rPh>
    <phoneticPr fontId="7"/>
  </si>
  <si>
    <t>　　加算の算定要件を満たしていない場合、加算の取下げが必要なケースが
あります。運営の手引きでご確認の上、市にご相談ください。</t>
    <phoneticPr fontId="7"/>
  </si>
  <si>
    <t>地域密着型通所介護・通所介護相当サービス</t>
    <rPh sb="0" eb="2">
      <t>チイキ</t>
    </rPh>
    <rPh sb="2" eb="5">
      <t>ミッチャクガタ</t>
    </rPh>
    <rPh sb="5" eb="7">
      <t>ツウショ</t>
    </rPh>
    <rPh sb="7" eb="9">
      <t>カイゴ</t>
    </rPh>
    <rPh sb="10" eb="12">
      <t>ツウショ</t>
    </rPh>
    <rPh sb="12" eb="14">
      <t>カイゴ</t>
    </rPh>
    <rPh sb="14" eb="16">
      <t>ソウトウ</t>
    </rPh>
    <phoneticPr fontId="17"/>
  </si>
  <si>
    <t>　事業所の通常の事業の実施地域等を勘案し、利用申込者に対し自ら適切なサービスを提供することが困難であると認めた場合は、当該利用申込者に係る居宅介護支援事業者等への連絡、適当な他の指定地域密着型通所介護事業者等の紹介その他の必要な措置を速やかに講じている。</t>
    <rPh sb="78" eb="79">
      <t>トウ</t>
    </rPh>
    <phoneticPr fontId="7"/>
  </si>
  <si>
    <t>地域密着型通所介護・通所介護相当サービス計画</t>
    <rPh sb="7" eb="9">
      <t>カイゴ</t>
    </rPh>
    <rPh sb="10" eb="20">
      <t>ツ</t>
    </rPh>
    <rPh sb="20" eb="22">
      <t>ケイカク</t>
    </rPh>
    <phoneticPr fontId="7"/>
  </si>
  <si>
    <t>　機能訓練に関する記録（実施時間、訓練内容、担当者等）は、利用者ごとに保管され、常に当該事業所の機能訓練指導員等により閲覧が可能である。</t>
    <phoneticPr fontId="7"/>
  </si>
  <si>
    <t>　指定居宅サービス事業所等を併設し、設備を共用している場合は、利用者へのサービス提供に支障がないようにしている。</t>
    <rPh sb="18" eb="20">
      <t>セツビ</t>
    </rPh>
    <rPh sb="21" eb="23">
      <t>キョウヨウ</t>
    </rPh>
    <rPh sb="27" eb="29">
      <t>バアイ</t>
    </rPh>
    <phoneticPr fontId="7"/>
  </si>
  <si>
    <t>　設備を共用する場合、事業所において感染症が発生し、又はまん延しないよう、衛生管理等に一層努めている。</t>
    <phoneticPr fontId="7"/>
  </si>
  <si>
    <t>　有資格者の機能訓練指導員を１以上配置している。
　※有資格者とは、理学療法士、作業療法士、言語聴覚士、看護職員、柔道整復師、あん摩マッサージ指圧師、はり師又はきゅう師（理学療法士、作業療法士、言語聴覚士、看護職員、柔道整復師又はあん摩マッサージ指圧師の資格を有する機能訓練指導員を配置した事業所で６月以上機能訓練指導に従事した経験を有する者）を指している。</t>
    <rPh sb="27" eb="28">
      <t>ユウ</t>
    </rPh>
    <rPh sb="28" eb="31">
      <t>シカクシャ</t>
    </rPh>
    <phoneticPr fontId="7"/>
  </si>
  <si>
    <t>　サービスの提供を求められた場合は、その者の提示する被保険者証によって、被保険者資格、要介護認定等の有無及び認定の有効期間を確認している。</t>
    <rPh sb="48" eb="49">
      <t>ナド</t>
    </rPh>
    <rPh sb="62" eb="64">
      <t>カクニン</t>
    </rPh>
    <phoneticPr fontId="7"/>
  </si>
  <si>
    <t>　サービスの提供を求められた場合は、その者の提示する負担割合証によって、利用者負担の割合を確認している。</t>
    <phoneticPr fontId="7"/>
  </si>
  <si>
    <t>　サービスの提供の開始に際し、要介護認定等を受けていない利用申込者については、要介護認定等の申請が既に行われているかどうかを確認し、申請が行われていない場合は、当該利用申込者の意思を踏まえて速やかに当該申請が行われるよう必要な援助を行っている。</t>
    <rPh sb="18" eb="20">
      <t>ニンテイ</t>
    </rPh>
    <rPh sb="20" eb="21">
      <t>ナド</t>
    </rPh>
    <rPh sb="44" eb="45">
      <t>トウ</t>
    </rPh>
    <phoneticPr fontId="7"/>
  </si>
  <si>
    <t>　居宅介護支援等が利用者に対して行われていない等の場合であって必要と認めるときは、要介護認定等の更新の申請が、遅くとも当該利用者が受けている認定の有効期間が終了する３０日前にはなされるよう、必要な援助を行っている。</t>
    <rPh sb="7" eb="8">
      <t>ナド</t>
    </rPh>
    <rPh sb="46" eb="47">
      <t>ナド</t>
    </rPh>
    <phoneticPr fontId="7"/>
  </si>
  <si>
    <t>　サービスを提供するに当たっては、居宅介護支援事業者等、地域包括支援センターその他保健医療サービス又は福祉サービスを提供する者との密接な連携に努めている。</t>
    <rPh sb="26" eb="27">
      <t>ナド</t>
    </rPh>
    <rPh sb="28" eb="30">
      <t>チイキ</t>
    </rPh>
    <rPh sb="30" eb="32">
      <t>ホウカツ</t>
    </rPh>
    <rPh sb="32" eb="34">
      <t>シエン</t>
    </rPh>
    <phoneticPr fontId="7"/>
  </si>
  <si>
    <t>　サービスの提供の開始に際し、利用申込者が介護保険法施行規則第６４条各号又は第８３条の９各号のいずれにも該当しないときは、当該利用申込者又はその家族に対し、居宅サービス計画等の作成を居宅介護支援事業者等に依頼する旨を市町村に対して届け出ること等により、指定地域密着型通所介護等の提供を法定代理受領サービスとして受けることができる旨を説明すること、居宅介護支援事業者等に関する情報を提供することその他の法定代理受領サービスを行うために必要な援助を行っている。</t>
    <rPh sb="36" eb="37">
      <t>マタ</t>
    </rPh>
    <rPh sb="38" eb="39">
      <t>ダイ</t>
    </rPh>
    <rPh sb="41" eb="42">
      <t>ジョウ</t>
    </rPh>
    <rPh sb="44" eb="46">
      <t>カクゴウ</t>
    </rPh>
    <rPh sb="86" eb="87">
      <t>ナド</t>
    </rPh>
    <rPh sb="100" eb="101">
      <t>ナド</t>
    </rPh>
    <rPh sb="137" eb="138">
      <t>トウ</t>
    </rPh>
    <rPh sb="182" eb="183">
      <t>トウ</t>
    </rPh>
    <phoneticPr fontId="7"/>
  </si>
  <si>
    <t>　利用者が居宅サービス計画等の変更を希望する場合は、当該利用者に係る居宅介護支援事業者等への連絡その他の必要な援助を行っている。</t>
    <rPh sb="13" eb="14">
      <t>ナド</t>
    </rPh>
    <rPh sb="43" eb="44">
      <t>トウ</t>
    </rPh>
    <phoneticPr fontId="7"/>
  </si>
  <si>
    <t>　法定代理受領サービスに該当しない指定地域密着型通所介護等を提供した際にその利用者から支払を受ける利用料の額と、指定地域密着型通所介護等に係る居宅介護等サービス費用基準額との間に、不合理な差額が生じないようにしている。</t>
    <rPh sb="28" eb="29">
      <t>トウ</t>
    </rPh>
    <rPh sb="67" eb="68">
      <t>トウ</t>
    </rPh>
    <rPh sb="75" eb="76">
      <t>ナド</t>
    </rPh>
    <phoneticPr fontId="7"/>
  </si>
  <si>
    <t>　利用者の負担割合証により確認した負担割合に応じた利用者負担額の支払いを受けている。</t>
    <rPh sb="1" eb="4">
      <t>リヨウシャ</t>
    </rPh>
    <rPh sb="5" eb="7">
      <t>フタン</t>
    </rPh>
    <rPh sb="7" eb="9">
      <t>ワリアイ</t>
    </rPh>
    <rPh sb="9" eb="10">
      <t>ショウ</t>
    </rPh>
    <rPh sb="13" eb="15">
      <t>カクニン</t>
    </rPh>
    <rPh sb="17" eb="19">
      <t>フタン</t>
    </rPh>
    <rPh sb="19" eb="21">
      <t>ワリアイ</t>
    </rPh>
    <rPh sb="22" eb="23">
      <t>オウ</t>
    </rPh>
    <rPh sb="25" eb="28">
      <t>リヨウシャ</t>
    </rPh>
    <rPh sb="28" eb="30">
      <t>フタン</t>
    </rPh>
    <rPh sb="30" eb="31">
      <t>ガク</t>
    </rPh>
    <rPh sb="32" eb="34">
      <t>シハラ</t>
    </rPh>
    <rPh sb="36" eb="37">
      <t>ウ</t>
    </rPh>
    <phoneticPr fontId="7"/>
  </si>
  <si>
    <t>　居宅介護支援事業所等から求めがあった場合は、地域密着型通所介護計画等を提供している。</t>
    <rPh sb="1" eb="3">
      <t>キョタク</t>
    </rPh>
    <rPh sb="3" eb="5">
      <t>カイゴ</t>
    </rPh>
    <rPh sb="5" eb="7">
      <t>シエン</t>
    </rPh>
    <rPh sb="7" eb="10">
      <t>ジギョウショ</t>
    </rPh>
    <rPh sb="10" eb="11">
      <t>ナド</t>
    </rPh>
    <rPh sb="13" eb="14">
      <t>モト</t>
    </rPh>
    <rPh sb="19" eb="21">
      <t>バアイ</t>
    </rPh>
    <rPh sb="34" eb="35">
      <t>トウ</t>
    </rPh>
    <rPh sb="36" eb="38">
      <t>テイキョウ</t>
    </rPh>
    <phoneticPr fontId="7"/>
  </si>
  <si>
    <t>　地域密着型通所介護のサービス区分が８－９時間の事業所である。</t>
    <rPh sb="15" eb="17">
      <t>クブン</t>
    </rPh>
    <rPh sb="21" eb="23">
      <t>ジカン</t>
    </rPh>
    <rPh sb="24" eb="27">
      <t>ジギョウショ</t>
    </rPh>
    <phoneticPr fontId="7"/>
  </si>
  <si>
    <t>　暦月ごとに、配置基準とは別に、看護職員又は介護職員を常勤換算方法で２以上確保している。</t>
    <rPh sb="1" eb="2">
      <t>レキ</t>
    </rPh>
    <rPh sb="2" eb="3">
      <t>ゲツ</t>
    </rPh>
    <rPh sb="7" eb="9">
      <t>ハイチ</t>
    </rPh>
    <rPh sb="9" eb="11">
      <t>キジュン</t>
    </rPh>
    <rPh sb="13" eb="14">
      <t>ベツ</t>
    </rPh>
    <rPh sb="16" eb="18">
      <t>カンゴ</t>
    </rPh>
    <rPh sb="18" eb="20">
      <t>ショクイン</t>
    </rPh>
    <rPh sb="20" eb="21">
      <t>マタ</t>
    </rPh>
    <rPh sb="22" eb="24">
      <t>カイゴ</t>
    </rPh>
    <rPh sb="24" eb="26">
      <t>ショクイン</t>
    </rPh>
    <rPh sb="27" eb="29">
      <t>ジョウキン</t>
    </rPh>
    <rPh sb="29" eb="31">
      <t>カンサン</t>
    </rPh>
    <rPh sb="31" eb="33">
      <t>ホウホウ</t>
    </rPh>
    <rPh sb="35" eb="37">
      <t>イジョウ</t>
    </rPh>
    <rPh sb="37" eb="39">
      <t>カクホ</t>
    </rPh>
    <phoneticPr fontId="7"/>
  </si>
  <si>
    <t>令和</t>
    <rPh sb="0" eb="2">
      <t>レイワ</t>
    </rPh>
    <phoneticPr fontId="7"/>
  </si>
  <si>
    <t>問７</t>
    <rPh sb="0" eb="1">
      <t>トイ</t>
    </rPh>
    <phoneticPr fontId="7"/>
  </si>
  <si>
    <t>⑩</t>
    <phoneticPr fontId="7"/>
  </si>
  <si>
    <t xml:space="preserve"> 虐待の防止のための措置に関する事項</t>
    <rPh sb="1" eb="3">
      <t>ギャクタイ</t>
    </rPh>
    <rPh sb="4" eb="6">
      <t>ボウシ</t>
    </rPh>
    <rPh sb="10" eb="12">
      <t>ソチ</t>
    </rPh>
    <rPh sb="13" eb="14">
      <t>カン</t>
    </rPh>
    <rPh sb="16" eb="18">
      <t>ジコウ</t>
    </rPh>
    <phoneticPr fontId="7"/>
  </si>
  <si>
    <t xml:space="preserve"> ⑪　 事故発生時の対応</t>
    <rPh sb="4" eb="6">
      <t>ジコ</t>
    </rPh>
    <rPh sb="6" eb="8">
      <t>ハッセイ</t>
    </rPh>
    <rPh sb="8" eb="9">
      <t>ジ</t>
    </rPh>
    <rPh sb="10" eb="12">
      <t>タイオウ</t>
    </rPh>
    <phoneticPr fontId="7"/>
  </si>
  <si>
    <t xml:space="preserve"> ⑫　 業務に関して知り得た秘密に関する事項</t>
    <rPh sb="4" eb="6">
      <t>ギョウム</t>
    </rPh>
    <rPh sb="7" eb="8">
      <t>カン</t>
    </rPh>
    <rPh sb="10" eb="11">
      <t>シ</t>
    </rPh>
    <rPh sb="12" eb="13">
      <t>エ</t>
    </rPh>
    <rPh sb="14" eb="16">
      <t>ヒミツ</t>
    </rPh>
    <rPh sb="17" eb="18">
      <t>カン</t>
    </rPh>
    <rPh sb="20" eb="22">
      <t>ジコウ</t>
    </rPh>
    <phoneticPr fontId="7"/>
  </si>
  <si>
    <t xml:space="preserve"> ⑬　 苦情及び相談に対する体制</t>
    <rPh sb="4" eb="6">
      <t>クジョウ</t>
    </rPh>
    <rPh sb="6" eb="7">
      <t>オヨ</t>
    </rPh>
    <rPh sb="8" eb="10">
      <t>ソウダン</t>
    </rPh>
    <rPh sb="11" eb="12">
      <t>タイ</t>
    </rPh>
    <rPh sb="14" eb="16">
      <t>タイセイ</t>
    </rPh>
    <phoneticPr fontId="7"/>
  </si>
  <si>
    <t xml:space="preserve"> ⑭ 　従業者の研修の実施に関する事項</t>
    <rPh sb="4" eb="7">
      <t>ジュウギョウシャ</t>
    </rPh>
    <rPh sb="8" eb="10">
      <t>ケンシュウ</t>
    </rPh>
    <rPh sb="11" eb="13">
      <t>ジッシ</t>
    </rPh>
    <rPh sb="14" eb="15">
      <t>カン</t>
    </rPh>
    <phoneticPr fontId="7"/>
  </si>
  <si>
    <t>　適切な指定地域密着型通所介護の提供を確保する観点から、職場において行われる性的な言動又は優越的な関係を背景とした言動であって業務上必要かつ相当な範囲を超えたものにより地域密着型通所介護従業者の就業環境が害されることを防止するための方針の明確化等の必要な措置を講じている。</t>
    <rPh sb="1" eb="3">
      <t>テキセツ</t>
    </rPh>
    <rPh sb="4" eb="6">
      <t>シテイ</t>
    </rPh>
    <rPh sb="6" eb="15">
      <t>チイキミッチャクガタツウショカイゴ</t>
    </rPh>
    <rPh sb="16" eb="18">
      <t>テイキョウ</t>
    </rPh>
    <rPh sb="19" eb="21">
      <t>カクホ</t>
    </rPh>
    <rPh sb="23" eb="25">
      <t>カンテン</t>
    </rPh>
    <rPh sb="28" eb="30">
      <t>ショクバ</t>
    </rPh>
    <rPh sb="34" eb="35">
      <t>オコナ</t>
    </rPh>
    <rPh sb="38" eb="40">
      <t>セイテキ</t>
    </rPh>
    <rPh sb="41" eb="44">
      <t>ゲンドウマタ</t>
    </rPh>
    <rPh sb="45" eb="48">
      <t>ユウエツテキ</t>
    </rPh>
    <rPh sb="49" eb="51">
      <t>カンケイ</t>
    </rPh>
    <rPh sb="52" eb="54">
      <t>ハイケイ</t>
    </rPh>
    <rPh sb="57" eb="59">
      <t>ゲンドウ</t>
    </rPh>
    <rPh sb="63" eb="68">
      <t>ギョウムジョウヒツヨウ</t>
    </rPh>
    <rPh sb="70" eb="72">
      <t>ソウトウ</t>
    </rPh>
    <rPh sb="73" eb="75">
      <t>ハンイ</t>
    </rPh>
    <rPh sb="76" eb="77">
      <t>コ</t>
    </rPh>
    <rPh sb="84" eb="93">
      <t>チイキミッチャクガタツウショカイゴ</t>
    </rPh>
    <rPh sb="93" eb="96">
      <t>ジュウギョウシャ</t>
    </rPh>
    <rPh sb="97" eb="101">
      <t>シュウギョウカンキョウ</t>
    </rPh>
    <rPh sb="102" eb="103">
      <t>ガイ</t>
    </rPh>
    <rPh sb="109" eb="111">
      <t>ボウシ</t>
    </rPh>
    <rPh sb="116" eb="118">
      <t>ホウシン</t>
    </rPh>
    <rPh sb="119" eb="121">
      <t>メイカク</t>
    </rPh>
    <rPh sb="121" eb="122">
      <t>カ</t>
    </rPh>
    <rPh sb="122" eb="123">
      <t>トウ</t>
    </rPh>
    <rPh sb="124" eb="126">
      <t>ヒツヨウ</t>
    </rPh>
    <rPh sb="127" eb="129">
      <t>ソチ</t>
    </rPh>
    <rPh sb="130" eb="131">
      <t>コウ</t>
    </rPh>
    <phoneticPr fontId="7"/>
  </si>
  <si>
    <t>　事業所における感染症の予防及びまん延の防止のための対策を検討する委員会（テレビ電話装置等を活用して行うことができる。）をおおむね6月に１回以上開催するとともに、その結果について、従業者に周知徹底を図ること。</t>
    <rPh sb="1" eb="4">
      <t>ジギョウショ</t>
    </rPh>
    <rPh sb="8" eb="11">
      <t>カンセンショウ</t>
    </rPh>
    <rPh sb="12" eb="15">
      <t>ヨボウオヨ</t>
    </rPh>
    <rPh sb="18" eb="19">
      <t>エン</t>
    </rPh>
    <rPh sb="20" eb="22">
      <t>ボウシ</t>
    </rPh>
    <rPh sb="26" eb="28">
      <t>タイサク</t>
    </rPh>
    <rPh sb="29" eb="31">
      <t>ケントウ</t>
    </rPh>
    <rPh sb="33" eb="36">
      <t>イインカイ</t>
    </rPh>
    <rPh sb="40" eb="45">
      <t>デンワソウチトウ</t>
    </rPh>
    <rPh sb="46" eb="48">
      <t>カツヨウ</t>
    </rPh>
    <rPh sb="50" eb="51">
      <t>オコナ</t>
    </rPh>
    <rPh sb="66" eb="67">
      <t>ツキ</t>
    </rPh>
    <rPh sb="69" eb="74">
      <t>カイイジョウカイサイ</t>
    </rPh>
    <rPh sb="83" eb="85">
      <t>ケッカ</t>
    </rPh>
    <rPh sb="90" eb="93">
      <t>ジュウギョウシャ</t>
    </rPh>
    <rPh sb="94" eb="98">
      <t>シュウチテッテイ</t>
    </rPh>
    <rPh sb="99" eb="100">
      <t>ハカ</t>
    </rPh>
    <phoneticPr fontId="7"/>
  </si>
  <si>
    <t>　事業所における感染症の予防及びまん延の防止のための指針を整備している。</t>
    <rPh sb="1" eb="4">
      <t>ジギョウショ</t>
    </rPh>
    <rPh sb="8" eb="11">
      <t>カンセンショウ</t>
    </rPh>
    <rPh sb="12" eb="15">
      <t>ヨボウオヨ</t>
    </rPh>
    <rPh sb="18" eb="19">
      <t>エン</t>
    </rPh>
    <rPh sb="20" eb="22">
      <t>ボウシノ</t>
    </rPh>
    <rPh sb="23" eb="31">
      <t>シシンヲセイビ</t>
    </rPh>
    <phoneticPr fontId="7"/>
  </si>
  <si>
    <t>　従業者に対し、感染症の予防及びまん延の防止のための研修及び訓練を定期的に実施している。</t>
    <rPh sb="1" eb="4">
      <t>ジュウギョウシャ</t>
    </rPh>
    <rPh sb="5" eb="6">
      <t>タイ</t>
    </rPh>
    <rPh sb="8" eb="11">
      <t>カンセンショウ</t>
    </rPh>
    <rPh sb="12" eb="15">
      <t>ヨボウオヨ</t>
    </rPh>
    <rPh sb="18" eb="19">
      <t>エン</t>
    </rPh>
    <rPh sb="20" eb="22">
      <t>ボウシ</t>
    </rPh>
    <rPh sb="26" eb="29">
      <t>ケンシュウオヨ</t>
    </rPh>
    <rPh sb="30" eb="32">
      <t>クンレン</t>
    </rPh>
    <rPh sb="33" eb="36">
      <t>テイキテキ</t>
    </rPh>
    <rPh sb="37" eb="39">
      <t>ジッシ</t>
    </rPh>
    <phoneticPr fontId="7"/>
  </si>
  <si>
    <t>問4</t>
    <rPh sb="0" eb="1">
      <t>トイ</t>
    </rPh>
    <phoneticPr fontId="7"/>
  </si>
  <si>
    <t>問5</t>
    <rPh sb="0" eb="1">
      <t>トイ</t>
    </rPh>
    <phoneticPr fontId="7"/>
  </si>
  <si>
    <t>問6</t>
    <rPh sb="0" eb="1">
      <t>トイ</t>
    </rPh>
    <phoneticPr fontId="7"/>
  </si>
  <si>
    <t>問7</t>
    <rPh sb="0" eb="1">
      <t>ト</t>
    </rPh>
    <phoneticPr fontId="7"/>
  </si>
  <si>
    <t>　事業所における虐待の防止のための対策を検討する委員会（テレビ電話装置等を活用して行うことができる。）を定期的に開催するとともに、その結果について、従業者に周知徹底を図ること。</t>
    <rPh sb="1" eb="4">
      <t>ジギョウショ</t>
    </rPh>
    <rPh sb="20" eb="22">
      <t>ケントウ</t>
    </rPh>
    <rPh sb="24" eb="27">
      <t>イインカイ</t>
    </rPh>
    <rPh sb="31" eb="36">
      <t>デンワソウチトウ</t>
    </rPh>
    <rPh sb="37" eb="39">
      <t>カツヨウ</t>
    </rPh>
    <rPh sb="41" eb="42">
      <t>オコナ</t>
    </rPh>
    <rPh sb="52" eb="55">
      <t>テイキテキ</t>
    </rPh>
    <rPh sb="56" eb="58">
      <t>カイサイ</t>
    </rPh>
    <rPh sb="67" eb="69">
      <t>ケッカ</t>
    </rPh>
    <rPh sb="74" eb="77">
      <t>ジュウギョウシャ</t>
    </rPh>
    <rPh sb="78" eb="82">
      <t>シュウチテッテイ</t>
    </rPh>
    <rPh sb="83" eb="84">
      <t>ハカ</t>
    </rPh>
    <phoneticPr fontId="7"/>
  </si>
  <si>
    <t>　事業所における虐待の防止のための指針を整備している。</t>
    <rPh sb="1" eb="4">
      <t>ジギョウショ</t>
    </rPh>
    <rPh sb="8" eb="10">
      <t>ギャクタイ</t>
    </rPh>
    <rPh sb="11" eb="13">
      <t>ボウシ</t>
    </rPh>
    <rPh sb="17" eb="19">
      <t>シシン</t>
    </rPh>
    <rPh sb="20" eb="22">
      <t>セイビ</t>
    </rPh>
    <phoneticPr fontId="7"/>
  </si>
  <si>
    <t>　事業所において、従業者に対し、虐待の防止のための研修を定期的に実施している。</t>
    <rPh sb="1" eb="4">
      <t>ジギョウショ</t>
    </rPh>
    <rPh sb="9" eb="12">
      <t>ジュウギョウシャ</t>
    </rPh>
    <rPh sb="13" eb="14">
      <t>タイ</t>
    </rPh>
    <rPh sb="16" eb="18">
      <t>ギャクタイ</t>
    </rPh>
    <rPh sb="19" eb="21">
      <t>ボウシ</t>
    </rPh>
    <rPh sb="25" eb="27">
      <t>ケンシュウ</t>
    </rPh>
    <rPh sb="28" eb="31">
      <t>テイキテキ</t>
    </rPh>
    <rPh sb="32" eb="34">
      <t>ジッシ</t>
    </rPh>
    <phoneticPr fontId="7"/>
  </si>
  <si>
    <t>　虐待の防止に関する措置を適切に実施するための担当者を置いている。</t>
    <rPh sb="1" eb="3">
      <t>ギャクタイ</t>
    </rPh>
    <rPh sb="23" eb="26">
      <t>タントウシャ</t>
    </rPh>
    <rPh sb="27" eb="28">
      <t>オ</t>
    </rPh>
    <phoneticPr fontId="7"/>
  </si>
  <si>
    <t>問1</t>
    <rPh sb="0" eb="1">
      <t>トイ</t>
    </rPh>
    <phoneticPr fontId="7"/>
  </si>
  <si>
    <t>問2</t>
    <rPh sb="0" eb="1">
      <t>トイ</t>
    </rPh>
    <phoneticPr fontId="7"/>
  </si>
  <si>
    <t>問3</t>
    <rPh sb="0" eb="1">
      <t>ト</t>
    </rPh>
    <phoneticPr fontId="7"/>
  </si>
  <si>
    <t>　指定訪問リハビリテーション事業所、指定通所リハビリテーション事業所又はリハビリテーションを実施している医療提供施設の理学療法士、作業療法士、言語聴覚士又は医師（ここでは「理学療法士等」）の助言に基づき、当該指定地域密着型通所介護事業所の機能訓練指導員等（機能訓練指導員、看護職員、介護職員、生活相談員その他の職種の者）が共同して利用者の身体の状況等の評価及び個別機能訓練計画の作成を行っている。</t>
    <rPh sb="95" eb="97">
      <t>ジョゲン</t>
    </rPh>
    <rPh sb="98" eb="99">
      <t>モト</t>
    </rPh>
    <rPh sb="106" eb="111">
      <t>チ</t>
    </rPh>
    <phoneticPr fontId="7"/>
  </si>
  <si>
    <t>　個別機能訓練計画に基づき、利用者の身体機能又は生活機能の向上を目的とする機能訓練の項目を準備し、機能訓練指導員等が利用者の心身の状況に応じた機能訓練を適切に提供していること。</t>
    <rPh sb="1" eb="7">
      <t>コベツキノウクンレン</t>
    </rPh>
    <rPh sb="7" eb="9">
      <t>ケイカク</t>
    </rPh>
    <rPh sb="10" eb="11">
      <t>モト</t>
    </rPh>
    <rPh sb="14" eb="17">
      <t>リヨウシャ</t>
    </rPh>
    <rPh sb="18" eb="23">
      <t>シンタイキノウマタ</t>
    </rPh>
    <rPh sb="24" eb="28">
      <t>セイカツキノウ</t>
    </rPh>
    <rPh sb="29" eb="31">
      <t>コウジョウ</t>
    </rPh>
    <rPh sb="32" eb="34">
      <t>モクテキ</t>
    </rPh>
    <rPh sb="37" eb="41">
      <t>キノウクンレン</t>
    </rPh>
    <rPh sb="42" eb="44">
      <t>コウモク</t>
    </rPh>
    <rPh sb="45" eb="47">
      <t>ジュンビ</t>
    </rPh>
    <rPh sb="49" eb="56">
      <t>キノウクンレンシドウイン</t>
    </rPh>
    <rPh sb="56" eb="57">
      <t>トウ</t>
    </rPh>
    <rPh sb="58" eb="61">
      <t>リヨウシャ</t>
    </rPh>
    <rPh sb="62" eb="64">
      <t>シンシン</t>
    </rPh>
    <rPh sb="65" eb="67">
      <t>ジョウキョウ</t>
    </rPh>
    <rPh sb="68" eb="69">
      <t>オウ</t>
    </rPh>
    <rPh sb="71" eb="75">
      <t>キノウクンレン</t>
    </rPh>
    <rPh sb="76" eb="78">
      <t>テキセツ</t>
    </rPh>
    <rPh sb="79" eb="81">
      <t>テイキョウ</t>
    </rPh>
    <phoneticPr fontId="7"/>
  </si>
  <si>
    <t>　問１の評価に基づき、個別機能訓練計画の進捗状況等を３月ごとに評価し、利用者又はその家族に対し、機能訓練の内容と個別機能訓練計画の進捗状況等を説明し、必要に応じて訓練内容の見直し等を行っている。</t>
    <rPh sb="1" eb="2">
      <t>トイ</t>
    </rPh>
    <rPh sb="4" eb="6">
      <t>ヒョウカ</t>
    </rPh>
    <rPh sb="7" eb="8">
      <t>モト</t>
    </rPh>
    <rPh sb="11" eb="19">
      <t>コベツキノウクンレンケイカク</t>
    </rPh>
    <rPh sb="20" eb="24">
      <t>シンチョクジョウキョウ</t>
    </rPh>
    <rPh sb="24" eb="25">
      <t>トウ</t>
    </rPh>
    <rPh sb="27" eb="28">
      <t>ツキ</t>
    </rPh>
    <rPh sb="31" eb="33">
      <t>ヒョウカ</t>
    </rPh>
    <rPh sb="35" eb="38">
      <t>リヨウシャ</t>
    </rPh>
    <rPh sb="38" eb="39">
      <t>マタ</t>
    </rPh>
    <rPh sb="42" eb="44">
      <t>カゾク</t>
    </rPh>
    <rPh sb="45" eb="46">
      <t>タイ</t>
    </rPh>
    <rPh sb="48" eb="50">
      <t>キノウ</t>
    </rPh>
    <rPh sb="50" eb="52">
      <t>クンレン</t>
    </rPh>
    <rPh sb="53" eb="55">
      <t>ナイヨウ</t>
    </rPh>
    <rPh sb="56" eb="64">
      <t>コベツキノウクンレンケイカク</t>
    </rPh>
    <rPh sb="65" eb="69">
      <t>シンチョクジョウキョウ</t>
    </rPh>
    <rPh sb="69" eb="70">
      <t>トウ</t>
    </rPh>
    <rPh sb="71" eb="73">
      <t>セツメイ</t>
    </rPh>
    <rPh sb="75" eb="77">
      <t>ヒツヨウ</t>
    </rPh>
    <rPh sb="78" eb="79">
      <t>オウ</t>
    </rPh>
    <rPh sb="81" eb="83">
      <t>クンレン</t>
    </rPh>
    <rPh sb="83" eb="85">
      <t>ナイヨウ</t>
    </rPh>
    <rPh sb="86" eb="88">
      <t>ミナオ</t>
    </rPh>
    <rPh sb="89" eb="90">
      <t>トウ</t>
    </rPh>
    <rPh sb="91" eb="92">
      <t>オコナ</t>
    </rPh>
    <phoneticPr fontId="7"/>
  </si>
  <si>
    <t>　問１におけるリハビリテーションを実施している医療提供施設は、病院にあっては、許可病床数が200 床未満のもの又はその病院を中心とした半径４キロメートル以内に診療所が存在しないものに限る。</t>
    <rPh sb="31" eb="33">
      <t>ビョウイン</t>
    </rPh>
    <rPh sb="91" eb="92">
      <t>カギ</t>
    </rPh>
    <phoneticPr fontId="7"/>
  </si>
  <si>
    <t>　問1の個別機能訓練計画には、利用者ごとにその目標、実施時間、実施方法等の内容を記載しており、目標については、利用者又はその家族の意向及び当該利用者を担当する介護支援専門員の意見も踏まえ策定することとし、当該利用者の意欲の向上につながるよう、段階的な目標を設定するなど可能な限り具体的かつ分かりやすい目標としている。</t>
    <rPh sb="1" eb="2">
      <t>トイ</t>
    </rPh>
    <phoneticPr fontId="7"/>
  </si>
  <si>
    <t>　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ＡＤＬ（寝返り、起き上がり、移乗、歩行、着衣、入浴、排せつ等）やＩＡＤＬ（調理、掃除、買物、金銭管理、服薬状況等）の改善状況を踏まえた目標の見直しや訓練内容の変更など適切な対応を行っている。</t>
    <phoneticPr fontId="7"/>
  </si>
  <si>
    <t>　個別機能訓練加算を算定している場合は、生活機能向上連携加算（Ⅰ）を算定していない。</t>
    <rPh sb="20" eb="24">
      <t>セイカツキノウ</t>
    </rPh>
    <rPh sb="24" eb="28">
      <t>コウジョウレンケイ</t>
    </rPh>
    <phoneticPr fontId="7"/>
  </si>
  <si>
    <t>　個別機能訓練計画に基づき、利用者の身体機能又は生活機能の向上を目的とする機能訓練の項目を準備し、機能訓練指導員等が利用者の心身の状況に応じた機能訓練を適切に提供している。</t>
    <rPh sb="1" eb="9">
      <t>コベツキノウクンレンケイカク</t>
    </rPh>
    <rPh sb="10" eb="11">
      <t>モト</t>
    </rPh>
    <rPh sb="14" eb="17">
      <t>リヨウシャ</t>
    </rPh>
    <rPh sb="18" eb="20">
      <t>シンタイ</t>
    </rPh>
    <rPh sb="20" eb="23">
      <t>キノウマタ</t>
    </rPh>
    <rPh sb="37" eb="41">
      <t>キノウクンレン</t>
    </rPh>
    <rPh sb="42" eb="44">
      <t>コウモク</t>
    </rPh>
    <rPh sb="45" eb="47">
      <t>ジュンビ</t>
    </rPh>
    <rPh sb="49" eb="56">
      <t>キノウクンレンシドウイン</t>
    </rPh>
    <rPh sb="56" eb="57">
      <t>トウ</t>
    </rPh>
    <rPh sb="73" eb="75">
      <t>クンレン</t>
    </rPh>
    <rPh sb="76" eb="78">
      <t>テキセツ</t>
    </rPh>
    <rPh sb="79" eb="81">
      <t>テイキョウ</t>
    </rPh>
    <phoneticPr fontId="7"/>
  </si>
  <si>
    <t>　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ＡＤＬやＩＡＤＬの改善状況を踏まえた目標の見直しや訓練内容の変更など適切な対応を行っている。</t>
    <phoneticPr fontId="7"/>
  </si>
  <si>
    <t>　理学療法士等は、３月ごとに１回以上指定地域密着型通所介護事業所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っている。</t>
    <rPh sb="1" eb="7">
      <t>リガクリョウホウシトウ</t>
    </rPh>
    <rPh sb="10" eb="11">
      <t>ツキ</t>
    </rPh>
    <rPh sb="15" eb="18">
      <t>カイイジョウ</t>
    </rPh>
    <rPh sb="18" eb="32">
      <t>シテイチイキミッチャクガタツウショカイゴジギョウショ</t>
    </rPh>
    <rPh sb="33" eb="35">
      <t>ホウモン</t>
    </rPh>
    <rPh sb="37" eb="39">
      <t>キノウ</t>
    </rPh>
    <rPh sb="39" eb="41">
      <t>クンレン</t>
    </rPh>
    <rPh sb="41" eb="44">
      <t>シドウイント</t>
    </rPh>
    <rPh sb="44" eb="45">
      <t>ウ</t>
    </rPh>
    <rPh sb="46" eb="48">
      <t>キョウドウ</t>
    </rPh>
    <rPh sb="124" eb="126">
      <t>キロク</t>
    </rPh>
    <rPh sb="133" eb="135">
      <t>ヒツヨウ</t>
    </rPh>
    <rPh sb="136" eb="137">
      <t>オウ</t>
    </rPh>
    <rPh sb="139" eb="143">
      <t>クンレンナイヨウ</t>
    </rPh>
    <rPh sb="144" eb="146">
      <t>ミナオ</t>
    </rPh>
    <rPh sb="147" eb="148">
      <t>トウ</t>
    </rPh>
    <rPh sb="149" eb="150">
      <t>オコナ</t>
    </rPh>
    <phoneticPr fontId="7"/>
  </si>
  <si>
    <t>　個別機能訓練加算を算定している場合は、１月につき100単位を加算している。</t>
    <rPh sb="1" eb="3">
      <t>コベツ</t>
    </rPh>
    <rPh sb="3" eb="5">
      <t>キノウ</t>
    </rPh>
    <rPh sb="5" eb="7">
      <t>クンレン</t>
    </rPh>
    <rPh sb="7" eb="9">
      <t>カサン</t>
    </rPh>
    <rPh sb="10" eb="12">
      <t>サンテイ</t>
    </rPh>
    <rPh sb="16" eb="18">
      <t>バアイ</t>
    </rPh>
    <rPh sb="21" eb="22">
      <t>ツキ</t>
    </rPh>
    <rPh sb="28" eb="30">
      <t>タンイ</t>
    </rPh>
    <rPh sb="31" eb="33">
      <t>カサン</t>
    </rPh>
    <phoneticPr fontId="7"/>
  </si>
  <si>
    <t>　機能訓練指導員等（機能訓練指導員、看護職員、介護職員、生活相談員その他の職種の者）が共同して、利用者ごとに個別機能訓練計画を作成し、当該計画に基づき、理学療法士等が計画的に機能訓練を行っている。</t>
    <rPh sb="1" eb="8">
      <t>キノウクンレンシドウイン</t>
    </rPh>
    <rPh sb="8" eb="9">
      <t>トウ</t>
    </rPh>
    <rPh sb="43" eb="45">
      <t>キョウドウ</t>
    </rPh>
    <rPh sb="48" eb="51">
      <t>リヨウシャ</t>
    </rPh>
    <rPh sb="54" eb="62">
      <t>コベツキノウクンレンケイカク</t>
    </rPh>
    <rPh sb="63" eb="65">
      <t>サクセイ</t>
    </rPh>
    <rPh sb="67" eb="69">
      <t>トウガイ</t>
    </rPh>
    <rPh sb="69" eb="71">
      <t>ケイカク</t>
    </rPh>
    <rPh sb="72" eb="73">
      <t>モト</t>
    </rPh>
    <rPh sb="76" eb="82">
      <t>リガクリョウホウシトウ</t>
    </rPh>
    <rPh sb="83" eb="86">
      <t>ケイカクテキ</t>
    </rPh>
    <rPh sb="87" eb="89">
      <t>キノウ</t>
    </rPh>
    <rPh sb="89" eb="91">
      <t>クンレン</t>
    </rPh>
    <rPh sb="92" eb="93">
      <t>オコナ</t>
    </rPh>
    <phoneticPr fontId="7"/>
  </si>
  <si>
    <t>　個別機能訓練計画の作成及び実施においては、利用者の身体機能及び生活の向上に資するよう複数の種類の機能訓練の項目を準備し、その項目の選択に当たっては、利用者の生活意欲が増進されるよう利用者を援助し、利用者の選択に基づき、心身の状況に応じた機能訓練を適切に行っている。</t>
    <rPh sb="1" eb="9">
      <t>コベツキノウクンレンケイカク</t>
    </rPh>
    <rPh sb="10" eb="12">
      <t>サクセイ</t>
    </rPh>
    <rPh sb="12" eb="13">
      <t>オヨ</t>
    </rPh>
    <rPh sb="14" eb="16">
      <t>ジッシ</t>
    </rPh>
    <rPh sb="22" eb="25">
      <t>リヨウシャ</t>
    </rPh>
    <rPh sb="26" eb="28">
      <t>シンタイ</t>
    </rPh>
    <rPh sb="28" eb="30">
      <t>キノウ</t>
    </rPh>
    <rPh sb="30" eb="31">
      <t>オヨ</t>
    </rPh>
    <rPh sb="32" eb="34">
      <t>セイカツ</t>
    </rPh>
    <rPh sb="35" eb="37">
      <t>コウジョウ</t>
    </rPh>
    <rPh sb="38" eb="39">
      <t>シ</t>
    </rPh>
    <rPh sb="99" eb="102">
      <t>リヨウシャ</t>
    </rPh>
    <rPh sb="103" eb="105">
      <t>センタク</t>
    </rPh>
    <rPh sb="106" eb="107">
      <t>モト</t>
    </rPh>
    <phoneticPr fontId="7"/>
  </si>
  <si>
    <t>　定員超過利用・人員基準欠如に該当していない。</t>
    <rPh sb="1" eb="7">
      <t>テイインチョウカリヨウ</t>
    </rPh>
    <rPh sb="8" eb="14">
      <t>ジンインキジュンケツジョ</t>
    </rPh>
    <rPh sb="15" eb="17">
      <t>ガイトウ</t>
    </rPh>
    <phoneticPr fontId="7"/>
  </si>
  <si>
    <t>①個別機能訓練加算（Ⅰ）イ</t>
    <rPh sb="1" eb="3">
      <t>コベツ</t>
    </rPh>
    <rPh sb="3" eb="5">
      <t>キノウ</t>
    </rPh>
    <rPh sb="5" eb="7">
      <t>クンレン</t>
    </rPh>
    <rPh sb="7" eb="9">
      <t>カサン</t>
    </rPh>
    <phoneticPr fontId="7"/>
  </si>
  <si>
    <t>②個別機能訓練加算（Ⅰ）ロ</t>
    <rPh sb="1" eb="3">
      <t>コベツ</t>
    </rPh>
    <rPh sb="3" eb="5">
      <t>キノウ</t>
    </rPh>
    <rPh sb="5" eb="7">
      <t>クンレン</t>
    </rPh>
    <rPh sb="7" eb="9">
      <t>カサン</t>
    </rPh>
    <phoneticPr fontId="7"/>
  </si>
  <si>
    <t>　理学療法士等から直接訓練の提供を受けた利用者のみ加算を算定している。</t>
    <phoneticPr fontId="7"/>
  </si>
  <si>
    <t>　個別機能訓練加算（Ⅰ）イ・ロの対象となる理学療法士等が配置される曜日はあらかじめ定められ、利用者や居宅介護支援事業者に周知されている。</t>
    <phoneticPr fontId="7"/>
  </si>
  <si>
    <t>　個別機能訓練は、類似の目標を持ち、同様の訓練内容を選択した５人程度以下の小集団（個別対応含む）に対して機能訓練指導員が直接行い、必要に応じて事業所内外の設備等を用いた実践的かつ反復的な訓練を実施している。</t>
    <rPh sb="1" eb="3">
      <t>コベツ</t>
    </rPh>
    <rPh sb="26" eb="28">
      <t>センタク</t>
    </rPh>
    <phoneticPr fontId="7"/>
  </si>
  <si>
    <t>　本加算に係る個別機能訓練は、住み慣れた地域で居宅において可能な限り自立して暮らし続けることを目的とし、生活機能の維持・向上を図るため、、計画的・継続的に個別機能訓練を実施する必要があり、概ね週１回以上実施することを目安としている。</t>
    <rPh sb="1" eb="4">
      <t>ホンカサン</t>
    </rPh>
    <rPh sb="5" eb="6">
      <t>カカ</t>
    </rPh>
    <rPh sb="7" eb="9">
      <t>コベツ</t>
    </rPh>
    <rPh sb="9" eb="11">
      <t>キノウ</t>
    </rPh>
    <rPh sb="11" eb="13">
      <t>クンレン</t>
    </rPh>
    <rPh sb="15" eb="16">
      <t>ス</t>
    </rPh>
    <rPh sb="17" eb="18">
      <t>ナ</t>
    </rPh>
    <rPh sb="20" eb="22">
      <t>チイキ</t>
    </rPh>
    <rPh sb="23" eb="25">
      <t>キョタク</t>
    </rPh>
    <rPh sb="29" eb="31">
      <t>カノウ</t>
    </rPh>
    <rPh sb="32" eb="33">
      <t>カギ</t>
    </rPh>
    <rPh sb="34" eb="36">
      <t>ジリツ</t>
    </rPh>
    <rPh sb="38" eb="39">
      <t>ク</t>
    </rPh>
    <rPh sb="41" eb="42">
      <t>ツヅ</t>
    </rPh>
    <rPh sb="47" eb="49">
      <t>モクテキ</t>
    </rPh>
    <rPh sb="52" eb="54">
      <t>セイカツ</t>
    </rPh>
    <rPh sb="54" eb="56">
      <t>キノウ</t>
    </rPh>
    <rPh sb="57" eb="59">
      <t>イジ</t>
    </rPh>
    <rPh sb="60" eb="62">
      <t>コウジョウ</t>
    </rPh>
    <rPh sb="63" eb="64">
      <t>ハカ</t>
    </rPh>
    <rPh sb="69" eb="72">
      <t>ケイカクテキ</t>
    </rPh>
    <rPh sb="73" eb="76">
      <t>ケイゾクテキ</t>
    </rPh>
    <rPh sb="77" eb="79">
      <t>コベツ</t>
    </rPh>
    <rPh sb="79" eb="81">
      <t>キノウ</t>
    </rPh>
    <rPh sb="81" eb="83">
      <t>クンレン</t>
    </rPh>
    <rPh sb="84" eb="86">
      <t>ジッシ</t>
    </rPh>
    <rPh sb="88" eb="90">
      <t>ヒツヨウ</t>
    </rPh>
    <phoneticPr fontId="7"/>
  </si>
  <si>
    <t>　個別機能訓練に関する記録（個別機能訓練の目標、目標を踏まえた訓練項目、訓練実施時間、個別機能訓練実施者等）は、利用者ごとに保管され、常に事業所の個別機能訓練従事者により閲覧が可能である。</t>
    <rPh sb="14" eb="20">
      <t>コベツキノウクンレン</t>
    </rPh>
    <rPh sb="21" eb="23">
      <t>モクヒョウ</t>
    </rPh>
    <rPh sb="24" eb="26">
      <t>モクヒョウ</t>
    </rPh>
    <rPh sb="27" eb="28">
      <t>フ</t>
    </rPh>
    <rPh sb="31" eb="33">
      <t>クンレン</t>
    </rPh>
    <rPh sb="33" eb="35">
      <t>コウモク</t>
    </rPh>
    <rPh sb="36" eb="38">
      <t>クンレン</t>
    </rPh>
    <rPh sb="43" eb="49">
      <t>コベツキノウクンレン</t>
    </rPh>
    <rPh sb="49" eb="52">
      <t>ジッシシャ</t>
    </rPh>
    <rPh sb="69" eb="72">
      <t>ジギョウショ</t>
    </rPh>
    <rPh sb="73" eb="79">
      <t>コベツキノウクンレン</t>
    </rPh>
    <rPh sb="79" eb="82">
      <t>ジュウジシャ</t>
    </rPh>
    <phoneticPr fontId="7"/>
  </si>
  <si>
    <t>③個別機能訓練加算（Ⅰ）イ・ロ共通</t>
    <rPh sb="1" eb="3">
      <t>コベツ</t>
    </rPh>
    <rPh sb="3" eb="5">
      <t>キノウ</t>
    </rPh>
    <rPh sb="5" eb="7">
      <t>クンレン</t>
    </rPh>
    <rPh sb="7" eb="9">
      <t>カサン</t>
    </rPh>
    <rPh sb="15" eb="17">
      <t>キョウツウ</t>
    </rPh>
    <phoneticPr fontId="7"/>
  </si>
  <si>
    <t>　訓練時間について、個別機能訓練計画に定めた訓練項目の実施に必要な1回あたりの訓練時間を考慮し適切に設定している。</t>
    <rPh sb="1" eb="5">
      <t>クンレンジカン</t>
    </rPh>
    <rPh sb="10" eb="16">
      <t>コベツキノウクンレン</t>
    </rPh>
    <rPh sb="16" eb="18">
      <t>ケイカク</t>
    </rPh>
    <rPh sb="19" eb="20">
      <t>サダ</t>
    </rPh>
    <rPh sb="22" eb="24">
      <t>クンレン</t>
    </rPh>
    <rPh sb="24" eb="26">
      <t>コウモク</t>
    </rPh>
    <rPh sb="27" eb="29">
      <t>ジッシ</t>
    </rPh>
    <rPh sb="30" eb="32">
      <t>ヒツヨウ</t>
    </rPh>
    <rPh sb="34" eb="35">
      <t>カイ</t>
    </rPh>
    <rPh sb="39" eb="41">
      <t>クンレン</t>
    </rPh>
    <rPh sb="41" eb="43">
      <t>ジカン</t>
    </rPh>
    <rPh sb="44" eb="46">
      <t>コウリョ</t>
    </rPh>
    <rPh sb="47" eb="49">
      <t>テキセツ</t>
    </rPh>
    <rPh sb="50" eb="52">
      <t>セッテイ</t>
    </rPh>
    <phoneticPr fontId="7"/>
  </si>
  <si>
    <t>問6</t>
    <rPh sb="0" eb="1">
      <t>ト</t>
    </rPh>
    <phoneticPr fontId="7"/>
  </si>
  <si>
    <t>④個別機能訓練加算（Ⅱ）</t>
    <rPh sb="1" eb="7">
      <t>コベツキノウクンレン</t>
    </rPh>
    <rPh sb="7" eb="9">
      <t>カサン</t>
    </rPh>
    <phoneticPr fontId="7"/>
  </si>
  <si>
    <t>　利用者ごとの個別機能訓練計画書の内容等の情報を厚生労働省に提出し、機能訓練の実施に当たって、当該情報その他機能訓練の適切かつ有効な実施のために必要な情報を活用している。</t>
    <rPh sb="1" eb="4">
      <t>リヨウシャ</t>
    </rPh>
    <rPh sb="7" eb="13">
      <t>コベツキノウクンレン</t>
    </rPh>
    <rPh sb="13" eb="16">
      <t>ケイカクショ</t>
    </rPh>
    <rPh sb="17" eb="19">
      <t>ナイヨウ</t>
    </rPh>
    <rPh sb="19" eb="20">
      <t>トウ</t>
    </rPh>
    <rPh sb="21" eb="23">
      <t>ジョウホウ</t>
    </rPh>
    <rPh sb="24" eb="29">
      <t>コウセイロウドウショウ</t>
    </rPh>
    <rPh sb="30" eb="32">
      <t>テイシュツ</t>
    </rPh>
    <rPh sb="34" eb="36">
      <t>キノウ</t>
    </rPh>
    <rPh sb="36" eb="38">
      <t>クンレン</t>
    </rPh>
    <rPh sb="39" eb="41">
      <t>ジッシ</t>
    </rPh>
    <rPh sb="42" eb="43">
      <t>ア</t>
    </rPh>
    <rPh sb="47" eb="51">
      <t>トウガイジョウホウ</t>
    </rPh>
    <rPh sb="53" eb="54">
      <t>タ</t>
    </rPh>
    <rPh sb="54" eb="56">
      <t>キノウ</t>
    </rPh>
    <rPh sb="56" eb="58">
      <t>クンレン</t>
    </rPh>
    <rPh sb="59" eb="61">
      <t>テキセツ</t>
    </rPh>
    <rPh sb="78" eb="80">
      <t>カツヨウ</t>
    </rPh>
    <phoneticPr fontId="7"/>
  </si>
  <si>
    <t>　利用者ごとに、管理栄養士、看護職員、介護職員、生活相談員その他の職種の者（（管理栄養士等」）が共同して栄養アセスメント（利用者ごとの低栄養状態のリスク及び解決すべき課題を把握すること。）を実施し、当該利用者又はその家族に対してその結果を説明し、相談等に必要に応じて対応している。</t>
    <rPh sb="1" eb="4">
      <t>リヨウシャ</t>
    </rPh>
    <rPh sb="8" eb="13">
      <t>カンリエイヨウシ</t>
    </rPh>
    <rPh sb="14" eb="16">
      <t>カンゴ</t>
    </rPh>
    <rPh sb="16" eb="18">
      <t>ショクイン</t>
    </rPh>
    <rPh sb="19" eb="21">
      <t>カイゴ</t>
    </rPh>
    <rPh sb="21" eb="23">
      <t>ショクイン</t>
    </rPh>
    <rPh sb="24" eb="29">
      <t>セイカツソウダンイン</t>
    </rPh>
    <rPh sb="31" eb="32">
      <t>タ</t>
    </rPh>
    <rPh sb="39" eb="41">
      <t>カンリ</t>
    </rPh>
    <rPh sb="41" eb="44">
      <t>エイヨウシ</t>
    </rPh>
    <rPh sb="44" eb="45">
      <t>トウ</t>
    </rPh>
    <rPh sb="48" eb="50">
      <t>キョウドウ</t>
    </rPh>
    <rPh sb="52" eb="54">
      <t>エイヨウ</t>
    </rPh>
    <rPh sb="61" eb="64">
      <t>リヨウシャ</t>
    </rPh>
    <rPh sb="67" eb="72">
      <t>テイエイヨウジョウタイ</t>
    </rPh>
    <rPh sb="76" eb="77">
      <t>オヨ</t>
    </rPh>
    <rPh sb="78" eb="80">
      <t>カイケツ</t>
    </rPh>
    <rPh sb="83" eb="85">
      <t>カダイ</t>
    </rPh>
    <rPh sb="86" eb="88">
      <t>ハアク</t>
    </rPh>
    <rPh sb="95" eb="97">
      <t>ジッシ</t>
    </rPh>
    <rPh sb="99" eb="104">
      <t>トウガイリヨウシャ</t>
    </rPh>
    <rPh sb="104" eb="105">
      <t>マタ</t>
    </rPh>
    <rPh sb="108" eb="110">
      <t>カゾク</t>
    </rPh>
    <rPh sb="111" eb="112">
      <t>タイ</t>
    </rPh>
    <rPh sb="116" eb="118">
      <t>ケッカ</t>
    </rPh>
    <rPh sb="119" eb="121">
      <t>セツメイ</t>
    </rPh>
    <rPh sb="123" eb="125">
      <t>ソウダン</t>
    </rPh>
    <rPh sb="125" eb="126">
      <t>トウ</t>
    </rPh>
    <rPh sb="127" eb="129">
      <t>ヒツヨウ</t>
    </rPh>
    <rPh sb="130" eb="131">
      <t>オウ</t>
    </rPh>
    <rPh sb="133" eb="135">
      <t>タイオウ</t>
    </rPh>
    <phoneticPr fontId="7"/>
  </si>
  <si>
    <t>　利用者ごとの栄養状態等の情報を厚生労働省に提出し、栄養管理の実施に当たって、当該情報その他栄養管理の適切かつ有効な実施のために必要な情報を活用している。</t>
    <rPh sb="1" eb="4">
      <t>リヨウシャ</t>
    </rPh>
    <rPh sb="7" eb="11">
      <t>エイヨウジョウタイ</t>
    </rPh>
    <rPh sb="11" eb="12">
      <t>トウ</t>
    </rPh>
    <rPh sb="13" eb="15">
      <t>ジョウホウ</t>
    </rPh>
    <rPh sb="16" eb="21">
      <t>コウセイロウドウショウ</t>
    </rPh>
    <rPh sb="22" eb="24">
      <t>テイシュツ</t>
    </rPh>
    <rPh sb="26" eb="28">
      <t>エイヨウ</t>
    </rPh>
    <rPh sb="28" eb="30">
      <t>カンリ</t>
    </rPh>
    <rPh sb="31" eb="33">
      <t>ジッシ</t>
    </rPh>
    <rPh sb="34" eb="35">
      <t>ア</t>
    </rPh>
    <rPh sb="39" eb="41">
      <t>トウガイ</t>
    </rPh>
    <rPh sb="41" eb="43">
      <t>ジョウホウ</t>
    </rPh>
    <rPh sb="45" eb="46">
      <t>タ</t>
    </rPh>
    <rPh sb="46" eb="50">
      <t>エイヨウカンリ</t>
    </rPh>
    <rPh sb="51" eb="53">
      <t>テキセツ</t>
    </rPh>
    <rPh sb="70" eb="72">
      <t>カツヨウ</t>
    </rPh>
    <phoneticPr fontId="7"/>
  </si>
  <si>
    <t>　当該事業所の従業者として、又は外部（他の介護事業所（栄養改善加算の対象事業所に限る。）、医療機関、介護保険施設（栄養マネジメント強化加算の算定要件として規定する員数を超えて管理栄養士を置いているもの又は常勤の管理栄養士を1名以上配置しているものに限る。）又は公益社団法人日本栄養士会若しくは都道府県栄養士会が設置し運営する「栄養ケアステーション」）との連携により、管理栄養士を１人以上配置している。（給食管理業務を委託している業者の管理栄養士では要件を満たしません）。</t>
    <rPh sb="27" eb="29">
      <t>エイヨウ</t>
    </rPh>
    <rPh sb="29" eb="31">
      <t>カイゼン</t>
    </rPh>
    <rPh sb="31" eb="33">
      <t>カサン</t>
    </rPh>
    <rPh sb="34" eb="36">
      <t>タイショウ</t>
    </rPh>
    <rPh sb="36" eb="39">
      <t>ジギョウショ</t>
    </rPh>
    <rPh sb="40" eb="41">
      <t>カギ</t>
    </rPh>
    <rPh sb="50" eb="56">
      <t>カイゴホケンシセツ</t>
    </rPh>
    <rPh sb="57" eb="59">
      <t>エイヨウ</t>
    </rPh>
    <rPh sb="65" eb="69">
      <t>キョウカカサン</t>
    </rPh>
    <rPh sb="70" eb="72">
      <t>サンテイ</t>
    </rPh>
    <rPh sb="72" eb="74">
      <t>ヨウケン</t>
    </rPh>
    <rPh sb="77" eb="79">
      <t>キテイ</t>
    </rPh>
    <rPh sb="81" eb="83">
      <t>インズウ</t>
    </rPh>
    <rPh sb="84" eb="85">
      <t>コ</t>
    </rPh>
    <rPh sb="87" eb="89">
      <t>カンリ</t>
    </rPh>
    <rPh sb="89" eb="92">
      <t>エイヨウシ</t>
    </rPh>
    <rPh sb="93" eb="94">
      <t>オ</t>
    </rPh>
    <rPh sb="100" eb="101">
      <t>マタ</t>
    </rPh>
    <rPh sb="102" eb="104">
      <t>ジョウキン</t>
    </rPh>
    <rPh sb="105" eb="107">
      <t>カンリ</t>
    </rPh>
    <rPh sb="107" eb="110">
      <t>エイヨウシ</t>
    </rPh>
    <rPh sb="112" eb="115">
      <t>メイイジョウ</t>
    </rPh>
    <rPh sb="115" eb="117">
      <t>ハイチ</t>
    </rPh>
    <rPh sb="124" eb="125">
      <t>カギ</t>
    </rPh>
    <rPh sb="128" eb="129">
      <t>マタ</t>
    </rPh>
    <rPh sb="130" eb="143">
      <t>コウエキシャダンホウジンニホンエイヨウシカイモ</t>
    </rPh>
    <rPh sb="146" eb="153">
      <t>トドウフケンエイヨウシ</t>
    </rPh>
    <rPh sb="153" eb="154">
      <t>カイ</t>
    </rPh>
    <rPh sb="155" eb="157">
      <t>セッチ</t>
    </rPh>
    <rPh sb="158" eb="160">
      <t>ウンエイ</t>
    </rPh>
    <phoneticPr fontId="7"/>
  </si>
  <si>
    <t>　利用者ごとの栄養ケア計画に従い、必要に応じて当該利用者の居宅を訪問し、管理栄養士等が栄養改善サービスを行っているとともに、利用者の栄養状態を定期的に記録している。</t>
    <rPh sb="17" eb="19">
      <t>ヒツヨウ</t>
    </rPh>
    <rPh sb="20" eb="21">
      <t>オウ</t>
    </rPh>
    <rPh sb="23" eb="25">
      <t>トウガイ</t>
    </rPh>
    <rPh sb="25" eb="28">
      <t>リヨウシャ</t>
    </rPh>
    <rPh sb="29" eb="31">
      <t>キョタク</t>
    </rPh>
    <rPh sb="32" eb="34">
      <t>ホウモン</t>
    </rPh>
    <phoneticPr fontId="7"/>
  </si>
  <si>
    <t>　利用者の栄養状態を利用開始時に把握し、管理栄養士、看護職員、介護職員、生活相談員その他の職種の者（「管理栄養士等」）が共同して、利用者ごとの摂食・嚥下機能及び食形態にも配慮した栄養ケア計画を作成している。</t>
    <rPh sb="51" eb="56">
      <t>カンリエイヨウシ</t>
    </rPh>
    <rPh sb="56" eb="57">
      <t>トウ</t>
    </rPh>
    <phoneticPr fontId="7"/>
  </si>
  <si>
    <t>　利用者の栄養状態に応じて、定期的に、利用者の生活機能の状況を検討し、おおむね３か月ごとに体重測定等により、栄養状態の評価を行い、その結果を担当介護支援専門員や利用者の主治の医師に対して情報提供している。</t>
    <rPh sb="1" eb="4">
      <t>リヨウシャ</t>
    </rPh>
    <rPh sb="5" eb="7">
      <t>エイヨウ</t>
    </rPh>
    <rPh sb="7" eb="9">
      <t>ジョウタイ</t>
    </rPh>
    <rPh sb="10" eb="11">
      <t>オウ</t>
    </rPh>
    <rPh sb="14" eb="17">
      <t>テイキテキ</t>
    </rPh>
    <rPh sb="19" eb="22">
      <t>リヨウシャ</t>
    </rPh>
    <rPh sb="23" eb="25">
      <t>セイカツ</t>
    </rPh>
    <rPh sb="25" eb="27">
      <t>キノウ</t>
    </rPh>
    <rPh sb="28" eb="30">
      <t>ジョウキョウ</t>
    </rPh>
    <rPh sb="31" eb="33">
      <t>ケントウ</t>
    </rPh>
    <phoneticPr fontId="7"/>
  </si>
  <si>
    <t>①　口腔・栄養スクリーニング加算（Ⅰ）</t>
    <rPh sb="2" eb="4">
      <t>コウクウ</t>
    </rPh>
    <rPh sb="5" eb="7">
      <t>エイヨウ</t>
    </rPh>
    <rPh sb="14" eb="16">
      <t>カサン</t>
    </rPh>
    <phoneticPr fontId="7"/>
  </si>
  <si>
    <t>次のいずれかに適合すること。</t>
    <rPh sb="0" eb="1">
      <t>ツギ</t>
    </rPh>
    <rPh sb="7" eb="9">
      <t>テキゴウ</t>
    </rPh>
    <phoneticPr fontId="7"/>
  </si>
  <si>
    <t>　事業所の従業者が、利用開始時及び利用中６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している。</t>
    <phoneticPr fontId="7"/>
  </si>
  <si>
    <t>　利用開始時及び利用中６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t>
    <phoneticPr fontId="7"/>
  </si>
  <si>
    <t>ア</t>
    <phoneticPr fontId="7"/>
  </si>
  <si>
    <t>　算定日が属する月が、次のいずれにも該当しないこと。</t>
    <rPh sb="1" eb="3">
      <t>サンテイ</t>
    </rPh>
    <rPh sb="3" eb="4">
      <t>ビ</t>
    </rPh>
    <rPh sb="5" eb="6">
      <t>ゾク</t>
    </rPh>
    <rPh sb="8" eb="9">
      <t>ツキ</t>
    </rPh>
    <rPh sb="11" eb="12">
      <t>ツギ</t>
    </rPh>
    <rPh sb="18" eb="20">
      <t>ガイトウ</t>
    </rPh>
    <phoneticPr fontId="7"/>
  </si>
  <si>
    <t>①</t>
    <phoneticPr fontId="7"/>
  </si>
  <si>
    <t>ウ</t>
    <phoneticPr fontId="7"/>
  </si>
  <si>
    <t>問１</t>
    <phoneticPr fontId="7"/>
  </si>
  <si>
    <t>②　口腔・栄養スクリーニング加算（Ⅱ）</t>
    <rPh sb="2" eb="4">
      <t>コウクウ</t>
    </rPh>
    <rPh sb="5" eb="7">
      <t>エイヨウ</t>
    </rPh>
    <rPh sb="14" eb="16">
      <t>カサン</t>
    </rPh>
    <phoneticPr fontId="7"/>
  </si>
  <si>
    <t>　算定日が属する月が、当該利用者が口腔機能向上加算の算定にに係る口腔機能向上サービスを受けている間及び当該口腔機能向上サービスが終了した日の属する月でないこと。</t>
    <rPh sb="1" eb="4">
      <t>サンテイビ</t>
    </rPh>
    <rPh sb="5" eb="6">
      <t>ゾク</t>
    </rPh>
    <rPh sb="8" eb="9">
      <t>ツキ</t>
    </rPh>
    <rPh sb="11" eb="13">
      <t>トウガイ</t>
    </rPh>
    <rPh sb="13" eb="16">
      <t>リヨウシャ</t>
    </rPh>
    <rPh sb="17" eb="25">
      <t>コウクウキノウコウジョウカサン</t>
    </rPh>
    <rPh sb="26" eb="28">
      <t>サンテイ</t>
    </rPh>
    <rPh sb="30" eb="31">
      <t>カカ</t>
    </rPh>
    <rPh sb="32" eb="38">
      <t>コウクウキノウコウジョウ</t>
    </rPh>
    <rPh sb="43" eb="44">
      <t>ウ</t>
    </rPh>
    <rPh sb="48" eb="49">
      <t>アイダ</t>
    </rPh>
    <rPh sb="49" eb="50">
      <t>オヨ</t>
    </rPh>
    <rPh sb="51" eb="53">
      <t>トウガイ</t>
    </rPh>
    <rPh sb="53" eb="59">
      <t>コウクウキノウコウジョウ</t>
    </rPh>
    <rPh sb="64" eb="66">
      <t>シュウリョウ</t>
    </rPh>
    <rPh sb="68" eb="69">
      <t>ヒ</t>
    </rPh>
    <rPh sb="70" eb="71">
      <t>ゾク</t>
    </rPh>
    <rPh sb="73" eb="74">
      <t>ツキ</t>
    </rPh>
    <phoneticPr fontId="7"/>
  </si>
  <si>
    <t>　算定日が属する月が、栄養アセスメント加算を算定していない。かつ、当該利用者が栄養改善加算の算定に係る栄養改善サービスを受けている間又は当該栄養改善サービスが終了した日の属する月でないこと。</t>
    <rPh sb="1" eb="3">
      <t>サンテイ</t>
    </rPh>
    <rPh sb="3" eb="4">
      <t>ビ</t>
    </rPh>
    <rPh sb="5" eb="6">
      <t>ゾク</t>
    </rPh>
    <rPh sb="8" eb="9">
      <t>ツキ</t>
    </rPh>
    <rPh sb="11" eb="13">
      <t>エイヨウ</t>
    </rPh>
    <rPh sb="19" eb="21">
      <t>カサン</t>
    </rPh>
    <rPh sb="22" eb="24">
      <t>サンテイ</t>
    </rPh>
    <rPh sb="33" eb="35">
      <t>トウガイ</t>
    </rPh>
    <rPh sb="35" eb="38">
      <t>リヨウシャ</t>
    </rPh>
    <rPh sb="39" eb="45">
      <t>エイヨウカイゼンカサン</t>
    </rPh>
    <rPh sb="46" eb="48">
      <t>サンテイ</t>
    </rPh>
    <rPh sb="49" eb="50">
      <t>カカ</t>
    </rPh>
    <rPh sb="51" eb="55">
      <t>エイヨウカイゼン</t>
    </rPh>
    <rPh sb="60" eb="61">
      <t>ウ</t>
    </rPh>
    <rPh sb="65" eb="66">
      <t>アイダ</t>
    </rPh>
    <rPh sb="66" eb="67">
      <t>マタ</t>
    </rPh>
    <rPh sb="68" eb="70">
      <t>トウガイ</t>
    </rPh>
    <rPh sb="70" eb="74">
      <t>エイヨウカイゼン</t>
    </rPh>
    <rPh sb="79" eb="81">
      <t>シュウリョウ</t>
    </rPh>
    <rPh sb="83" eb="84">
      <t>ヒ</t>
    </rPh>
    <rPh sb="85" eb="86">
      <t>ゾク</t>
    </rPh>
    <rPh sb="88" eb="89">
      <t>ツキ</t>
    </rPh>
    <phoneticPr fontId="7"/>
  </si>
  <si>
    <t>イ</t>
    <phoneticPr fontId="7"/>
  </si>
  <si>
    <t>③　口腔・栄養スクリーニング加算（Ⅰ）・（Ⅱ）共通</t>
    <rPh sb="2" eb="4">
      <t>コウクウ</t>
    </rPh>
    <rPh sb="5" eb="7">
      <t>エイヨウ</t>
    </rPh>
    <rPh sb="14" eb="16">
      <t>カサン</t>
    </rPh>
    <rPh sb="23" eb="25">
      <t>キョウツウ</t>
    </rPh>
    <phoneticPr fontId="7"/>
  </si>
  <si>
    <t>　口腔・栄養スクリーニングの算定に係る口腔の健康状態のスクリーニング（以下「口腔スクリーニング」）及び栄養状態に関するスクリーニング（以下「栄養スクリーニング」）は、利用者ごとに行われるケアマネジメントの一環として行われている。</t>
    <rPh sb="1" eb="3">
      <t>コウクウ</t>
    </rPh>
    <rPh sb="19" eb="21">
      <t>コウクウ</t>
    </rPh>
    <rPh sb="22" eb="26">
      <t>ケンコウジョウタイ</t>
    </rPh>
    <rPh sb="35" eb="37">
      <t>イカ</t>
    </rPh>
    <rPh sb="38" eb="40">
      <t>コウクウ</t>
    </rPh>
    <rPh sb="49" eb="50">
      <t>オヨ</t>
    </rPh>
    <rPh sb="67" eb="69">
      <t>イカ</t>
    </rPh>
    <rPh sb="70" eb="72">
      <t>エイヨウ</t>
    </rPh>
    <phoneticPr fontId="7"/>
  </si>
  <si>
    <t>　口腔スクリーニング及び栄養スクリーニングを行うに当たっては、利用者について、それぞれ次に掲げる確認を行い、確認した情報を介護支援専門員に提供している。</t>
    <rPh sb="1" eb="3">
      <t>コウクウ</t>
    </rPh>
    <rPh sb="10" eb="11">
      <t>オヨ</t>
    </rPh>
    <rPh sb="12" eb="14">
      <t>エイヨウ</t>
    </rPh>
    <rPh sb="22" eb="23">
      <t>オコナ</t>
    </rPh>
    <rPh sb="25" eb="26">
      <t>ア</t>
    </rPh>
    <rPh sb="31" eb="34">
      <t>リヨウシャ</t>
    </rPh>
    <rPh sb="45" eb="46">
      <t>カカ</t>
    </rPh>
    <rPh sb="48" eb="50">
      <t>カクニン</t>
    </rPh>
    <rPh sb="51" eb="52">
      <t>オコナ</t>
    </rPh>
    <rPh sb="54" eb="56">
      <t>カクニン</t>
    </rPh>
    <rPh sb="58" eb="60">
      <t>ジョウホウ</t>
    </rPh>
    <rPh sb="61" eb="63">
      <t>カイゴ</t>
    </rPh>
    <rPh sb="63" eb="65">
      <t>シエン</t>
    </rPh>
    <rPh sb="65" eb="67">
      <t>センモン</t>
    </rPh>
    <rPh sb="67" eb="68">
      <t>イン</t>
    </rPh>
    <rPh sb="69" eb="71">
      <t>テイキョウ</t>
    </rPh>
    <phoneticPr fontId="7"/>
  </si>
  <si>
    <t>口腔スクリーニング</t>
    <rPh sb="0" eb="2">
      <t>コウクウ</t>
    </rPh>
    <phoneticPr fontId="7"/>
  </si>
  <si>
    <t>ａ</t>
    <phoneticPr fontId="7"/>
  </si>
  <si>
    <t>　硬いものを避け、柔らかいものを中心に食べる者</t>
    <rPh sb="1" eb="2">
      <t>カタ</t>
    </rPh>
    <rPh sb="6" eb="7">
      <t>サ</t>
    </rPh>
    <rPh sb="9" eb="10">
      <t>ヤワ</t>
    </rPh>
    <rPh sb="16" eb="18">
      <t>チュウシン</t>
    </rPh>
    <rPh sb="19" eb="20">
      <t>タ</t>
    </rPh>
    <rPh sb="22" eb="23">
      <t>モノ</t>
    </rPh>
    <phoneticPr fontId="7"/>
  </si>
  <si>
    <t>ｂ</t>
    <phoneticPr fontId="7"/>
  </si>
  <si>
    <t>　入れ歯を使っている者</t>
    <rPh sb="1" eb="2">
      <t>イ</t>
    </rPh>
    <rPh sb="3" eb="4">
      <t>バ</t>
    </rPh>
    <rPh sb="5" eb="6">
      <t>ツカ</t>
    </rPh>
    <rPh sb="10" eb="11">
      <t>モノ</t>
    </rPh>
    <phoneticPr fontId="7"/>
  </si>
  <si>
    <t>ｃ</t>
    <phoneticPr fontId="7"/>
  </si>
  <si>
    <t>　むせやすい者</t>
    <rPh sb="6" eb="7">
      <t>モノ</t>
    </rPh>
    <phoneticPr fontId="7"/>
  </si>
  <si>
    <t>栄養スクリーニング</t>
    <rPh sb="0" eb="2">
      <t>エイヨウ</t>
    </rPh>
    <phoneticPr fontId="7"/>
  </si>
  <si>
    <t>　ＢＭＩが１８．５未満の者</t>
    <phoneticPr fontId="7"/>
  </si>
  <si>
    <t>　１～６月間に３％以上の体重の減少が認められる者又は｢地域支援事業の実施について｣に規定する基本チェックリストのＮo.１１の項目が「１」に該当する者</t>
    <phoneticPr fontId="7"/>
  </si>
  <si>
    <t>　血清アルブミン値が３．５g/dl以下である者</t>
    <phoneticPr fontId="7"/>
  </si>
  <si>
    <t>　食事摂取量が不良（７５％以下）である者</t>
    <phoneticPr fontId="7"/>
  </si>
  <si>
    <t>ｂ</t>
    <phoneticPr fontId="7"/>
  </si>
  <si>
    <t>ｃ</t>
    <phoneticPr fontId="7"/>
  </si>
  <si>
    <t>ｄ</t>
    <phoneticPr fontId="7"/>
  </si>
  <si>
    <t>　口腔・栄養スクリーニング加算の算定を行う事業所については、サービス担当者会議で決定している。</t>
    <rPh sb="1" eb="3">
      <t>コウクウ</t>
    </rPh>
    <rPh sb="4" eb="6">
      <t>エイヨウ</t>
    </rPh>
    <rPh sb="13" eb="15">
      <t>カサン</t>
    </rPh>
    <rPh sb="16" eb="18">
      <t>サンテイ</t>
    </rPh>
    <rPh sb="19" eb="20">
      <t>オコナ</t>
    </rPh>
    <rPh sb="21" eb="24">
      <t>ジギョウショ</t>
    </rPh>
    <rPh sb="34" eb="39">
      <t>タントウシャカイギ</t>
    </rPh>
    <rPh sb="40" eb="42">
      <t>ケッテイ</t>
    </rPh>
    <phoneticPr fontId="7"/>
  </si>
  <si>
    <t>①　口腔機能向上加算（Ⅰ）</t>
    <rPh sb="2" eb="8">
      <t>コウクウキノウコウジョウ</t>
    </rPh>
    <rPh sb="8" eb="10">
      <t>カサン</t>
    </rPh>
    <phoneticPr fontId="7"/>
  </si>
  <si>
    <t>　利用者ごとの口腔機能改善管理指導計画の進捗状況を定期的に評価すること。</t>
    <rPh sb="1" eb="4">
      <t>リヨウシャ</t>
    </rPh>
    <rPh sb="7" eb="19">
      <t>コウクウキノウカイゼンカンリシドウケイカク</t>
    </rPh>
    <rPh sb="20" eb="24">
      <t>シンチョクジョウキョウ</t>
    </rPh>
    <rPh sb="25" eb="28">
      <t>テイキテキ</t>
    </rPh>
    <rPh sb="29" eb="31">
      <t>ヒョウカ</t>
    </rPh>
    <phoneticPr fontId="7"/>
  </si>
  <si>
    <t>②　口腔機能向上加算（Ⅱ）</t>
    <rPh sb="2" eb="10">
      <t>コウクウキノウコウジョウカサン</t>
    </rPh>
    <phoneticPr fontId="7"/>
  </si>
  <si>
    <t>　口腔機能向上加算（Ⅰ）の問１から問５までのいずれにも適合すること。</t>
    <rPh sb="1" eb="9">
      <t>コウクウキノウコウジョウカサン</t>
    </rPh>
    <rPh sb="13" eb="14">
      <t>トイ</t>
    </rPh>
    <rPh sb="17" eb="18">
      <t>トイ</t>
    </rPh>
    <rPh sb="27" eb="29">
      <t>テキゴウ</t>
    </rPh>
    <phoneticPr fontId="7"/>
  </si>
  <si>
    <t>　利用者ごとの口腔機能改善管理指導計画等の内容等の情報を厚生労働省に提出し、口腔機能向上サービスの実施に当たって、当該情報その他口腔衛生の適切かつ有効な実施のために必要な情報を活用している。</t>
    <rPh sb="1" eb="4">
      <t>リヨウシャ</t>
    </rPh>
    <rPh sb="7" eb="19">
      <t>コウクウキノウカイゼンカンリシドウケイカク</t>
    </rPh>
    <rPh sb="19" eb="20">
      <t>トウ</t>
    </rPh>
    <rPh sb="21" eb="24">
      <t>ナイヨウトウ</t>
    </rPh>
    <rPh sb="25" eb="27">
      <t>ジョウホウ</t>
    </rPh>
    <rPh sb="28" eb="33">
      <t>コウセイロウドウショウ</t>
    </rPh>
    <rPh sb="34" eb="36">
      <t>テイシュツ</t>
    </rPh>
    <rPh sb="38" eb="40">
      <t>コウクウ</t>
    </rPh>
    <rPh sb="40" eb="42">
      <t>キノウ</t>
    </rPh>
    <rPh sb="42" eb="44">
      <t>コウジョウ</t>
    </rPh>
    <rPh sb="49" eb="51">
      <t>ジッシ</t>
    </rPh>
    <rPh sb="52" eb="53">
      <t>ア</t>
    </rPh>
    <rPh sb="57" eb="59">
      <t>トウガイ</t>
    </rPh>
    <rPh sb="59" eb="61">
      <t>ジョウホウ</t>
    </rPh>
    <rPh sb="63" eb="64">
      <t>タ</t>
    </rPh>
    <rPh sb="64" eb="66">
      <t>コウクウ</t>
    </rPh>
    <rPh sb="66" eb="68">
      <t>エイセイ</t>
    </rPh>
    <rPh sb="69" eb="71">
      <t>テキセツ</t>
    </rPh>
    <rPh sb="73" eb="75">
      <t>ユウコウ</t>
    </rPh>
    <rPh sb="76" eb="78">
      <t>ジッシ</t>
    </rPh>
    <rPh sb="82" eb="84">
      <t>ヒツヨウ</t>
    </rPh>
    <rPh sb="85" eb="87">
      <t>ジョウホウ</t>
    </rPh>
    <rPh sb="88" eb="90">
      <t>カツヨウ</t>
    </rPh>
    <phoneticPr fontId="7"/>
  </si>
  <si>
    <t>③　口腔機能向上加算（Ⅰ）・（Ⅱ）共通</t>
    <rPh sb="2" eb="10">
      <t>コウクウキノウコウジョウカサン</t>
    </rPh>
    <rPh sb="17" eb="19">
      <t>キョウツウ</t>
    </rPh>
    <phoneticPr fontId="7"/>
  </si>
  <si>
    <t>　作成した口腔機能改善管理指導計画については、口腔機能向上サービスの対象となる利用者又はその家族に説明し、その同意を得ている。</t>
    <phoneticPr fontId="7"/>
  </si>
  <si>
    <t>　利用者の口腔機能の状態に応じて、定期的に、利用者の生活機能の状況を検討し、おおむね３か月ごとに口腔機能の状態の評価を行い、その結果について担当介護支援専門員や主治の医師、主治の歯科医師に対して情報提供している。　</t>
    <rPh sb="1" eb="4">
      <t>リヨウシャ</t>
    </rPh>
    <rPh sb="5" eb="9">
      <t>コウクウキノウ</t>
    </rPh>
    <rPh sb="10" eb="12">
      <t>ジョウタイ</t>
    </rPh>
    <rPh sb="13" eb="14">
      <t>オウ</t>
    </rPh>
    <rPh sb="17" eb="20">
      <t>テイキテキ</t>
    </rPh>
    <rPh sb="22" eb="25">
      <t>リヨウシャ</t>
    </rPh>
    <rPh sb="26" eb="28">
      <t>セイカツ</t>
    </rPh>
    <rPh sb="28" eb="30">
      <t>キノウ</t>
    </rPh>
    <rPh sb="31" eb="33">
      <t>ジョウキョウ</t>
    </rPh>
    <rPh sb="34" eb="36">
      <t>ケントウ</t>
    </rPh>
    <phoneticPr fontId="7"/>
  </si>
  <si>
    <t>　おおむね３か月ごとの評価の結果、次の①又は②のいずれかに該当する者であって、継続的に言語聴覚士、歯科衛生士等がサービス提供を行うことにより、口腔機能の向上又は維持の効果が期待できると認められるものについては、継続的に口腔機能向上サービスを提供している。</t>
    <rPh sb="20" eb="21">
      <t>マタ</t>
    </rPh>
    <rPh sb="49" eb="51">
      <t>シカ</t>
    </rPh>
    <rPh sb="51" eb="54">
      <t>エイセイシ</t>
    </rPh>
    <rPh sb="78" eb="79">
      <t>マタ</t>
    </rPh>
    <rPh sb="80" eb="82">
      <t>イジ</t>
    </rPh>
    <phoneticPr fontId="7"/>
  </si>
  <si>
    <t>　定員超過利用・人員基準欠如に該当していない。　</t>
    <rPh sb="1" eb="3">
      <t>テイイン</t>
    </rPh>
    <rPh sb="3" eb="5">
      <t>チョウカ</t>
    </rPh>
    <rPh sb="5" eb="7">
      <t>リヨウ</t>
    </rPh>
    <rPh sb="8" eb="10">
      <t>ジンイン</t>
    </rPh>
    <rPh sb="10" eb="12">
      <t>キジュン</t>
    </rPh>
    <rPh sb="12" eb="14">
      <t>ケツジョ</t>
    </rPh>
    <rPh sb="15" eb="17">
      <t>ガイトウ</t>
    </rPh>
    <phoneticPr fontId="7"/>
  </si>
  <si>
    <t>　口腔機能が低下している利用者又はそのおそれのある利用者に対して、当該利用者の口腔機能の向上を目的として、個別的に実施される口腔清掃の指導若しくは実施又は摂食・嚥下機能に関する訓練の指導若しくは実施であって、利用者の心身の状態の維持又は向上に資すると認められるもの（以下「口腔機能向上サービス」）を行った場合は、口腔機能向上加算として、３月以内の期間に限り１月に２回を限度として加算している。</t>
    <rPh sb="1" eb="5">
      <t>コウクウキノウ</t>
    </rPh>
    <rPh sb="6" eb="8">
      <t>テイカ</t>
    </rPh>
    <rPh sb="12" eb="15">
      <t>リヨウシャ</t>
    </rPh>
    <rPh sb="15" eb="16">
      <t>マタ</t>
    </rPh>
    <rPh sb="25" eb="28">
      <t>リヨウシャ</t>
    </rPh>
    <rPh sb="29" eb="30">
      <t>タイ</t>
    </rPh>
    <rPh sb="33" eb="38">
      <t>トウガイリヨウシャ</t>
    </rPh>
    <rPh sb="39" eb="41">
      <t>コウクウ</t>
    </rPh>
    <rPh sb="41" eb="43">
      <t>キノウ</t>
    </rPh>
    <rPh sb="44" eb="46">
      <t>コウジョウ</t>
    </rPh>
    <rPh sb="47" eb="49">
      <t>モクテキ</t>
    </rPh>
    <rPh sb="53" eb="56">
      <t>コベツテキ</t>
    </rPh>
    <rPh sb="57" eb="59">
      <t>ジッシ</t>
    </rPh>
    <rPh sb="62" eb="64">
      <t>コウクウ</t>
    </rPh>
    <rPh sb="64" eb="66">
      <t>セイソウ</t>
    </rPh>
    <rPh sb="67" eb="69">
      <t>シドウ</t>
    </rPh>
    <rPh sb="69" eb="70">
      <t>モ</t>
    </rPh>
    <rPh sb="73" eb="75">
      <t>ジッシ</t>
    </rPh>
    <rPh sb="75" eb="76">
      <t>マタ</t>
    </rPh>
    <rPh sb="77" eb="79">
      <t>セッショク</t>
    </rPh>
    <rPh sb="80" eb="82">
      <t>エンゲ</t>
    </rPh>
    <rPh sb="82" eb="84">
      <t>キノウ</t>
    </rPh>
    <rPh sb="85" eb="86">
      <t>カン</t>
    </rPh>
    <rPh sb="88" eb="90">
      <t>クンレン</t>
    </rPh>
    <rPh sb="91" eb="93">
      <t>シドウ</t>
    </rPh>
    <rPh sb="93" eb="94">
      <t>モ</t>
    </rPh>
    <rPh sb="97" eb="99">
      <t>ジッシ</t>
    </rPh>
    <rPh sb="104" eb="107">
      <t>リヨウシャ</t>
    </rPh>
    <rPh sb="108" eb="110">
      <t>シンシン</t>
    </rPh>
    <rPh sb="111" eb="113">
      <t>ジョウタイ</t>
    </rPh>
    <rPh sb="114" eb="116">
      <t>イジ</t>
    </rPh>
    <rPh sb="116" eb="117">
      <t>マタ</t>
    </rPh>
    <rPh sb="118" eb="120">
      <t>コウジョウ</t>
    </rPh>
    <rPh sb="121" eb="122">
      <t>シ</t>
    </rPh>
    <rPh sb="125" eb="126">
      <t>ミト</t>
    </rPh>
    <rPh sb="133" eb="135">
      <t>イカ</t>
    </rPh>
    <rPh sb="136" eb="142">
      <t>コウクウキノウコウジョウ</t>
    </rPh>
    <rPh sb="149" eb="150">
      <t>オコナ</t>
    </rPh>
    <rPh sb="152" eb="154">
      <t>バアイ</t>
    </rPh>
    <rPh sb="156" eb="164">
      <t>コウクウキノウコウジョウカサン</t>
    </rPh>
    <rPh sb="169" eb="170">
      <t>ツキ</t>
    </rPh>
    <rPh sb="170" eb="172">
      <t>イナイ</t>
    </rPh>
    <rPh sb="173" eb="175">
      <t>キカン</t>
    </rPh>
    <rPh sb="176" eb="177">
      <t>カギ</t>
    </rPh>
    <rPh sb="179" eb="180">
      <t>ツキ</t>
    </rPh>
    <rPh sb="182" eb="183">
      <t>カイ</t>
    </rPh>
    <rPh sb="184" eb="186">
      <t>ゲンド</t>
    </rPh>
    <rPh sb="189" eb="191">
      <t>カサン</t>
    </rPh>
    <phoneticPr fontId="7"/>
  </si>
  <si>
    <t>　利用者ごとのＡＤＬ値（ＡＤＬの評価に基づき測定した値をいう。）、栄養状態、口腔機能、認知症の状況その他の利用者の心身の状況等に係る基本的な情報を、厚生労働省に提出している。</t>
    <rPh sb="1" eb="4">
      <t>リヨウシャ</t>
    </rPh>
    <rPh sb="10" eb="11">
      <t>チ</t>
    </rPh>
    <rPh sb="16" eb="18">
      <t>ヒョウカ</t>
    </rPh>
    <rPh sb="19" eb="20">
      <t>モト</t>
    </rPh>
    <rPh sb="22" eb="24">
      <t>ソクテイ</t>
    </rPh>
    <rPh sb="26" eb="27">
      <t>アタイ</t>
    </rPh>
    <rPh sb="33" eb="35">
      <t>エイヨウ</t>
    </rPh>
    <rPh sb="35" eb="37">
      <t>ジョウタイ</t>
    </rPh>
    <rPh sb="38" eb="40">
      <t>コウクウ</t>
    </rPh>
    <rPh sb="40" eb="42">
      <t>キノウ</t>
    </rPh>
    <rPh sb="43" eb="46">
      <t>ニンチショウ</t>
    </rPh>
    <rPh sb="47" eb="49">
      <t>ジョウキョウ</t>
    </rPh>
    <rPh sb="51" eb="52">
      <t>タ</t>
    </rPh>
    <rPh sb="53" eb="56">
      <t>リヨウシャ</t>
    </rPh>
    <rPh sb="57" eb="59">
      <t>シンシン</t>
    </rPh>
    <rPh sb="60" eb="62">
      <t>ジョウキョウ</t>
    </rPh>
    <rPh sb="62" eb="63">
      <t>トウ</t>
    </rPh>
    <rPh sb="64" eb="65">
      <t>カカ</t>
    </rPh>
    <rPh sb="66" eb="69">
      <t>キホンテキ</t>
    </rPh>
    <rPh sb="70" eb="72">
      <t>ジョウホウ</t>
    </rPh>
    <rPh sb="74" eb="79">
      <t>コウセイロウドウショウ</t>
    </rPh>
    <rPh sb="80" eb="82">
      <t>テイシュツ</t>
    </rPh>
    <phoneticPr fontId="7"/>
  </si>
  <si>
    <t>　必要に応じて地域密着型通所介護計画を見直すなど、指定地域密着型通所介護の提供に当たって、問１に規定する情報その他指定地域密着型通所介護を適切かつ有効に提供するために必要な情報を活用している。</t>
    <rPh sb="1" eb="3">
      <t>ヒツヨウ</t>
    </rPh>
    <rPh sb="4" eb="5">
      <t>オウ</t>
    </rPh>
    <rPh sb="7" eb="16">
      <t>チイキミッチャクガタツウショカイゴ</t>
    </rPh>
    <rPh sb="16" eb="18">
      <t>ケイカク</t>
    </rPh>
    <rPh sb="19" eb="21">
      <t>ミナオ</t>
    </rPh>
    <rPh sb="25" eb="36">
      <t>シテイチイキミッチャクガタツウショカイゴ</t>
    </rPh>
    <rPh sb="37" eb="39">
      <t>テイキョウ</t>
    </rPh>
    <rPh sb="40" eb="41">
      <t>ア</t>
    </rPh>
    <rPh sb="45" eb="46">
      <t>トイ</t>
    </rPh>
    <rPh sb="48" eb="50">
      <t>キテイ</t>
    </rPh>
    <rPh sb="52" eb="54">
      <t>ジョウホウ</t>
    </rPh>
    <rPh sb="56" eb="57">
      <t>タ</t>
    </rPh>
    <rPh sb="57" eb="68">
      <t>シテイチイキミッチャクガタツウショカイゴ</t>
    </rPh>
    <rPh sb="69" eb="71">
      <t>テキセツ</t>
    </rPh>
    <rPh sb="73" eb="75">
      <t>ユウコウ</t>
    </rPh>
    <rPh sb="76" eb="78">
      <t>テイキョウ</t>
    </rPh>
    <rPh sb="83" eb="85">
      <t>ヒツヨウ</t>
    </rPh>
    <rPh sb="86" eb="88">
      <t>ジョウホウ</t>
    </rPh>
    <rPh sb="89" eb="91">
      <t>カツヨウ</t>
    </rPh>
    <phoneticPr fontId="7"/>
  </si>
  <si>
    <t>①サービス提供体制強化加算（Ⅰ）</t>
    <rPh sb="5" eb="7">
      <t>テイキョウ</t>
    </rPh>
    <rPh sb="7" eb="9">
      <t>タイセイ</t>
    </rPh>
    <rPh sb="9" eb="11">
      <t>キョウカ</t>
    </rPh>
    <rPh sb="11" eb="13">
      <t>カサン</t>
    </rPh>
    <phoneticPr fontId="7"/>
  </si>
  <si>
    <t>②サービス提供体制強化加算（Ⅱ）</t>
    <rPh sb="5" eb="7">
      <t>テイキョウ</t>
    </rPh>
    <rPh sb="7" eb="9">
      <t>タイセイ</t>
    </rPh>
    <rPh sb="9" eb="11">
      <t>キョウカ</t>
    </rPh>
    <rPh sb="11" eb="13">
      <t>カサン</t>
    </rPh>
    <phoneticPr fontId="7"/>
  </si>
  <si>
    <t>　介護職員の総数のうち、介護福祉士の占める割合が 100分の５０以上である。
（介護福祉士については、各月の前月の末時点で資格を取得している者とする。）</t>
    <phoneticPr fontId="7"/>
  </si>
  <si>
    <t>③サービス提供体制強化加算（Ⅲ）</t>
    <rPh sb="5" eb="13">
      <t>テイキョウタイセイキョウカカサン</t>
    </rPh>
    <phoneticPr fontId="7"/>
  </si>
  <si>
    <t>　介護職員の総数のうち、介護福祉士の占める割合が100分の70以上であること。
　（介護福祉士については、各月の前月の末日時点で資格を取得している者とする。）</t>
    <rPh sb="1" eb="3">
      <t>カイゴ</t>
    </rPh>
    <rPh sb="3" eb="5">
      <t>ショクイン</t>
    </rPh>
    <rPh sb="6" eb="8">
      <t>ソウスウ</t>
    </rPh>
    <rPh sb="12" eb="14">
      <t>カイゴフ</t>
    </rPh>
    <rPh sb="14" eb="17">
      <t>フクシシ</t>
    </rPh>
    <rPh sb="18" eb="19">
      <t>シ</t>
    </rPh>
    <rPh sb="21" eb="23">
      <t>ワリアイ</t>
    </rPh>
    <rPh sb="27" eb="28">
      <t>ブン</t>
    </rPh>
    <rPh sb="31" eb="33">
      <t>イジョウ</t>
    </rPh>
    <rPh sb="42" eb="47">
      <t>カイゴフクシシ</t>
    </rPh>
    <rPh sb="53" eb="55">
      <t>カクツキ</t>
    </rPh>
    <rPh sb="56" eb="58">
      <t>ゼンゲツ</t>
    </rPh>
    <rPh sb="59" eb="63">
      <t>マツジツジテン</t>
    </rPh>
    <rPh sb="64" eb="66">
      <t>シカク</t>
    </rPh>
    <rPh sb="67" eb="69">
      <t>シュトク</t>
    </rPh>
    <rPh sb="73" eb="74">
      <t>モノ</t>
    </rPh>
    <phoneticPr fontId="7"/>
  </si>
  <si>
    <t>　介護職員の総数のうち、介護福祉士の占める割合が100分の40以上であること。
　（介護福祉士については、各月の前月の末日時点で資格を取得している者とする。）</t>
    <rPh sb="1" eb="3">
      <t>カイゴ</t>
    </rPh>
    <rPh sb="3" eb="5">
      <t>ショクイン</t>
    </rPh>
    <rPh sb="6" eb="8">
      <t>ソウスウ</t>
    </rPh>
    <rPh sb="12" eb="14">
      <t>カイゴフ</t>
    </rPh>
    <rPh sb="14" eb="17">
      <t>フクシシ</t>
    </rPh>
    <rPh sb="18" eb="19">
      <t>シ</t>
    </rPh>
    <rPh sb="21" eb="23">
      <t>ワリアイ</t>
    </rPh>
    <rPh sb="27" eb="28">
      <t>ブン</t>
    </rPh>
    <rPh sb="31" eb="33">
      <t>イジョウ</t>
    </rPh>
    <rPh sb="42" eb="47">
      <t>カイゴフクシシ</t>
    </rPh>
    <rPh sb="53" eb="55">
      <t>カクツキ</t>
    </rPh>
    <rPh sb="56" eb="58">
      <t>ゼンゲツ</t>
    </rPh>
    <rPh sb="59" eb="63">
      <t>マツジツジテン</t>
    </rPh>
    <rPh sb="64" eb="66">
      <t>シカク</t>
    </rPh>
    <rPh sb="67" eb="69">
      <t>シュトク</t>
    </rPh>
    <rPh sb="73" eb="74">
      <t>モノ</t>
    </rPh>
    <phoneticPr fontId="7"/>
  </si>
  <si>
    <t>　介護職員の総数のうち、勤続年数10年以上の介護福祉士の占める割合が100分の25以上であること。
　（勤続年数とは、各月の前月の末日時点における勤続年数をいう。）</t>
    <rPh sb="1" eb="5">
      <t>カイゴショクイン</t>
    </rPh>
    <rPh sb="6" eb="8">
      <t>ソウスウ</t>
    </rPh>
    <rPh sb="12" eb="16">
      <t>キンゾクネンスウ</t>
    </rPh>
    <rPh sb="18" eb="21">
      <t>ネンイジョウ</t>
    </rPh>
    <rPh sb="22" eb="27">
      <t>カイゴフクシシ</t>
    </rPh>
    <rPh sb="28" eb="29">
      <t>シ</t>
    </rPh>
    <rPh sb="31" eb="33">
      <t>ワリアイ</t>
    </rPh>
    <rPh sb="37" eb="38">
      <t>ブン</t>
    </rPh>
    <rPh sb="41" eb="43">
      <t>イジョウ</t>
    </rPh>
    <rPh sb="52" eb="54">
      <t>キンゾク</t>
    </rPh>
    <rPh sb="54" eb="56">
      <t>ネンスウ</t>
    </rPh>
    <rPh sb="59" eb="61">
      <t>カクツキ</t>
    </rPh>
    <rPh sb="62" eb="64">
      <t>ゼンゲツ</t>
    </rPh>
    <rPh sb="65" eb="69">
      <t>マツジツジテン</t>
    </rPh>
    <rPh sb="73" eb="75">
      <t>キンゾク</t>
    </rPh>
    <rPh sb="75" eb="77">
      <t>ネンスウ</t>
    </rPh>
    <phoneticPr fontId="7"/>
  </si>
  <si>
    <t>　介護職員の総数のうち、勤続年数７年以上の者の占める割合が100分の30以上であること。
　（勤続年数とは、各月の前月の末日時点における勤続年数をいう。）</t>
    <rPh sb="1" eb="5">
      <t>カイゴショクイン</t>
    </rPh>
    <rPh sb="6" eb="8">
      <t>ソウスウ</t>
    </rPh>
    <rPh sb="12" eb="16">
      <t>キンゾクネンスウ</t>
    </rPh>
    <rPh sb="21" eb="22">
      <t>モノ</t>
    </rPh>
    <rPh sb="26" eb="28">
      <t>ワリアイ</t>
    </rPh>
    <rPh sb="32" eb="33">
      <t>ブン</t>
    </rPh>
    <rPh sb="36" eb="38">
      <t>イジョウ</t>
    </rPh>
    <rPh sb="47" eb="51">
      <t>キンゾクネンスウ</t>
    </rPh>
    <rPh sb="54" eb="56">
      <t>カクツキ</t>
    </rPh>
    <rPh sb="57" eb="59">
      <t>ゼンゲツ</t>
    </rPh>
    <rPh sb="60" eb="64">
      <t>マツジツジテン</t>
    </rPh>
    <rPh sb="68" eb="72">
      <t>キンゾクネンスウ</t>
    </rPh>
    <phoneticPr fontId="7"/>
  </si>
  <si>
    <t>⑤サービス提供体制強化加算（Ⅲ）ロ　（療養通所介護）</t>
    <rPh sb="5" eb="13">
      <t>テイキョウタイセイキョウカカサン</t>
    </rPh>
    <rPh sb="19" eb="25">
      <t>リョウヨウツウショカイゴ</t>
    </rPh>
    <phoneticPr fontId="7"/>
  </si>
  <si>
    <t>④サービス提供体制強化加算（Ⅲ）イ　（療養通所介護）</t>
    <rPh sb="5" eb="13">
      <t>テイキョウタイセイキョウカカサン</t>
    </rPh>
    <rPh sb="19" eb="25">
      <t>リョウヨウツウショカイゴ</t>
    </rPh>
    <phoneticPr fontId="7"/>
  </si>
  <si>
    <t>　療養通所介護の提供に当たっては、利用者の状態に即した適切な計画を作成するとともに、利用者の在宅生活を支援する観点から、多職種協働により、医療や訪問看護サービス等の様々なサービスが提供されている中で、主治の医師や訪問看護事業者等と密接な連携を図りつつ、計画的なサービス提供を行っている。</t>
    <rPh sb="1" eb="7">
      <t>リョウヨウツウショカイゴ</t>
    </rPh>
    <rPh sb="8" eb="10">
      <t>テイキョウ</t>
    </rPh>
    <rPh sb="11" eb="12">
      <t>ア</t>
    </rPh>
    <rPh sb="17" eb="20">
      <t>リヨウシャ</t>
    </rPh>
    <rPh sb="21" eb="23">
      <t>ジョウタイ</t>
    </rPh>
    <rPh sb="24" eb="25">
      <t>ソク</t>
    </rPh>
    <rPh sb="27" eb="29">
      <t>テキセツ</t>
    </rPh>
    <rPh sb="30" eb="32">
      <t>ケイカク</t>
    </rPh>
    <rPh sb="33" eb="35">
      <t>サクセイ</t>
    </rPh>
    <rPh sb="42" eb="45">
      <t>リヨウシャ</t>
    </rPh>
    <rPh sb="46" eb="48">
      <t>ザイタク</t>
    </rPh>
    <rPh sb="48" eb="50">
      <t>セイカツ</t>
    </rPh>
    <rPh sb="51" eb="53">
      <t>シエン</t>
    </rPh>
    <rPh sb="55" eb="57">
      <t>カンテン</t>
    </rPh>
    <rPh sb="60" eb="61">
      <t>タ</t>
    </rPh>
    <rPh sb="61" eb="63">
      <t>ショクシュ</t>
    </rPh>
    <rPh sb="63" eb="65">
      <t>キョウドウ</t>
    </rPh>
    <rPh sb="69" eb="71">
      <t>イリョウ</t>
    </rPh>
    <rPh sb="72" eb="76">
      <t>ホウモンカンゴ</t>
    </rPh>
    <rPh sb="80" eb="81">
      <t>トウ</t>
    </rPh>
    <rPh sb="82" eb="84">
      <t>サマザマ</t>
    </rPh>
    <rPh sb="90" eb="92">
      <t>テイキョウ</t>
    </rPh>
    <rPh sb="97" eb="98">
      <t>ナカ</t>
    </rPh>
    <rPh sb="100" eb="102">
      <t>シュジ</t>
    </rPh>
    <rPh sb="103" eb="105">
      <t>イシ</t>
    </rPh>
    <phoneticPr fontId="7"/>
  </si>
  <si>
    <t>　医療・福祉関係の資格を有さない者について、認知症介護基礎研修を受講させるために必要な措置を講じている。</t>
    <phoneticPr fontId="7"/>
  </si>
  <si>
    <t>　機能訓練に関する記録（実施時間、訓練内容、担当者等）は、利用者ごとに保管され、常に当該事業所の機能訓練指導員等により閲覧が可能である。</t>
    <phoneticPr fontId="7"/>
  </si>
  <si>
    <t>問7</t>
    <rPh sb="0" eb="1">
      <t>トイ</t>
    </rPh>
    <phoneticPr fontId="7"/>
  </si>
  <si>
    <t>　利用者が栄養改善加算の算定に係る栄養改善サービスを受けている間及び当該栄養改善サービスが終了した日の属する月は、算定していない。</t>
    <phoneticPr fontId="7"/>
  </si>
  <si>
    <t>　栄養改善サービスの提供に当たり、居宅における食事の状況を聞き取った結果、課題がある場合は、当該課題を解決するため、利用者又はその家族の同意を得て、当該利用者の居宅を訪問し、居宅での食事状況・食事環境等の具体的な課題の把握や、主として食事の準備をする者に対する栄養食事相談等の栄養改善サービスを提供している。</t>
    <phoneticPr fontId="7"/>
  </si>
  <si>
    <t>　事業者は、感染症や非常災害の発生時において、利用者に対する認知症対応型通所介護の提供を継続的に実施するための、及び非常時の体制で早期の業務再開を図るための計画（以下「業務継続計画」という。）を策定し、当該業務継続計画に従い必要な措置を講じている。</t>
    <phoneticPr fontId="7"/>
  </si>
  <si>
    <t>　事業者は、認知症対応型通所介護従業者に対し、業務継続計画について周知するとともに、必要な研修及び訓練を定期的に実施している。</t>
    <phoneticPr fontId="7"/>
  </si>
  <si>
    <t>　事業者は、定期的に業務改善計画の見直しを行い、必要に応じて業務改善計画の変更を行っている。</t>
    <phoneticPr fontId="7"/>
  </si>
  <si>
    <t>⑥サービス提供体制強化加算（共通）</t>
    <rPh sb="5" eb="7">
      <t>テイキョウ</t>
    </rPh>
    <rPh sb="7" eb="9">
      <t>タイセイ</t>
    </rPh>
    <rPh sb="9" eb="11">
      <t>キョウカ</t>
    </rPh>
    <rPh sb="11" eb="13">
      <t>カサン</t>
    </rPh>
    <rPh sb="14" eb="16">
      <t>キョウツウ</t>
    </rPh>
    <phoneticPr fontId="7"/>
  </si>
  <si>
    <t>従業者の勤務の体制及び勤務形態一覧表　</t>
  </si>
  <si>
    <t>サービス種別（</t>
    <rPh sb="4" eb="6">
      <t>シュベツ</t>
    </rPh>
    <phoneticPr fontId="43"/>
  </si>
  <si>
    <t>地域密着型通所介護</t>
    <rPh sb="0" eb="2">
      <t>チイキ</t>
    </rPh>
    <rPh sb="2" eb="5">
      <t>ミッチャクガタ</t>
    </rPh>
    <rPh sb="5" eb="7">
      <t>ツウショ</t>
    </rPh>
    <rPh sb="7" eb="9">
      <t>カイゴ</t>
    </rPh>
    <phoneticPr fontId="43"/>
  </si>
  <si>
    <t>令和</t>
    <rPh sb="0" eb="2">
      <t>レイワ</t>
    </rPh>
    <phoneticPr fontId="43"/>
  </si>
  <si>
    <t>年</t>
    <rPh sb="0" eb="1">
      <t>ネン</t>
    </rPh>
    <phoneticPr fontId="43"/>
  </si>
  <si>
    <t>月</t>
    <rPh sb="0" eb="1">
      <t>ゲツ</t>
    </rPh>
    <phoneticPr fontId="43"/>
  </si>
  <si>
    <t>事業所名（</t>
    <rPh sb="0" eb="3">
      <t>ジギョウショ</t>
    </rPh>
    <rPh sb="3" eb="4">
      <t>メイ</t>
    </rPh>
    <phoneticPr fontId="43"/>
  </si>
  <si>
    <t>時間/週</t>
    <rPh sb="0" eb="2">
      <t>ジカン</t>
    </rPh>
    <rPh sb="3" eb="4">
      <t>シュウ</t>
    </rPh>
    <phoneticPr fontId="43"/>
  </si>
  <si>
    <t>時間/月</t>
    <rPh sb="0" eb="2">
      <t>ジカン</t>
    </rPh>
    <rPh sb="3" eb="4">
      <t>ツキ</t>
    </rPh>
    <phoneticPr fontId="43"/>
  </si>
  <si>
    <t>日</t>
    <rPh sb="0" eb="1">
      <t>ニチ</t>
    </rPh>
    <phoneticPr fontId="43"/>
  </si>
  <si>
    <t>（計</t>
    <rPh sb="1" eb="2">
      <t>ケイ</t>
    </rPh>
    <phoneticPr fontId="43"/>
  </si>
  <si>
    <t>時間）</t>
    <rPh sb="0" eb="2">
      <t>ジカン</t>
    </rPh>
    <phoneticPr fontId="43"/>
  </si>
  <si>
    <t>当月の日数</t>
    <rPh sb="0" eb="2">
      <t>トウゲツ</t>
    </rPh>
    <rPh sb="3" eb="5">
      <t>ニッスウ</t>
    </rPh>
    <phoneticPr fontId="43"/>
  </si>
  <si>
    <t>～</t>
    <phoneticPr fontId="43"/>
  </si>
  <si>
    <t>単位</t>
    <rPh sb="0" eb="2">
      <t>タンイ</t>
    </rPh>
    <phoneticPr fontId="43"/>
  </si>
  <si>
    <t>単位目</t>
    <rPh sb="0" eb="2">
      <t>タンイ</t>
    </rPh>
    <rPh sb="2" eb="3">
      <t>メ</t>
    </rPh>
    <phoneticPr fontId="43"/>
  </si>
  <si>
    <t>No</t>
    <phoneticPr fontId="43"/>
  </si>
  <si>
    <t>1週目</t>
    <rPh sb="1" eb="2">
      <t>シュウ</t>
    </rPh>
    <rPh sb="2" eb="3">
      <t>メ</t>
    </rPh>
    <phoneticPr fontId="43"/>
  </si>
  <si>
    <t>2週目</t>
    <rPh sb="1" eb="2">
      <t>シュウ</t>
    </rPh>
    <rPh sb="2" eb="3">
      <t>メ</t>
    </rPh>
    <phoneticPr fontId="43"/>
  </si>
  <si>
    <t>3週目</t>
    <rPh sb="1" eb="2">
      <t>シュウ</t>
    </rPh>
    <rPh sb="2" eb="3">
      <t>メ</t>
    </rPh>
    <phoneticPr fontId="43"/>
  </si>
  <si>
    <t>4週目</t>
    <rPh sb="1" eb="2">
      <t>シュウ</t>
    </rPh>
    <rPh sb="2" eb="3">
      <t>メ</t>
    </rPh>
    <phoneticPr fontId="43"/>
  </si>
  <si>
    <t>5週目</t>
    <rPh sb="1" eb="2">
      <t>シュウ</t>
    </rPh>
    <rPh sb="2" eb="3">
      <t>メ</t>
    </rPh>
    <phoneticPr fontId="43"/>
  </si>
  <si>
    <t>A</t>
  </si>
  <si>
    <t>ー</t>
  </si>
  <si>
    <t>厚労　太郎</t>
    <rPh sb="0" eb="2">
      <t>コウロウ</t>
    </rPh>
    <rPh sb="3" eb="5">
      <t>タロウ</t>
    </rPh>
    <phoneticPr fontId="43"/>
  </si>
  <si>
    <t>a</t>
  </si>
  <si>
    <t>休</t>
    <rPh sb="0" eb="1">
      <t>ヤス</t>
    </rPh>
    <phoneticPr fontId="43"/>
  </si>
  <si>
    <t>a</t>
    <phoneticPr fontId="43"/>
  </si>
  <si>
    <t>管理者</t>
    <rPh sb="0" eb="3">
      <t>カンリシャ</t>
    </rPh>
    <phoneticPr fontId="43"/>
  </si>
  <si>
    <t>勤務時間数</t>
    <rPh sb="0" eb="2">
      <t>キンム</t>
    </rPh>
    <rPh sb="2" eb="4">
      <t>ジカン</t>
    </rPh>
    <rPh sb="4" eb="5">
      <t>スウ</t>
    </rPh>
    <phoneticPr fontId="43"/>
  </si>
  <si>
    <t>サービス提供時間内
の勤務時間数</t>
    <rPh sb="4" eb="6">
      <t>テイキョウ</t>
    </rPh>
    <rPh sb="6" eb="9">
      <t>ジカンナイ</t>
    </rPh>
    <rPh sb="11" eb="13">
      <t>キンム</t>
    </rPh>
    <rPh sb="13" eb="15">
      <t>ジカン</t>
    </rPh>
    <rPh sb="15" eb="16">
      <t>スウ</t>
    </rPh>
    <phoneticPr fontId="43"/>
  </si>
  <si>
    <t>社会福祉士</t>
    <rPh sb="0" eb="2">
      <t>シャカイ</t>
    </rPh>
    <rPh sb="2" eb="5">
      <t>フクシシ</t>
    </rPh>
    <phoneticPr fontId="44"/>
  </si>
  <si>
    <t>○○　A太</t>
    <rPh sb="4" eb="5">
      <t>タ</t>
    </rPh>
    <phoneticPr fontId="43"/>
  </si>
  <si>
    <t>生活相談員</t>
    <rPh sb="0" eb="2">
      <t>セイカツ</t>
    </rPh>
    <rPh sb="2" eb="5">
      <t>ソウダンイン</t>
    </rPh>
    <phoneticPr fontId="43"/>
  </si>
  <si>
    <t>B</t>
  </si>
  <si>
    <t>○○　B子</t>
    <rPh sb="4" eb="5">
      <t>コ</t>
    </rPh>
    <phoneticPr fontId="43"/>
  </si>
  <si>
    <t>介護職員</t>
    <rPh sb="0" eb="2">
      <t>カイゴ</t>
    </rPh>
    <rPh sb="2" eb="4">
      <t>ショクイン</t>
    </rPh>
    <phoneticPr fontId="43"/>
  </si>
  <si>
    <t>看護師</t>
    <rPh sb="0" eb="3">
      <t>カンゴシ</t>
    </rPh>
    <phoneticPr fontId="43"/>
  </si>
  <si>
    <t>○○　C男</t>
    <rPh sb="4" eb="5">
      <t>オトコ</t>
    </rPh>
    <phoneticPr fontId="43"/>
  </si>
  <si>
    <t>機能訓練指導員、介護職員</t>
    <rPh sb="0" eb="2">
      <t>キノウ</t>
    </rPh>
    <rPh sb="2" eb="4">
      <t>クンレン</t>
    </rPh>
    <rPh sb="4" eb="7">
      <t>シドウイン</t>
    </rPh>
    <rPh sb="8" eb="10">
      <t>カイゴ</t>
    </rPh>
    <rPh sb="10" eb="12">
      <t>ショクイン</t>
    </rPh>
    <phoneticPr fontId="43"/>
  </si>
  <si>
    <t>看護職員</t>
    <rPh sb="0" eb="2">
      <t>カンゴ</t>
    </rPh>
    <rPh sb="2" eb="4">
      <t>ショクイン</t>
    </rPh>
    <phoneticPr fontId="43"/>
  </si>
  <si>
    <t>D</t>
  </si>
  <si>
    <t>准看護師</t>
    <rPh sb="0" eb="4">
      <t>ジュンカンゴシ</t>
    </rPh>
    <phoneticPr fontId="43"/>
  </si>
  <si>
    <t>○○　D美</t>
    <rPh sb="4" eb="5">
      <t>ミ</t>
    </rPh>
    <phoneticPr fontId="43"/>
  </si>
  <si>
    <t>シフト記号</t>
    <phoneticPr fontId="43"/>
  </si>
  <si>
    <t>r</t>
    <phoneticPr fontId="43"/>
  </si>
  <si>
    <t>機能訓練指導員</t>
    <rPh sb="0" eb="2">
      <t>キノウ</t>
    </rPh>
    <rPh sb="2" eb="4">
      <t>クンレン</t>
    </rPh>
    <rPh sb="4" eb="7">
      <t>シドウイン</t>
    </rPh>
    <phoneticPr fontId="43"/>
  </si>
  <si>
    <t>看護職員、機能訓練指導員</t>
    <rPh sb="0" eb="2">
      <t>カンゴ</t>
    </rPh>
    <rPh sb="2" eb="4">
      <t>ショクイン</t>
    </rPh>
    <rPh sb="5" eb="7">
      <t>キノウ</t>
    </rPh>
    <rPh sb="7" eb="9">
      <t>クンレン</t>
    </rPh>
    <rPh sb="9" eb="12">
      <t>シドウイン</t>
    </rPh>
    <phoneticPr fontId="43"/>
  </si>
  <si>
    <t>介護福祉士</t>
    <rPh sb="0" eb="2">
      <t>カイゴ</t>
    </rPh>
    <rPh sb="2" eb="5">
      <t>フクシシ</t>
    </rPh>
    <phoneticPr fontId="43"/>
  </si>
  <si>
    <t>○○　E次</t>
    <rPh sb="4" eb="5">
      <t>ツギ</t>
    </rPh>
    <phoneticPr fontId="43"/>
  </si>
  <si>
    <t>○○　F子</t>
    <rPh sb="4" eb="5">
      <t>コ</t>
    </rPh>
    <phoneticPr fontId="43"/>
  </si>
  <si>
    <t>看護職員、介護職員</t>
    <rPh sb="0" eb="2">
      <t>カンゴ</t>
    </rPh>
    <rPh sb="2" eb="4">
      <t>ショクイン</t>
    </rPh>
    <rPh sb="5" eb="7">
      <t>カイゴ</t>
    </rPh>
    <rPh sb="7" eb="9">
      <t>ショクイン</t>
    </rPh>
    <phoneticPr fontId="43"/>
  </si>
  <si>
    <t>≪要 提出≫</t>
    <rPh sb="1" eb="2">
      <t>ヨウ</t>
    </rPh>
    <rPh sb="3" eb="5">
      <t>テイシュツ</t>
    </rPh>
    <phoneticPr fontId="43"/>
  </si>
  <si>
    <t>■シフト記号表（勤務時間帯）</t>
    <rPh sb="4" eb="6">
      <t>キゴウ</t>
    </rPh>
    <rPh sb="6" eb="7">
      <t>ヒョウ</t>
    </rPh>
    <rPh sb="8" eb="10">
      <t>キンム</t>
    </rPh>
    <rPh sb="10" eb="13">
      <t>ジカンタイ</t>
    </rPh>
    <phoneticPr fontId="43"/>
  </si>
  <si>
    <t>勤務時間</t>
    <rPh sb="0" eb="2">
      <t>キンム</t>
    </rPh>
    <rPh sb="2" eb="4">
      <t>ジカン</t>
    </rPh>
    <phoneticPr fontId="43"/>
  </si>
  <si>
    <t>サービス提供時間</t>
    <rPh sb="4" eb="6">
      <t>テイキョウ</t>
    </rPh>
    <rPh sb="6" eb="8">
      <t>ジカン</t>
    </rPh>
    <phoneticPr fontId="43"/>
  </si>
  <si>
    <t>サービス提供時間内の勤務時間</t>
    <rPh sb="4" eb="6">
      <t>テイキョウ</t>
    </rPh>
    <rPh sb="6" eb="8">
      <t>ジカン</t>
    </rPh>
    <rPh sb="8" eb="9">
      <t>ナイ</t>
    </rPh>
    <rPh sb="10" eb="12">
      <t>キンム</t>
    </rPh>
    <rPh sb="12" eb="14">
      <t>ジカン</t>
    </rPh>
    <phoneticPr fontId="43"/>
  </si>
  <si>
    <t>記号</t>
    <rPh sb="0" eb="2">
      <t>キゴウ</t>
    </rPh>
    <phoneticPr fontId="43"/>
  </si>
  <si>
    <t>うち、休憩時間</t>
    <rPh sb="3" eb="5">
      <t>キュウケイ</t>
    </rPh>
    <rPh sb="5" eb="7">
      <t>ジカン</t>
    </rPh>
    <phoneticPr fontId="43"/>
  </si>
  <si>
    <t>：</t>
    <phoneticPr fontId="43"/>
  </si>
  <si>
    <t>-</t>
    <phoneticPr fontId="43"/>
  </si>
  <si>
    <t>（</t>
    <phoneticPr fontId="43"/>
  </si>
  <si>
    <t>）</t>
    <phoneticPr fontId="43"/>
  </si>
  <si>
    <t>x</t>
    <phoneticPr fontId="43"/>
  </si>
  <si>
    <t>y</t>
    <phoneticPr fontId="43"/>
  </si>
  <si>
    <t>)</t>
    <phoneticPr fontId="43"/>
  </si>
  <si>
    <t>b</t>
    <phoneticPr fontId="43"/>
  </si>
  <si>
    <t>c</t>
    <phoneticPr fontId="43"/>
  </si>
  <si>
    <t>d</t>
    <phoneticPr fontId="43"/>
  </si>
  <si>
    <t>e</t>
    <phoneticPr fontId="43"/>
  </si>
  <si>
    <t>f</t>
    <phoneticPr fontId="43"/>
  </si>
  <si>
    <t>g</t>
    <phoneticPr fontId="43"/>
  </si>
  <si>
    <t>h</t>
    <phoneticPr fontId="43"/>
  </si>
  <si>
    <t>j</t>
    <phoneticPr fontId="43"/>
  </si>
  <si>
    <t>k</t>
    <phoneticPr fontId="43"/>
  </si>
  <si>
    <t>l</t>
    <phoneticPr fontId="43"/>
  </si>
  <si>
    <t>m</t>
    <phoneticPr fontId="43"/>
  </si>
  <si>
    <t>n</t>
    <phoneticPr fontId="43"/>
  </si>
  <si>
    <t>o</t>
    <phoneticPr fontId="43"/>
  </si>
  <si>
    <t>p</t>
    <phoneticPr fontId="43"/>
  </si>
  <si>
    <t>q</t>
    <phoneticPr fontId="43"/>
  </si>
  <si>
    <t>s</t>
    <phoneticPr fontId="43"/>
  </si>
  <si>
    <t>t</t>
    <phoneticPr fontId="43"/>
  </si>
  <si>
    <t>v</t>
    <phoneticPr fontId="43"/>
  </si>
  <si>
    <t>w</t>
    <phoneticPr fontId="43"/>
  </si>
  <si>
    <t>≪提出不要≫</t>
    <rPh sb="1" eb="3">
      <t>テイシュツ</t>
    </rPh>
    <rPh sb="3" eb="5">
      <t>フヨウ</t>
    </rPh>
    <phoneticPr fontId="43"/>
  </si>
  <si>
    <t>・・・直接入力する必要がある箇所です。</t>
    <rPh sb="3" eb="5">
      <t>チョクセツ</t>
    </rPh>
    <rPh sb="5" eb="7">
      <t>ニュウリョク</t>
    </rPh>
    <rPh sb="9" eb="11">
      <t>ヒツヨウ</t>
    </rPh>
    <rPh sb="14" eb="16">
      <t>カショ</t>
    </rPh>
    <phoneticPr fontId="43"/>
  </si>
  <si>
    <t>・・・プルダウンから選択して入力する必要がある箇所です。</t>
    <rPh sb="10" eb="12">
      <t>センタク</t>
    </rPh>
    <rPh sb="14" eb="16">
      <t>ニュウリョク</t>
    </rPh>
    <rPh sb="18" eb="20">
      <t>ヒツヨウ</t>
    </rPh>
    <rPh sb="23" eb="25">
      <t>カショ</t>
    </rPh>
    <phoneticPr fontId="43"/>
  </si>
  <si>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43"/>
  </si>
  <si>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3"/>
  </si>
  <si>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3"/>
  </si>
  <si>
    <t xml:space="preserve"> 　　 記入の順序は、職種ごとにまとめてください。</t>
    <rPh sb="4" eb="6">
      <t>キニュウ</t>
    </rPh>
    <rPh sb="7" eb="9">
      <t>ジュンジョ</t>
    </rPh>
    <rPh sb="11" eb="13">
      <t>ショクシュ</t>
    </rPh>
    <phoneticPr fontId="43"/>
  </si>
  <si>
    <t>No</t>
    <phoneticPr fontId="43"/>
  </si>
  <si>
    <t>職種名</t>
    <rPh sb="0" eb="2">
      <t>ショクシュ</t>
    </rPh>
    <rPh sb="2" eb="3">
      <t>メイ</t>
    </rPh>
    <phoneticPr fontId="43"/>
  </si>
  <si>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43"/>
  </si>
  <si>
    <t>区分</t>
    <rPh sb="0" eb="2">
      <t>クブン</t>
    </rPh>
    <phoneticPr fontId="43"/>
  </si>
  <si>
    <t>常勤で専従</t>
    <rPh sb="0" eb="2">
      <t>ジョウキン</t>
    </rPh>
    <rPh sb="3" eb="5">
      <t>センジュウ</t>
    </rPh>
    <phoneticPr fontId="43"/>
  </si>
  <si>
    <t>常勤で兼務</t>
    <rPh sb="0" eb="2">
      <t>ジョウキン</t>
    </rPh>
    <rPh sb="3" eb="5">
      <t>ケンム</t>
    </rPh>
    <phoneticPr fontId="43"/>
  </si>
  <si>
    <t>非常勤で専従</t>
    <rPh sb="0" eb="3">
      <t>ヒジョウキン</t>
    </rPh>
    <rPh sb="4" eb="6">
      <t>センジュウ</t>
    </rPh>
    <phoneticPr fontId="43"/>
  </si>
  <si>
    <t>非常勤で兼務</t>
    <rPh sb="0" eb="1">
      <t>ヒ</t>
    </rPh>
    <rPh sb="1" eb="3">
      <t>ジョウキン</t>
    </rPh>
    <rPh sb="4" eb="6">
      <t>ケンム</t>
    </rPh>
    <phoneticPr fontId="43"/>
  </si>
  <si>
    <t>（注）常勤・非常勤の区分について</t>
    <rPh sb="1" eb="2">
      <t>チュウ</t>
    </rPh>
    <rPh sb="3" eb="5">
      <t>ジョウキン</t>
    </rPh>
    <rPh sb="6" eb="9">
      <t>ヒジョウキン</t>
    </rPh>
    <rPh sb="10" eb="12">
      <t>クブン</t>
    </rPh>
    <phoneticPr fontId="43"/>
  </si>
  <si>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3"/>
  </si>
  <si>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3"/>
  </si>
  <si>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43"/>
  </si>
  <si>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43"/>
  </si>
  <si>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43"/>
  </si>
  <si>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3"/>
  </si>
  <si>
    <t>１．サービス種別</t>
    <rPh sb="6" eb="8">
      <t>シュベツ</t>
    </rPh>
    <phoneticPr fontId="43"/>
  </si>
  <si>
    <t>サービス種別</t>
    <rPh sb="4" eb="6">
      <t>シュベツ</t>
    </rPh>
    <phoneticPr fontId="43"/>
  </si>
  <si>
    <t>地域密着型通所介護、通所介護相当サービス</t>
    <rPh sb="0" eb="2">
      <t>チイキ</t>
    </rPh>
    <rPh sb="2" eb="5">
      <t>ミッチャクガタ</t>
    </rPh>
    <rPh sb="5" eb="7">
      <t>ツウショ</t>
    </rPh>
    <rPh sb="7" eb="9">
      <t>カイゴ</t>
    </rPh>
    <rPh sb="10" eb="16">
      <t>ツウショカイゴソウトウ</t>
    </rPh>
    <phoneticPr fontId="43"/>
  </si>
  <si>
    <t>地域密着型通所介護、通所介護相当サービス、生活支援通所型サービス</t>
    <rPh sb="0" eb="2">
      <t>チイキ</t>
    </rPh>
    <rPh sb="2" eb="5">
      <t>ミッチャクガタ</t>
    </rPh>
    <rPh sb="5" eb="7">
      <t>ツウショ</t>
    </rPh>
    <rPh sb="7" eb="9">
      <t>カイゴ</t>
    </rPh>
    <rPh sb="10" eb="16">
      <t>ツウショカイゴソウトウ</t>
    </rPh>
    <rPh sb="21" eb="28">
      <t>セイカツシエンツウショガタ</t>
    </rPh>
    <phoneticPr fontId="43"/>
  </si>
  <si>
    <t>２．職種名・資格名称</t>
    <rPh sb="2" eb="4">
      <t>ショクシュ</t>
    </rPh>
    <rPh sb="4" eb="5">
      <t>メイ</t>
    </rPh>
    <rPh sb="6" eb="8">
      <t>シカク</t>
    </rPh>
    <rPh sb="8" eb="10">
      <t>メイショウ</t>
    </rPh>
    <phoneticPr fontId="43"/>
  </si>
  <si>
    <t>資格</t>
    <rPh sb="0" eb="2">
      <t>シカク</t>
    </rPh>
    <phoneticPr fontId="43"/>
  </si>
  <si>
    <t>ー</t>
    <phoneticPr fontId="43"/>
  </si>
  <si>
    <t>理学療法士</t>
    <rPh sb="0" eb="2">
      <t>リガク</t>
    </rPh>
    <rPh sb="2" eb="5">
      <t>リョウホウシ</t>
    </rPh>
    <phoneticPr fontId="43"/>
  </si>
  <si>
    <t>社会福祉主事任用資格</t>
    <phoneticPr fontId="43"/>
  </si>
  <si>
    <t>ー</t>
    <phoneticPr fontId="43"/>
  </si>
  <si>
    <t>作業療法士</t>
    <rPh sb="0" eb="2">
      <t>サギョウ</t>
    </rPh>
    <rPh sb="2" eb="5">
      <t>リョウホウシ</t>
    </rPh>
    <phoneticPr fontId="43"/>
  </si>
  <si>
    <t>精神保健福祉士</t>
    <rPh sb="0" eb="2">
      <t>セイシン</t>
    </rPh>
    <rPh sb="2" eb="4">
      <t>ホケン</t>
    </rPh>
    <rPh sb="4" eb="7">
      <t>フクシシ</t>
    </rPh>
    <phoneticPr fontId="43"/>
  </si>
  <si>
    <t>言語聴覚士</t>
    <rPh sb="0" eb="2">
      <t>ゲンゴ</t>
    </rPh>
    <rPh sb="2" eb="5">
      <t>チョウカクシ</t>
    </rPh>
    <phoneticPr fontId="43"/>
  </si>
  <si>
    <t>柔道整復師</t>
    <rPh sb="0" eb="2">
      <t>ジュウドウ</t>
    </rPh>
    <rPh sb="2" eb="5">
      <t>セイフクシ</t>
    </rPh>
    <phoneticPr fontId="43"/>
  </si>
  <si>
    <t>あん摩マッサージ指圧師</t>
    <rPh sb="2" eb="3">
      <t>マ</t>
    </rPh>
    <rPh sb="8" eb="11">
      <t>シアツシ</t>
    </rPh>
    <phoneticPr fontId="43"/>
  </si>
  <si>
    <t>はり師</t>
    <rPh sb="2" eb="3">
      <t>シ</t>
    </rPh>
    <phoneticPr fontId="43"/>
  </si>
  <si>
    <t>きゅう師</t>
    <rPh sb="3" eb="4">
      <t>シ</t>
    </rPh>
    <phoneticPr fontId="43"/>
  </si>
  <si>
    <t>【自治体の皆様へ】</t>
    <rPh sb="1" eb="4">
      <t>ジチタイ</t>
    </rPh>
    <rPh sb="5" eb="7">
      <t>ミナサマ</t>
    </rPh>
    <phoneticPr fontId="43"/>
  </si>
  <si>
    <t>※ INDIRECT関数使用のため、以下のとおりセルに「名前の定義」をしています。</t>
    <rPh sb="10" eb="12">
      <t>カンスウ</t>
    </rPh>
    <rPh sb="12" eb="14">
      <t>シヨウ</t>
    </rPh>
    <rPh sb="18" eb="20">
      <t>イカ</t>
    </rPh>
    <rPh sb="28" eb="30">
      <t>ナマエ</t>
    </rPh>
    <rPh sb="31" eb="33">
      <t>テイギ</t>
    </rPh>
    <phoneticPr fontId="43"/>
  </si>
  <si>
    <t>　C12～L12・・・「職種」</t>
    <rPh sb="12" eb="14">
      <t>ショクシュ</t>
    </rPh>
    <phoneticPr fontId="43"/>
  </si>
  <si>
    <t>　C列・・・「管理者」</t>
    <rPh sb="2" eb="3">
      <t>レツ</t>
    </rPh>
    <rPh sb="7" eb="10">
      <t>カンリシャ</t>
    </rPh>
    <phoneticPr fontId="43"/>
  </si>
  <si>
    <t>　D列・・・「生活相談員」</t>
    <rPh sb="2" eb="3">
      <t>レツ</t>
    </rPh>
    <rPh sb="7" eb="9">
      <t>セイカツ</t>
    </rPh>
    <rPh sb="9" eb="12">
      <t>ソウダンイン</t>
    </rPh>
    <phoneticPr fontId="43"/>
  </si>
  <si>
    <t>　E列・・・「看護職員」</t>
    <rPh sb="2" eb="3">
      <t>レツ</t>
    </rPh>
    <rPh sb="7" eb="9">
      <t>カンゴ</t>
    </rPh>
    <rPh sb="9" eb="11">
      <t>ショクイン</t>
    </rPh>
    <phoneticPr fontId="43"/>
  </si>
  <si>
    <t>　F列・・・「介護職員」</t>
    <rPh sb="2" eb="3">
      <t>レツ</t>
    </rPh>
    <rPh sb="7" eb="9">
      <t>カイゴ</t>
    </rPh>
    <rPh sb="9" eb="11">
      <t>ショクイン</t>
    </rPh>
    <phoneticPr fontId="43"/>
  </si>
  <si>
    <t>　G列・・・「機能訓練指導員」</t>
    <rPh sb="2" eb="3">
      <t>レツ</t>
    </rPh>
    <rPh sb="7" eb="9">
      <t>キノウ</t>
    </rPh>
    <rPh sb="9" eb="11">
      <t>クンレン</t>
    </rPh>
    <rPh sb="11" eb="14">
      <t>シドウイン</t>
    </rPh>
    <phoneticPr fontId="43"/>
  </si>
  <si>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43"/>
  </si>
  <si>
    <t>　行が足りない場合は、適宜追加してください。</t>
    <rPh sb="1" eb="2">
      <t>ギョウ</t>
    </rPh>
    <rPh sb="3" eb="4">
      <t>タ</t>
    </rPh>
    <rPh sb="7" eb="9">
      <t>バアイ</t>
    </rPh>
    <rPh sb="11" eb="13">
      <t>テキギ</t>
    </rPh>
    <rPh sb="13" eb="15">
      <t>ツイカ</t>
    </rPh>
    <phoneticPr fontId="43"/>
  </si>
  <si>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43"/>
  </si>
  <si>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43"/>
  </si>
  <si>
    <t>　・「数式」タブ　⇒　「名前の定義」を選択</t>
    <rPh sb="3" eb="5">
      <t>スウシキ</t>
    </rPh>
    <rPh sb="12" eb="14">
      <t>ナマエ</t>
    </rPh>
    <rPh sb="15" eb="17">
      <t>テイギ</t>
    </rPh>
    <rPh sb="19" eb="21">
      <t>センタク</t>
    </rPh>
    <phoneticPr fontId="43"/>
  </si>
  <si>
    <t>　・「名前」に職種名を入力</t>
    <rPh sb="3" eb="5">
      <t>ナマエ</t>
    </rPh>
    <rPh sb="7" eb="9">
      <t>ショクシュ</t>
    </rPh>
    <rPh sb="9" eb="10">
      <t>メイ</t>
    </rPh>
    <rPh sb="11" eb="13">
      <t>ニュウリョク</t>
    </rPh>
    <phoneticPr fontId="43"/>
  </si>
  <si>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43"/>
  </si>
  <si>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43"/>
  </si>
  <si>
    <t>　管理者は、利用者の心身の状況、希望及びその置かれている環境を踏まえて、機能訓練等の目標、当該目標を達成するための具体的なサービスの内容等を記載した地域密着型通所介護計画等を作成している。</t>
    <rPh sb="1" eb="4">
      <t>カンリシャ</t>
    </rPh>
    <rPh sb="6" eb="9">
      <t>リヨウシャ</t>
    </rPh>
    <rPh sb="68" eb="69">
      <t>トウ</t>
    </rPh>
    <rPh sb="85" eb="86">
      <t>トウ</t>
    </rPh>
    <rPh sb="87" eb="89">
      <t>サクセイ</t>
    </rPh>
    <phoneticPr fontId="7"/>
  </si>
  <si>
    <t>　地域密着型通所介護計画等は、既に居宅サービス計画等が作成されている場合は、当該計画の内容に沿って作成している。</t>
    <rPh sb="1" eb="6">
      <t>チイキミッチャクガタ</t>
    </rPh>
    <rPh sb="6" eb="8">
      <t>ツウショ</t>
    </rPh>
    <rPh sb="8" eb="10">
      <t>カイゴ</t>
    </rPh>
    <rPh sb="10" eb="12">
      <t>ケイカク</t>
    </rPh>
    <rPh sb="12" eb="13">
      <t>トウ</t>
    </rPh>
    <rPh sb="15" eb="16">
      <t>スデ</t>
    </rPh>
    <rPh sb="25" eb="26">
      <t>トウ</t>
    </rPh>
    <phoneticPr fontId="7"/>
  </si>
  <si>
    <t>　おおむね６か月に１回、委員会を開催している。</t>
    <rPh sb="7" eb="8">
      <t>ゲツ</t>
    </rPh>
    <rPh sb="10" eb="11">
      <t>カイ</t>
    </rPh>
    <rPh sb="12" eb="15">
      <t>イインカイ</t>
    </rPh>
    <rPh sb="16" eb="18">
      <t>カイサイ</t>
    </rPh>
    <phoneticPr fontId="7"/>
  </si>
  <si>
    <t>　療養通所介護事業所へ登録した者について、登録している期間１月につき算定している。月途中から登録した場合又は月途中から登録を修了した場合には、登録していた期間（登録日から当該月の末日まで又は当該月の初日から登録終了日まで）に対応して算定している。</t>
    <rPh sb="1" eb="7">
      <t>リョウヨウツウショカイゴ</t>
    </rPh>
    <rPh sb="7" eb="10">
      <t>ジギョウショ</t>
    </rPh>
    <rPh sb="11" eb="13">
      <t>トウロク</t>
    </rPh>
    <rPh sb="15" eb="16">
      <t>モノ</t>
    </rPh>
    <rPh sb="21" eb="23">
      <t>トウロク</t>
    </rPh>
    <rPh sb="27" eb="29">
      <t>キカン</t>
    </rPh>
    <rPh sb="30" eb="31">
      <t>ツキ</t>
    </rPh>
    <rPh sb="34" eb="36">
      <t>サンテイ</t>
    </rPh>
    <rPh sb="41" eb="42">
      <t>ツキ</t>
    </rPh>
    <rPh sb="42" eb="44">
      <t>トチュウ</t>
    </rPh>
    <rPh sb="46" eb="48">
      <t>トウロク</t>
    </rPh>
    <rPh sb="50" eb="52">
      <t>バアイ</t>
    </rPh>
    <rPh sb="52" eb="53">
      <t>マタ</t>
    </rPh>
    <rPh sb="54" eb="57">
      <t>ツキトチュウ</t>
    </rPh>
    <rPh sb="59" eb="61">
      <t>トウロク</t>
    </rPh>
    <rPh sb="62" eb="64">
      <t>シュウリョウ</t>
    </rPh>
    <rPh sb="66" eb="68">
      <t>バアイ</t>
    </rPh>
    <rPh sb="71" eb="73">
      <t>トウロク</t>
    </rPh>
    <rPh sb="77" eb="79">
      <t>キカン</t>
    </rPh>
    <rPh sb="80" eb="82">
      <t>トウロク</t>
    </rPh>
    <rPh sb="82" eb="83">
      <t>ビ</t>
    </rPh>
    <rPh sb="85" eb="87">
      <t>トウガイ</t>
    </rPh>
    <rPh sb="87" eb="88">
      <t>ツキ</t>
    </rPh>
    <rPh sb="89" eb="91">
      <t>マツジツ</t>
    </rPh>
    <rPh sb="93" eb="94">
      <t>マタ</t>
    </rPh>
    <rPh sb="95" eb="98">
      <t>トウガイツキ</t>
    </rPh>
    <rPh sb="99" eb="101">
      <t>ショニチ</t>
    </rPh>
    <rPh sb="103" eb="105">
      <t>トウロク</t>
    </rPh>
    <rPh sb="105" eb="108">
      <t>シュウリョウビ</t>
    </rPh>
    <rPh sb="112" eb="114">
      <t>タイオウ</t>
    </rPh>
    <rPh sb="116" eb="118">
      <t>サンテイ</t>
    </rPh>
    <phoneticPr fontId="7"/>
  </si>
  <si>
    <t>　看護職員は介護職員と連携し、長期間・定期的な利用者について、初回の利用時を除き、ＩＣＴを活用し、通所できる状態の確認及び居宅に戻った時の状態の安定等を確認できる。</t>
    <rPh sb="1" eb="5">
      <t>カンゴショクイン</t>
    </rPh>
    <rPh sb="6" eb="8">
      <t>カイゴ</t>
    </rPh>
    <rPh sb="8" eb="10">
      <t>ショクイン</t>
    </rPh>
    <rPh sb="11" eb="13">
      <t>レンケイ</t>
    </rPh>
    <rPh sb="15" eb="18">
      <t>チョウキカン</t>
    </rPh>
    <rPh sb="19" eb="22">
      <t>テイキテキ</t>
    </rPh>
    <rPh sb="23" eb="26">
      <t>リヨウシャ</t>
    </rPh>
    <rPh sb="31" eb="33">
      <t>ショカイ</t>
    </rPh>
    <rPh sb="34" eb="36">
      <t>リヨウ</t>
    </rPh>
    <rPh sb="36" eb="37">
      <t>ジ</t>
    </rPh>
    <rPh sb="38" eb="39">
      <t>ノゾ</t>
    </rPh>
    <rPh sb="45" eb="47">
      <t>カツヨウ</t>
    </rPh>
    <rPh sb="49" eb="51">
      <t>ツウショ</t>
    </rPh>
    <rPh sb="54" eb="56">
      <t>ジョウタイ</t>
    </rPh>
    <rPh sb="57" eb="59">
      <t>カクニン</t>
    </rPh>
    <rPh sb="59" eb="60">
      <t>オヨ</t>
    </rPh>
    <rPh sb="61" eb="63">
      <t>キョタク</t>
    </rPh>
    <rPh sb="64" eb="65">
      <t>モド</t>
    </rPh>
    <rPh sb="67" eb="68">
      <t>トキ</t>
    </rPh>
    <rPh sb="69" eb="71">
      <t>ジョウタイ</t>
    </rPh>
    <rPh sb="72" eb="74">
      <t>アンテイ</t>
    </rPh>
    <rPh sb="74" eb="75">
      <t>トウ</t>
    </rPh>
    <rPh sb="76" eb="78">
      <t>カクニン</t>
    </rPh>
    <phoneticPr fontId="7"/>
  </si>
  <si>
    <t>　算定の基礎となる「登録日」とは、利用者が療養通所介護事業者と利用契約を結んだ日ではなく、サービスを実際に利用開始した日としている。また、「登録終了日」とは、利用者が療養通所介護事業者との間の利用契約を修了した日としている。</t>
    <rPh sb="1" eb="3">
      <t>サンテイ</t>
    </rPh>
    <rPh sb="4" eb="6">
      <t>キソ</t>
    </rPh>
    <rPh sb="10" eb="12">
      <t>トウロク</t>
    </rPh>
    <rPh sb="12" eb="13">
      <t>ビ</t>
    </rPh>
    <rPh sb="17" eb="20">
      <t>リヨウシャ</t>
    </rPh>
    <rPh sb="21" eb="27">
      <t>リョウヨウツウショカイゴ</t>
    </rPh>
    <rPh sb="27" eb="30">
      <t>ジギョウシャ</t>
    </rPh>
    <rPh sb="31" eb="33">
      <t>リヨウ</t>
    </rPh>
    <rPh sb="33" eb="35">
      <t>ケイヤク</t>
    </rPh>
    <rPh sb="36" eb="37">
      <t>ムス</t>
    </rPh>
    <rPh sb="39" eb="40">
      <t>ヒ</t>
    </rPh>
    <rPh sb="50" eb="52">
      <t>ジッサイ</t>
    </rPh>
    <rPh sb="53" eb="55">
      <t>リヨウ</t>
    </rPh>
    <rPh sb="55" eb="57">
      <t>カイシ</t>
    </rPh>
    <rPh sb="59" eb="60">
      <t>ヒ</t>
    </rPh>
    <rPh sb="70" eb="75">
      <t>トウロクシュウリョウビ</t>
    </rPh>
    <rPh sb="79" eb="82">
      <t>リヨウシャ</t>
    </rPh>
    <rPh sb="83" eb="89">
      <t>リョウヨウツウショカイゴ</t>
    </rPh>
    <rPh sb="89" eb="92">
      <t>ジギョウシャ</t>
    </rPh>
    <rPh sb="94" eb="95">
      <t>アイダ</t>
    </rPh>
    <rPh sb="96" eb="98">
      <t>リヨウ</t>
    </rPh>
    <rPh sb="98" eb="100">
      <t>ケイヤク</t>
    </rPh>
    <rPh sb="101" eb="103">
      <t>シュウリョウ</t>
    </rPh>
    <rPh sb="105" eb="106">
      <t>ヒ</t>
    </rPh>
    <phoneticPr fontId="7"/>
  </si>
  <si>
    <t>　理学療法士等は、機能訓練指導員等と共同で、個別機能訓練計画の進捗状況等を３月ごとに１回以上評価し、利用者又はその家族に対し、機能訓練の内容と個別機能訓練計画の進捗状況等を説明し、必要に応じて訓練内容の見直し等を行っている。</t>
    <rPh sb="1" eb="7">
      <t>リガクリョウホウシトウ</t>
    </rPh>
    <rPh sb="9" eb="16">
      <t>キノウクンレンシドウイン</t>
    </rPh>
    <rPh sb="16" eb="17">
      <t>トウ</t>
    </rPh>
    <rPh sb="18" eb="20">
      <t>キョウドウ</t>
    </rPh>
    <rPh sb="22" eb="30">
      <t>コベツキノウクンレンケイカク</t>
    </rPh>
    <rPh sb="31" eb="36">
      <t>シンチョクジョウキョウトウ</t>
    </rPh>
    <rPh sb="38" eb="39">
      <t>ツキ</t>
    </rPh>
    <rPh sb="43" eb="46">
      <t>カイイジョウ</t>
    </rPh>
    <rPh sb="46" eb="48">
      <t>ヒョウカ</t>
    </rPh>
    <rPh sb="50" eb="53">
      <t>リヨウシャ</t>
    </rPh>
    <rPh sb="53" eb="54">
      <t>マタ</t>
    </rPh>
    <rPh sb="57" eb="59">
      <t>カゾク</t>
    </rPh>
    <rPh sb="60" eb="61">
      <t>タイ</t>
    </rPh>
    <rPh sb="63" eb="65">
      <t>キノウ</t>
    </rPh>
    <rPh sb="65" eb="67">
      <t>クンレン</t>
    </rPh>
    <rPh sb="68" eb="70">
      <t>ナイヨウ</t>
    </rPh>
    <rPh sb="71" eb="79">
      <t>コベツキノウクンレンケイカク</t>
    </rPh>
    <rPh sb="80" eb="82">
      <t>シンチョク</t>
    </rPh>
    <rPh sb="82" eb="85">
      <t>ジョウキョウトウ</t>
    </rPh>
    <rPh sb="86" eb="88">
      <t>セツメイ</t>
    </rPh>
    <rPh sb="90" eb="92">
      <t>ヒツヨウ</t>
    </rPh>
    <rPh sb="93" eb="94">
      <t>オウ</t>
    </rPh>
    <rPh sb="96" eb="100">
      <t>クンレンナイヨウ</t>
    </rPh>
    <rPh sb="101" eb="103">
      <t>ミナオ</t>
    </rPh>
    <rPh sb="104" eb="105">
      <t>トウ</t>
    </rPh>
    <rPh sb="106" eb="107">
      <t>オコナ</t>
    </rPh>
    <phoneticPr fontId="7"/>
  </si>
  <si>
    <t>　問1の個別機能訓練計画には、利用者ごとにその目標、実施時間、実施方法等の内容を記載しており、目標については、利用者又はその家族の意向及び当該利用者を担当する介護支援専門員の意見も踏まえ策定することとし、当該利用者の意欲の向上につながるよう、段階的な目標を設定するなど可能な限り具体的かつ分かりやすい目標としている。</t>
    <phoneticPr fontId="7"/>
  </si>
  <si>
    <t>　当該利用者又は他の利用者等の生命又は身体を保護するため緊急やむを得ない場合を除き、身体的拘束その他利用者の行動を制限する行為（身体的拘束等）を行っていない。</t>
    <phoneticPr fontId="7"/>
  </si>
  <si>
    <t>　身体的拘束等を行う場合には、その態様及び時間、その際の利用者の心身の状況並びに緊急やむを得ない理由（切迫性、非代替性、一時性）を満たしていることを記録している。</t>
    <rPh sb="65" eb="66">
      <t>ミ</t>
    </rPh>
    <phoneticPr fontId="7"/>
  </si>
  <si>
    <t>身体的拘束等の態様及び時間、その際の利用者の心身の状況並びに緊急やむを得ない理由の記録</t>
    <phoneticPr fontId="7"/>
  </si>
  <si>
    <t>　問４の減算を行っている場合、栄養改善加算、口腔機能向上加算、サービス提供体制強化加算は算定していない。</t>
    <rPh sb="4" eb="6">
      <t>ゲンサン</t>
    </rPh>
    <rPh sb="7" eb="8">
      <t>オコナ</t>
    </rPh>
    <rPh sb="12" eb="14">
      <t>バアイ</t>
    </rPh>
    <rPh sb="15" eb="17">
      <t>エイヨウ</t>
    </rPh>
    <rPh sb="17" eb="19">
      <t>カイゼン</t>
    </rPh>
    <rPh sb="19" eb="21">
      <t>カサン</t>
    </rPh>
    <rPh sb="22" eb="24">
      <t>コウクウ</t>
    </rPh>
    <rPh sb="24" eb="26">
      <t>キノウ</t>
    </rPh>
    <rPh sb="26" eb="28">
      <t>コウジョウ</t>
    </rPh>
    <rPh sb="28" eb="30">
      <t>カサン</t>
    </rPh>
    <rPh sb="35" eb="37">
      <t>テイキョウ</t>
    </rPh>
    <rPh sb="37" eb="39">
      <t>タイセイ</t>
    </rPh>
    <rPh sb="39" eb="41">
      <t>キョウカ</t>
    </rPh>
    <rPh sb="41" eb="43">
      <t>カサン</t>
    </rPh>
    <rPh sb="44" eb="46">
      <t>サンテイ</t>
    </rPh>
    <phoneticPr fontId="7"/>
  </si>
  <si>
    <t>　虐待の防止のための対策を検討する委員会（テレビ電話装置等の活用可能）を定期的に開催するとともに、その結果について、従業者に周知徹底を図っている。</t>
    <phoneticPr fontId="7"/>
  </si>
  <si>
    <t>　虐待の防止のための指針を整備している</t>
    <phoneticPr fontId="7"/>
  </si>
  <si>
    <t>　従業者に対し、虐待の防止のための研修を定期的に実施している。</t>
    <phoneticPr fontId="7"/>
  </si>
  <si>
    <t>　高齢者虐待防止措置を実施するための担当者を設置している。</t>
    <phoneticPr fontId="7"/>
  </si>
  <si>
    <t>　感染症や非常災害の発生時において、利用者に対するサービスの提供を継続的に実施するための、及び非常時の体制で早期の業務再開を図るための計画（業務継続計画）を策定している。</t>
    <phoneticPr fontId="7"/>
  </si>
  <si>
    <t>　業務継続計画に従い必要な措置を講じている。</t>
    <phoneticPr fontId="7"/>
  </si>
  <si>
    <t>（Ⅰ）・（Ⅱ）
　評価対象者（当該事業所の利用期間が6月を超える者をいう。以下ここにおいて同じ。）の総数が10人以上であること。</t>
    <rPh sb="9" eb="14">
      <t>ヒョウカタイショウシャ</t>
    </rPh>
    <rPh sb="15" eb="20">
      <t>トウガイジギョウショ</t>
    </rPh>
    <rPh sb="21" eb="23">
      <t>リヨウ</t>
    </rPh>
    <rPh sb="23" eb="25">
      <t>キカン</t>
    </rPh>
    <rPh sb="27" eb="28">
      <t>ツキ</t>
    </rPh>
    <rPh sb="29" eb="30">
      <t>コ</t>
    </rPh>
    <rPh sb="32" eb="33">
      <t>モノ</t>
    </rPh>
    <rPh sb="37" eb="39">
      <t>イカ</t>
    </rPh>
    <rPh sb="45" eb="46">
      <t>オナ</t>
    </rPh>
    <rPh sb="50" eb="52">
      <t>ソウスウ</t>
    </rPh>
    <rPh sb="55" eb="58">
      <t>ニンイジョウ</t>
    </rPh>
    <phoneticPr fontId="7"/>
  </si>
  <si>
    <t>（Ⅰ）・（Ⅱ）
　評価対象者全員について、評価対象利用期間（ＡＤＬ維持等加算の算定を開始する月の前年の同月から12月まで）の初月（以下「評価対象利用開始月」）と、当該月の翌月から起算して６月目（６月目にサービスの利用がない場合については当該サービスの利用があった最終の月）においてＡＤＬを評価し、その評価に基づく値（以下「ＡＤＬ値」）を測定し、測定した日が属する月ごとに厚生労働省に提出している。</t>
    <rPh sb="9" eb="14">
      <t>ヒョウカタイショウシャ</t>
    </rPh>
    <rPh sb="14" eb="16">
      <t>ゼンイン</t>
    </rPh>
    <rPh sb="21" eb="23">
      <t>ヒョウカ</t>
    </rPh>
    <rPh sb="23" eb="25">
      <t>タイショウ</t>
    </rPh>
    <rPh sb="25" eb="27">
      <t>リヨウ</t>
    </rPh>
    <rPh sb="27" eb="29">
      <t>キカン</t>
    </rPh>
    <rPh sb="33" eb="38">
      <t>イジトウカサン</t>
    </rPh>
    <rPh sb="39" eb="41">
      <t>サンテイ</t>
    </rPh>
    <rPh sb="42" eb="44">
      <t>カイシ</t>
    </rPh>
    <rPh sb="46" eb="47">
      <t>ツキ</t>
    </rPh>
    <rPh sb="48" eb="50">
      <t>ゼンネン</t>
    </rPh>
    <rPh sb="51" eb="53">
      <t>ドウゲツ</t>
    </rPh>
    <rPh sb="57" eb="58">
      <t>ツキ</t>
    </rPh>
    <rPh sb="62" eb="64">
      <t>ショゲツ</t>
    </rPh>
    <rPh sb="65" eb="67">
      <t>イカ</t>
    </rPh>
    <rPh sb="68" eb="70">
      <t>ヒョウカ</t>
    </rPh>
    <rPh sb="70" eb="72">
      <t>タイショウ</t>
    </rPh>
    <rPh sb="72" eb="74">
      <t>リヨウ</t>
    </rPh>
    <rPh sb="74" eb="76">
      <t>カイシ</t>
    </rPh>
    <rPh sb="76" eb="77">
      <t>ツキ</t>
    </rPh>
    <rPh sb="81" eb="83">
      <t>トウガイ</t>
    </rPh>
    <rPh sb="83" eb="84">
      <t>ツキ</t>
    </rPh>
    <rPh sb="85" eb="87">
      <t>ヨクゲツ</t>
    </rPh>
    <rPh sb="89" eb="91">
      <t>キサン</t>
    </rPh>
    <rPh sb="94" eb="95">
      <t>ツキ</t>
    </rPh>
    <rPh sb="95" eb="96">
      <t>メ</t>
    </rPh>
    <rPh sb="98" eb="99">
      <t>ツキ</t>
    </rPh>
    <rPh sb="99" eb="100">
      <t>メ</t>
    </rPh>
    <rPh sb="106" eb="108">
      <t>リヨウ</t>
    </rPh>
    <rPh sb="111" eb="113">
      <t>バアイ</t>
    </rPh>
    <rPh sb="118" eb="120">
      <t>トウガイ</t>
    </rPh>
    <rPh sb="125" eb="127">
      <t>リヨウ</t>
    </rPh>
    <rPh sb="131" eb="133">
      <t>サイシュウ</t>
    </rPh>
    <rPh sb="134" eb="135">
      <t>ツキ</t>
    </rPh>
    <rPh sb="144" eb="146">
      <t>ヒョウカ</t>
    </rPh>
    <rPh sb="150" eb="152">
      <t>ヒョウカ</t>
    </rPh>
    <rPh sb="153" eb="154">
      <t>モト</t>
    </rPh>
    <rPh sb="156" eb="157">
      <t>アタイ</t>
    </rPh>
    <rPh sb="158" eb="160">
      <t>イカ</t>
    </rPh>
    <rPh sb="164" eb="165">
      <t>チ</t>
    </rPh>
    <rPh sb="168" eb="170">
      <t>ソクテイ</t>
    </rPh>
    <rPh sb="172" eb="174">
      <t>ソクテイ</t>
    </rPh>
    <rPh sb="176" eb="177">
      <t>ヒ</t>
    </rPh>
    <rPh sb="178" eb="179">
      <t>ゾク</t>
    </rPh>
    <rPh sb="181" eb="182">
      <t>ツキ</t>
    </rPh>
    <rPh sb="185" eb="190">
      <t>コウセイロウドウショウ</t>
    </rPh>
    <rPh sb="191" eb="193">
      <t>テイシュツ</t>
    </rPh>
    <phoneticPr fontId="7"/>
  </si>
  <si>
    <t>（Ⅰ）・（Ⅱ）
　ＡＤＬの評価は、一定の研修を受けた者により、Barthel Indexを用いて行っている。</t>
    <rPh sb="13" eb="15">
      <t>ヒョウカ</t>
    </rPh>
    <rPh sb="17" eb="19">
      <t>イッテイ</t>
    </rPh>
    <rPh sb="20" eb="22">
      <t>ケンシュウ</t>
    </rPh>
    <rPh sb="23" eb="24">
      <t>ウ</t>
    </rPh>
    <rPh sb="26" eb="27">
      <t>モノ</t>
    </rPh>
    <rPh sb="48" eb="49">
      <t>オコナ</t>
    </rPh>
    <phoneticPr fontId="7"/>
  </si>
  <si>
    <t>（Ⅰ）
　評価対象者の評価対象利用開始月の翌月から起算して６月目の月に測定したＡＤＬ値から評価対象利用開始月に測定したＡＤＬ値を控除して得た値を用いて一定の基準に基づき算出した値（以下「ＡＤＬ利得」）の平均値が１以上である。</t>
    <rPh sb="5" eb="10">
      <t>ヒョウカタイショウシャ</t>
    </rPh>
    <rPh sb="11" eb="13">
      <t>ヒョウカ</t>
    </rPh>
    <rPh sb="13" eb="15">
      <t>タイショウ</t>
    </rPh>
    <rPh sb="15" eb="17">
      <t>リヨウ</t>
    </rPh>
    <rPh sb="17" eb="19">
      <t>カイシ</t>
    </rPh>
    <rPh sb="19" eb="20">
      <t>ツキ</t>
    </rPh>
    <rPh sb="21" eb="23">
      <t>ヨクゲツ</t>
    </rPh>
    <rPh sb="25" eb="27">
      <t>キサン</t>
    </rPh>
    <rPh sb="30" eb="31">
      <t>ツキ</t>
    </rPh>
    <rPh sb="31" eb="32">
      <t>メ</t>
    </rPh>
    <rPh sb="33" eb="34">
      <t>ツキ</t>
    </rPh>
    <rPh sb="35" eb="37">
      <t>ソクテイ</t>
    </rPh>
    <rPh sb="42" eb="43">
      <t>チ</t>
    </rPh>
    <rPh sb="45" eb="47">
      <t>ヒョウカ</t>
    </rPh>
    <rPh sb="47" eb="49">
      <t>タイショウ</t>
    </rPh>
    <rPh sb="49" eb="51">
      <t>リヨウ</t>
    </rPh>
    <rPh sb="51" eb="53">
      <t>カイシ</t>
    </rPh>
    <rPh sb="53" eb="54">
      <t>ツキ</t>
    </rPh>
    <rPh sb="55" eb="57">
      <t>ソクテイ</t>
    </rPh>
    <rPh sb="62" eb="63">
      <t>チ</t>
    </rPh>
    <rPh sb="64" eb="66">
      <t>コウジョ</t>
    </rPh>
    <rPh sb="68" eb="69">
      <t>エ</t>
    </rPh>
    <rPh sb="70" eb="71">
      <t>アタイ</t>
    </rPh>
    <rPh sb="72" eb="73">
      <t>モチ</t>
    </rPh>
    <rPh sb="75" eb="77">
      <t>イッテイ</t>
    </rPh>
    <rPh sb="78" eb="80">
      <t>キジュン</t>
    </rPh>
    <rPh sb="81" eb="82">
      <t>モト</t>
    </rPh>
    <rPh sb="84" eb="86">
      <t>サンシュツ</t>
    </rPh>
    <rPh sb="88" eb="89">
      <t>アタイ</t>
    </rPh>
    <rPh sb="90" eb="92">
      <t>イカ</t>
    </rPh>
    <rPh sb="96" eb="98">
      <t>リトク</t>
    </rPh>
    <rPh sb="101" eb="104">
      <t>ヘイキンチ</t>
    </rPh>
    <rPh sb="106" eb="108">
      <t>イジョウ</t>
    </rPh>
    <phoneticPr fontId="7"/>
  </si>
  <si>
    <t>問5</t>
    <rPh sb="0" eb="1">
      <t>ト</t>
    </rPh>
    <phoneticPr fontId="7"/>
  </si>
  <si>
    <t>　事業所の従業者に対する「認知症ケアに関する事例の検討や技術指導に係る会議」を定期的に開催している。</t>
    <rPh sb="1" eb="4">
      <t>ジギョウショ</t>
    </rPh>
    <rPh sb="5" eb="8">
      <t>ジュウギョウシャ</t>
    </rPh>
    <rPh sb="9" eb="10">
      <t>タイ</t>
    </rPh>
    <rPh sb="13" eb="16">
      <t>ニンチショウ</t>
    </rPh>
    <rPh sb="19" eb="20">
      <t>カン</t>
    </rPh>
    <rPh sb="22" eb="24">
      <t>ジレイ</t>
    </rPh>
    <rPh sb="25" eb="27">
      <t>ケントウ</t>
    </rPh>
    <rPh sb="28" eb="30">
      <t>ギジュツ</t>
    </rPh>
    <rPh sb="30" eb="32">
      <t>シドウ</t>
    </rPh>
    <rPh sb="33" eb="34">
      <t>カカワ</t>
    </rPh>
    <rPh sb="35" eb="37">
      <t>カイギ</t>
    </rPh>
    <rPh sb="39" eb="42">
      <t>テイキテキ</t>
    </rPh>
    <rPh sb="43" eb="45">
      <t>カイサイ</t>
    </rPh>
    <phoneticPr fontId="7"/>
  </si>
  <si>
    <t>　（Ⅰ）・（Ⅱ）共通
　入浴介助を適切に行うことのできる人員及び設備を有して行われる入浴介助である。</t>
    <rPh sb="8" eb="10">
      <t>キョウツウ</t>
    </rPh>
    <rPh sb="12" eb="14">
      <t>ニュウヨク</t>
    </rPh>
    <rPh sb="14" eb="16">
      <t>カイジョ</t>
    </rPh>
    <rPh sb="17" eb="19">
      <t>テキセツ</t>
    </rPh>
    <rPh sb="20" eb="21">
      <t>オコナ</t>
    </rPh>
    <rPh sb="28" eb="30">
      <t>ジンイン</t>
    </rPh>
    <rPh sb="30" eb="31">
      <t>オヨ</t>
    </rPh>
    <rPh sb="32" eb="34">
      <t>セツビ</t>
    </rPh>
    <rPh sb="35" eb="36">
      <t>ユウ</t>
    </rPh>
    <rPh sb="38" eb="39">
      <t>オコナ</t>
    </rPh>
    <rPh sb="42" eb="44">
      <t>ニュウヨク</t>
    </rPh>
    <rPh sb="44" eb="46">
      <t>カイジョ</t>
    </rPh>
    <phoneticPr fontId="7"/>
  </si>
  <si>
    <t xml:space="preserve"> （Ⅱ）
　事業所の機能訓練指導員、看護職員、介護職員、生活相談員その他の職種の者（以下「機能訓練指導員等」）が共同して、利用者の居宅を訪問した医師等との連携の下で、当該利用者の身体の状況、訪問により把握した当該居宅の浴室の環境等を踏まえて個別の入浴計画を作成している。</t>
    <rPh sb="6" eb="9">
      <t>ジギョウショ</t>
    </rPh>
    <rPh sb="10" eb="17">
      <t>キノウクンレンシドウイン</t>
    </rPh>
    <rPh sb="18" eb="20">
      <t>カンゴ</t>
    </rPh>
    <rPh sb="20" eb="22">
      <t>ショクイン</t>
    </rPh>
    <rPh sb="23" eb="27">
      <t>カイゴショクイン</t>
    </rPh>
    <rPh sb="28" eb="33">
      <t>セイカツソウダンイン</t>
    </rPh>
    <rPh sb="35" eb="36">
      <t>タ</t>
    </rPh>
    <rPh sb="45" eb="52">
      <t>キノウクンレンシドウイン</t>
    </rPh>
    <rPh sb="52" eb="53">
      <t>トウ</t>
    </rPh>
    <rPh sb="56" eb="58">
      <t>キョウドウ</t>
    </rPh>
    <rPh sb="61" eb="64">
      <t>リヨウシャ</t>
    </rPh>
    <rPh sb="65" eb="67">
      <t>キョタク</t>
    </rPh>
    <rPh sb="68" eb="70">
      <t>ホウモン</t>
    </rPh>
    <rPh sb="72" eb="74">
      <t>イシ</t>
    </rPh>
    <rPh sb="74" eb="75">
      <t>トウ</t>
    </rPh>
    <rPh sb="77" eb="79">
      <t>レンケイ</t>
    </rPh>
    <rPh sb="80" eb="81">
      <t>モト</t>
    </rPh>
    <rPh sb="83" eb="88">
      <t>トウガイリヨウシャ</t>
    </rPh>
    <rPh sb="89" eb="91">
      <t>シンタイ</t>
    </rPh>
    <rPh sb="92" eb="94">
      <t>ジョウキョウ</t>
    </rPh>
    <rPh sb="95" eb="97">
      <t>ホウモン</t>
    </rPh>
    <rPh sb="100" eb="102">
      <t>ハアク</t>
    </rPh>
    <rPh sb="104" eb="106">
      <t>トウガイ</t>
    </rPh>
    <rPh sb="106" eb="108">
      <t>キョタク</t>
    </rPh>
    <rPh sb="109" eb="111">
      <t>ヨクシツ</t>
    </rPh>
    <rPh sb="112" eb="115">
      <t>カンキョウトウ</t>
    </rPh>
    <rPh sb="116" eb="117">
      <t>フ</t>
    </rPh>
    <rPh sb="120" eb="122">
      <t>コベツ</t>
    </rPh>
    <rPh sb="123" eb="127">
      <t>ニュウヨクケイカク</t>
    </rPh>
    <rPh sb="128" eb="130">
      <t>サクセイ</t>
    </rPh>
    <phoneticPr fontId="7"/>
  </si>
  <si>
    <t>下記の記入方法に従って、入力してください。</t>
    <phoneticPr fontId="43"/>
  </si>
  <si>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43"/>
  </si>
  <si>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43"/>
  </si>
  <si>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43"/>
  </si>
  <si>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1"/>
  </si>
  <si>
    <t>A</t>
    <phoneticPr fontId="43"/>
  </si>
  <si>
    <t>B</t>
    <phoneticPr fontId="43"/>
  </si>
  <si>
    <t>D</t>
    <phoneticPr fontId="4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</si>
  <si>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43"/>
  </si>
  <si>
    <t>　(9) 従業者の氏名を記入してください。</t>
    <rPh sb="5" eb="8">
      <t>ジュウギョウシャ</t>
    </rPh>
    <rPh sb="9" eb="11">
      <t>シメイ</t>
    </rPh>
    <rPh sb="12" eb="14">
      <t>キニュウ</t>
    </rPh>
    <phoneticPr fontId="43"/>
  </si>
  <si>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43"/>
  </si>
  <si>
    <t>　　  ※ 指定基準の確認に際しては、４週分の入力で差し支えありません。</t>
  </si>
  <si>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43"/>
  </si>
  <si>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43"/>
  </si>
  <si>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43"/>
  </si>
  <si>
    <t>　　　 その他、特記事項欄としてもご活用ください。</t>
    <rPh sb="6" eb="7">
      <t>タ</t>
    </rPh>
    <rPh sb="8" eb="10">
      <t>トッキ</t>
    </rPh>
    <rPh sb="10" eb="12">
      <t>ジコウ</t>
    </rPh>
    <rPh sb="12" eb="13">
      <t>ラン</t>
    </rPh>
    <rPh sb="18" eb="20">
      <t>カツヨウ</t>
    </rPh>
    <phoneticPr fontId="43"/>
  </si>
  <si>
    <t xml:space="preserve"> （参考）</t>
    <rPh sb="2" eb="4">
      <t>サンコウ</t>
    </rPh>
    <phoneticPr fontId="43"/>
  </si>
  <si>
    <t>※24時間表記</t>
  </si>
  <si>
    <t>休憩時間1時間は「1:00」、休憩時間45分は「00:45」と入力してください。</t>
    <phoneticPr fontId="43"/>
  </si>
  <si>
    <t>自由記載欄</t>
    <rPh sb="0" eb="2">
      <t>ジユウ</t>
    </rPh>
    <rPh sb="2" eb="4">
      <t>キサイ</t>
    </rPh>
    <rPh sb="4" eb="5">
      <t>ラン</t>
    </rPh>
    <phoneticPr fontId="43"/>
  </si>
  <si>
    <t>始業時刻</t>
    <rPh sb="0" eb="2">
      <t>シギョウ</t>
    </rPh>
    <rPh sb="2" eb="4">
      <t>ジコク</t>
    </rPh>
    <phoneticPr fontId="43"/>
  </si>
  <si>
    <t>終業時刻</t>
    <rPh sb="0" eb="2">
      <t>シュウギョウ</t>
    </rPh>
    <rPh sb="2" eb="4">
      <t>ジコク</t>
    </rPh>
    <phoneticPr fontId="43"/>
  </si>
  <si>
    <t>開始時刻</t>
    <rPh sb="0" eb="2">
      <t>カイシ</t>
    </rPh>
    <rPh sb="2" eb="4">
      <t>ジコク</t>
    </rPh>
    <phoneticPr fontId="43"/>
  </si>
  <si>
    <t>終了時刻</t>
    <rPh sb="0" eb="2">
      <t>シュウリョウ</t>
    </rPh>
    <rPh sb="2" eb="4">
      <t>ジコク</t>
    </rPh>
    <phoneticPr fontId="43"/>
  </si>
  <si>
    <t>休日</t>
    <rPh sb="0" eb="2">
      <t>キュウジツ</t>
    </rPh>
    <phoneticPr fontId="43"/>
  </si>
  <si>
    <t>・職種ごとの勤務時間を「○：○○～○：○○」と表記することが困難な場合は、No21～30を活用し、勤務時間数のみを入力してください。</t>
    <rPh sb="45" eb="47">
      <t>カツヨウ</t>
    </rPh>
    <phoneticPr fontId="43"/>
  </si>
  <si>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43"/>
  </si>
  <si>
    <t>・シフト記号が足りない場合は、適宜、行を追加してください。</t>
    <rPh sb="4" eb="6">
      <t>キゴウ</t>
    </rPh>
    <rPh sb="7" eb="8">
      <t>タ</t>
    </rPh>
    <rPh sb="11" eb="13">
      <t>バアイ</t>
    </rPh>
    <rPh sb="15" eb="17">
      <t>テキギ</t>
    </rPh>
    <rPh sb="18" eb="19">
      <t>ギョウ</t>
    </rPh>
    <rPh sb="20" eb="22">
      <t>ツイカ</t>
    </rPh>
    <phoneticPr fontId="43"/>
  </si>
  <si>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43"/>
  </si>
  <si>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43"/>
  </si>
  <si>
    <t>（標準様式1）</t>
    <rPh sb="1" eb="3">
      <t>ヒョウジュン</t>
    </rPh>
    <rPh sb="3" eb="5">
      <t>ヨウシキ</t>
    </rPh>
    <phoneticPr fontId="2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</si>
  <si>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43"/>
  </si>
  <si>
    <t xml:space="preserve">(5) 当該サービス提供単位のサービス提供時間 </t>
    <rPh sb="4" eb="6">
      <t>トウガイ</t>
    </rPh>
    <rPh sb="10" eb="12">
      <t>テイキョウ</t>
    </rPh>
    <rPh sb="12" eb="14">
      <t>タンイ</t>
    </rPh>
    <rPh sb="19" eb="21">
      <t>テイキョウ</t>
    </rPh>
    <rPh sb="21" eb="23">
      <t>ジカン</t>
    </rPh>
    <phoneticPr fontId="43"/>
  </si>
  <si>
    <t>(8)
資格</t>
    <rPh sb="4" eb="6">
      <t>シカク</t>
    </rPh>
    <phoneticPr fontId="43"/>
  </si>
  <si>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21"/>
  </si>
  <si>
    <t>社会福祉主事任用資格</t>
  </si>
  <si>
    <t>○○　C男</t>
    <phoneticPr fontId="43"/>
  </si>
  <si>
    <t>(</t>
    <phoneticPr fontId="43"/>
  </si>
  <si>
    <t>)</t>
    <phoneticPr fontId="43"/>
  </si>
  <si>
    <t>○○デイサービス</t>
    <phoneticPr fontId="43"/>
  </si>
  <si>
    <t>）</t>
    <phoneticPr fontId="43"/>
  </si>
  <si>
    <t>(1)</t>
    <phoneticPr fontId="43"/>
  </si>
  <si>
    <t>(2)</t>
    <phoneticPr fontId="43"/>
  </si>
  <si>
    <t>(4) 事業所全体のサービス提供単位数</t>
    <phoneticPr fontId="43"/>
  </si>
  <si>
    <t>～</t>
    <phoneticPr fontId="43"/>
  </si>
  <si>
    <t>No</t>
    <phoneticPr fontId="43"/>
  </si>
  <si>
    <t>(6) 
職種</t>
    <phoneticPr fontId="21"/>
  </si>
  <si>
    <t>(7)
勤務
形態</t>
    <phoneticPr fontId="21"/>
  </si>
  <si>
    <t>(9) 氏　名</t>
    <phoneticPr fontId="21"/>
  </si>
  <si>
    <t>(10)</t>
    <phoneticPr fontId="43"/>
  </si>
  <si>
    <t>(12)
週平均
勤務時間
数</t>
    <phoneticPr fontId="43"/>
  </si>
  <si>
    <t>シフト記号</t>
    <phoneticPr fontId="43"/>
  </si>
  <si>
    <t>a</t>
    <phoneticPr fontId="43"/>
  </si>
  <si>
    <t>シフト記号</t>
    <phoneticPr fontId="43"/>
  </si>
  <si>
    <t>a</t>
    <phoneticPr fontId="43"/>
  </si>
  <si>
    <t>x</t>
    <phoneticPr fontId="43"/>
  </si>
  <si>
    <t>x</t>
    <phoneticPr fontId="43"/>
  </si>
  <si>
    <t>x</t>
    <phoneticPr fontId="43"/>
  </si>
  <si>
    <t>シフト記号</t>
    <phoneticPr fontId="43"/>
  </si>
  <si>
    <t>シフト記号</t>
    <phoneticPr fontId="43"/>
  </si>
  <si>
    <t>a</t>
    <phoneticPr fontId="43"/>
  </si>
  <si>
    <t>シフト記号</t>
    <phoneticPr fontId="43"/>
  </si>
  <si>
    <t>a</t>
    <phoneticPr fontId="43"/>
  </si>
  <si>
    <t>a</t>
    <phoneticPr fontId="43"/>
  </si>
  <si>
    <t>a</t>
    <phoneticPr fontId="43"/>
  </si>
  <si>
    <t>シフト記号</t>
    <phoneticPr fontId="43"/>
  </si>
  <si>
    <t>a</t>
    <phoneticPr fontId="43"/>
  </si>
  <si>
    <t>y</t>
    <phoneticPr fontId="43"/>
  </si>
  <si>
    <t>y</t>
    <phoneticPr fontId="43"/>
  </si>
  <si>
    <t>y</t>
    <phoneticPr fontId="43"/>
  </si>
  <si>
    <t>シフト記号</t>
    <phoneticPr fontId="43"/>
  </si>
  <si>
    <t>(14) サービス提供時間内の勤務延時間数</t>
    <phoneticPr fontId="43"/>
  </si>
  <si>
    <t>(15) 利用者数　　　</t>
    <phoneticPr fontId="43"/>
  </si>
  <si>
    <t>(16) サービス提供時間（平均提供時間）</t>
    <rPh sb="9" eb="11">
      <t>テイキョウ</t>
    </rPh>
    <rPh sb="11" eb="13">
      <t>ジカン</t>
    </rPh>
    <rPh sb="14" eb="16">
      <t>ヘイキン</t>
    </rPh>
    <rPh sb="16" eb="18">
      <t>テイキョウ</t>
    </rPh>
    <rPh sb="18" eb="20">
      <t>ジカン</t>
    </rPh>
    <phoneticPr fontId="43"/>
  </si>
  <si>
    <t>(17) 確保すべき介護職員の勤務時間数（注：記入方法参照）　　</t>
    <rPh sb="5" eb="7">
      <t>カクホ</t>
    </rPh>
    <rPh sb="10" eb="12">
      <t>カイゴ</t>
    </rPh>
    <rPh sb="12" eb="14">
      <t>ショクイン</t>
    </rPh>
    <rPh sb="15" eb="17">
      <t>キンム</t>
    </rPh>
    <rPh sb="17" eb="20">
      <t>ジカンスウ</t>
    </rPh>
    <rPh sb="21" eb="22">
      <t>チュウ</t>
    </rPh>
    <rPh sb="23" eb="25">
      <t>キニュウ</t>
    </rPh>
    <rPh sb="25" eb="27">
      <t>ホウホウ</t>
    </rPh>
    <rPh sb="27" eb="29">
      <t>サンショウ</t>
    </rPh>
    <phoneticPr fontId="43"/>
  </si>
  <si>
    <t>（参考）
(18) 1日の職種別人員内訳</t>
    <rPh sb="1" eb="3">
      <t>サンコウ</t>
    </rPh>
    <rPh sb="11" eb="12">
      <t>ニチ</t>
    </rPh>
    <rPh sb="13" eb="16">
      <t>ショクシュベツ</t>
    </rPh>
    <rPh sb="16" eb="17">
      <t>ニン</t>
    </rPh>
    <rPh sb="17" eb="18">
      <t>イン</t>
    </rPh>
    <rPh sb="18" eb="19">
      <t>ウチ</t>
    </rPh>
    <rPh sb="19" eb="20">
      <t>ヤク</t>
    </rPh>
    <phoneticPr fontId="43"/>
  </si>
  <si>
    <t>：</t>
    <phoneticPr fontId="43"/>
  </si>
  <si>
    <t>（</t>
    <phoneticPr fontId="43"/>
  </si>
  <si>
    <t>)</t>
    <phoneticPr fontId="43"/>
  </si>
  <si>
    <t>～</t>
    <phoneticPr fontId="43"/>
  </si>
  <si>
    <t>c</t>
    <phoneticPr fontId="43"/>
  </si>
  <si>
    <t>～</t>
    <phoneticPr fontId="43"/>
  </si>
  <si>
    <t>e</t>
    <phoneticPr fontId="43"/>
  </si>
  <si>
    <t>h</t>
    <phoneticPr fontId="43"/>
  </si>
  <si>
    <t>)</t>
    <phoneticPr fontId="43"/>
  </si>
  <si>
    <t>i</t>
    <phoneticPr fontId="43"/>
  </si>
  <si>
    <t>：</t>
    <phoneticPr fontId="43"/>
  </si>
  <si>
    <t>u</t>
    <phoneticPr fontId="43"/>
  </si>
  <si>
    <t>v</t>
    <phoneticPr fontId="43"/>
  </si>
  <si>
    <t>（</t>
    <phoneticPr fontId="43"/>
  </si>
  <si>
    <t>w</t>
    <phoneticPr fontId="43"/>
  </si>
  <si>
    <t>z</t>
    <phoneticPr fontId="43"/>
  </si>
  <si>
    <t>～</t>
    <phoneticPr fontId="43"/>
  </si>
  <si>
    <t>)</t>
    <phoneticPr fontId="43"/>
  </si>
  <si>
    <t>・地域密着型通所介護における「確保すべき従業者の勤務延時間数」には、「最低限確保すべきとされている程度の休憩時間は含めて差し支えない」としており、</t>
    <rPh sb="1" eb="3">
      <t>チイキ</t>
    </rPh>
    <rPh sb="3" eb="6">
      <t>ミッチャクガタ</t>
    </rPh>
    <rPh sb="6" eb="8">
      <t>ツウショ</t>
    </rPh>
    <rPh sb="8" eb="10">
      <t>カイゴ</t>
    </rPh>
    <rPh sb="15" eb="17">
      <t>カクホ</t>
    </rPh>
    <rPh sb="20" eb="23">
      <t>ジュウギョウシャ</t>
    </rPh>
    <rPh sb="24" eb="26">
      <t>キンム</t>
    </rPh>
    <rPh sb="26" eb="27">
      <t>ノ</t>
    </rPh>
    <rPh sb="27" eb="29">
      <t>ジカン</t>
    </rPh>
    <rPh sb="29" eb="30">
      <t>スウ</t>
    </rPh>
    <rPh sb="35" eb="38">
      <t>サイテイゲン</t>
    </rPh>
    <rPh sb="38" eb="40">
      <t>カクホ</t>
    </rPh>
    <rPh sb="49" eb="51">
      <t>テイド</t>
    </rPh>
    <rPh sb="52" eb="54">
      <t>キュウケイ</t>
    </rPh>
    <rPh sb="54" eb="56">
      <t>ジカン</t>
    </rPh>
    <rPh sb="57" eb="58">
      <t>フク</t>
    </rPh>
    <rPh sb="60" eb="61">
      <t>サ</t>
    </rPh>
    <rPh sb="62" eb="63">
      <t>ツカ</t>
    </rPh>
    <phoneticPr fontId="43"/>
  </si>
  <si>
    <t>従業者の勤務の体制及び勤務形態一覧表　記入方法　（地域密着型通所介護）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チイキ</t>
    </rPh>
    <rPh sb="27" eb="30">
      <t>ミッチャクガタ</t>
    </rPh>
    <rPh sb="30" eb="32">
      <t>ツウショ</t>
    </rPh>
    <rPh sb="32" eb="34">
      <t>カイゴ</t>
    </rPh>
    <phoneticPr fontId="21"/>
  </si>
  <si>
    <t>No</t>
    <phoneticPr fontId="43"/>
  </si>
  <si>
    <t>C</t>
    <phoneticPr fontId="43"/>
  </si>
  <si>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43"/>
  </si>
  <si>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43"/>
  </si>
  <si>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43"/>
  </si>
  <si>
    <t>　(17) 確保すべき介護職員の勤務時間数が自動計算されます。（(15)(16)を入力しないと計算されません。）</t>
    <rPh sb="6" eb="8">
      <t>カクホ</t>
    </rPh>
    <rPh sb="11" eb="13">
      <t>カイゴ</t>
    </rPh>
    <rPh sb="13" eb="15">
      <t>ショクイン</t>
    </rPh>
    <rPh sb="16" eb="18">
      <t>キンム</t>
    </rPh>
    <rPh sb="18" eb="21">
      <t>ジカンスウ</t>
    </rPh>
    <rPh sb="22" eb="24">
      <t>ジドウ</t>
    </rPh>
    <rPh sb="24" eb="26">
      <t>ケイサン</t>
    </rPh>
    <rPh sb="41" eb="43">
      <t>ニュウリョク</t>
    </rPh>
    <rPh sb="47" eb="49">
      <t>ケイサン</t>
    </rPh>
    <phoneticPr fontId="43"/>
  </si>
  <si>
    <t>　　　（注）利用定員が10人以下の場合は、「確保すべき看護職員及び介護職員の勤務時間数」</t>
    <rPh sb="4" eb="5">
      <t>チュウ</t>
    </rPh>
    <rPh sb="6" eb="8">
      <t>リヨウ</t>
    </rPh>
    <rPh sb="8" eb="10">
      <t>テイイン</t>
    </rPh>
    <rPh sb="13" eb="14">
      <t>ニン</t>
    </rPh>
    <rPh sb="14" eb="16">
      <t>イカ</t>
    </rPh>
    <rPh sb="17" eb="19">
      <t>バアイ</t>
    </rPh>
    <rPh sb="22" eb="24">
      <t>カクホ</t>
    </rPh>
    <rPh sb="27" eb="29">
      <t>カンゴ</t>
    </rPh>
    <rPh sb="29" eb="31">
      <t>ショクイン</t>
    </rPh>
    <rPh sb="31" eb="32">
      <t>オヨ</t>
    </rPh>
    <rPh sb="33" eb="35">
      <t>カイゴ</t>
    </rPh>
    <rPh sb="35" eb="37">
      <t>ショクイン</t>
    </rPh>
    <rPh sb="38" eb="40">
      <t>キンム</t>
    </rPh>
    <rPh sb="40" eb="43">
      <t>ジカンスウ</t>
    </rPh>
    <phoneticPr fontId="43"/>
  </si>
  <si>
    <t>　(18)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43"/>
  </si>
  <si>
    <t>）</t>
    <phoneticPr fontId="43"/>
  </si>
  <si>
    <t>(</t>
    <phoneticPr fontId="43"/>
  </si>
  <si>
    <t>)</t>
    <phoneticPr fontId="43"/>
  </si>
  <si>
    <t>）</t>
    <phoneticPr fontId="43"/>
  </si>
  <si>
    <t>(1)</t>
    <phoneticPr fontId="43"/>
  </si>
  <si>
    <t>(2)</t>
    <phoneticPr fontId="43"/>
  </si>
  <si>
    <t>(4) 事業所全体のサービス提供単位数</t>
    <phoneticPr fontId="43"/>
  </si>
  <si>
    <t>～</t>
    <phoneticPr fontId="43"/>
  </si>
  <si>
    <t>No</t>
    <phoneticPr fontId="43"/>
  </si>
  <si>
    <t>(6) 
職種</t>
    <phoneticPr fontId="21"/>
  </si>
  <si>
    <t>(7)
勤務
形態</t>
    <phoneticPr fontId="21"/>
  </si>
  <si>
    <t>(9) 氏　名</t>
    <phoneticPr fontId="21"/>
  </si>
  <si>
    <t>(10)</t>
    <phoneticPr fontId="43"/>
  </si>
  <si>
    <t>(12)
週平均
勤務時間
数</t>
    <phoneticPr fontId="43"/>
  </si>
  <si>
    <t>シフト記号</t>
    <phoneticPr fontId="43"/>
  </si>
  <si>
    <t>シフト記号</t>
    <phoneticPr fontId="43"/>
  </si>
  <si>
    <t>シフト記号</t>
    <phoneticPr fontId="43"/>
  </si>
  <si>
    <t>シフト記号</t>
    <phoneticPr fontId="43"/>
  </si>
  <si>
    <t>シフト記号</t>
    <phoneticPr fontId="43"/>
  </si>
  <si>
    <t>シフト記号</t>
    <phoneticPr fontId="43"/>
  </si>
  <si>
    <t>(14) サービス提供時間内の勤務延時間数</t>
    <phoneticPr fontId="43"/>
  </si>
  <si>
    <t>(15) 利用者数　　　</t>
    <phoneticPr fontId="43"/>
  </si>
  <si>
    <t>(17) 確保すべき介護職員の勤務時間数（注：記入方法参照）　　</t>
    <rPh sb="5" eb="7">
      <t>カクホ</t>
    </rPh>
    <rPh sb="10" eb="12">
      <t>カイゴ</t>
    </rPh>
    <rPh sb="12" eb="14">
      <t>ショクイン</t>
    </rPh>
    <rPh sb="15" eb="17">
      <t>キンム</t>
    </rPh>
    <rPh sb="17" eb="20">
      <t>ジカンスウ</t>
    </rPh>
    <phoneticPr fontId="43"/>
  </si>
  <si>
    <t>）</t>
    <phoneticPr fontId="43"/>
  </si>
  <si>
    <t>(</t>
    <phoneticPr fontId="43"/>
  </si>
  <si>
    <t>)</t>
    <phoneticPr fontId="43"/>
  </si>
  <si>
    <t>）</t>
    <phoneticPr fontId="43"/>
  </si>
  <si>
    <t>(1)</t>
    <phoneticPr fontId="43"/>
  </si>
  <si>
    <t>(2)</t>
    <phoneticPr fontId="43"/>
  </si>
  <si>
    <t>(4) 事業所全体のサービス提供単位数</t>
    <phoneticPr fontId="43"/>
  </si>
  <si>
    <t>～</t>
    <phoneticPr fontId="43"/>
  </si>
  <si>
    <t>No</t>
    <phoneticPr fontId="43"/>
  </si>
  <si>
    <t>(6) 
職種</t>
    <phoneticPr fontId="21"/>
  </si>
  <si>
    <t>(7)
勤務
形態</t>
    <phoneticPr fontId="21"/>
  </si>
  <si>
    <t>(9) 氏　名</t>
    <phoneticPr fontId="21"/>
  </si>
  <si>
    <t>(10)</t>
    <phoneticPr fontId="43"/>
  </si>
  <si>
    <t>(12)
週平均
勤務時間
数</t>
    <phoneticPr fontId="43"/>
  </si>
  <si>
    <t>シフト記号</t>
    <phoneticPr fontId="43"/>
  </si>
  <si>
    <t>シフト記号</t>
    <phoneticPr fontId="43"/>
  </si>
  <si>
    <t>シフト記号</t>
    <phoneticPr fontId="43"/>
  </si>
  <si>
    <t>シフト記号</t>
    <phoneticPr fontId="43"/>
  </si>
  <si>
    <t>シフト記号</t>
    <phoneticPr fontId="43"/>
  </si>
  <si>
    <t>シフト記号</t>
    <phoneticPr fontId="43"/>
  </si>
  <si>
    <t>シフト記号</t>
    <phoneticPr fontId="43"/>
  </si>
  <si>
    <t>シフト記号</t>
    <phoneticPr fontId="43"/>
  </si>
  <si>
    <t>シフト記号</t>
    <phoneticPr fontId="43"/>
  </si>
  <si>
    <t>(14) サービス提供時間内の勤務延時間数</t>
    <phoneticPr fontId="43"/>
  </si>
  <si>
    <t>(15) 利用者数　　　</t>
    <phoneticPr fontId="43"/>
  </si>
  <si>
    <t>（</t>
    <phoneticPr fontId="43"/>
  </si>
  <si>
    <t>)</t>
    <phoneticPr fontId="43"/>
  </si>
  <si>
    <t>：</t>
    <phoneticPr fontId="43"/>
  </si>
  <si>
    <t>～</t>
    <phoneticPr fontId="43"/>
  </si>
  <si>
    <t>：</t>
    <phoneticPr fontId="43"/>
  </si>
  <si>
    <t>（</t>
    <phoneticPr fontId="43"/>
  </si>
  <si>
    <t>～</t>
    <phoneticPr fontId="43"/>
  </si>
  <si>
    <t>f</t>
    <phoneticPr fontId="43"/>
  </si>
  <si>
    <t>i</t>
    <phoneticPr fontId="43"/>
  </si>
  <si>
    <t>～</t>
    <phoneticPr fontId="43"/>
  </si>
  <si>
    <t>j</t>
    <phoneticPr fontId="43"/>
  </si>
  <si>
    <t>k</t>
    <phoneticPr fontId="43"/>
  </si>
  <si>
    <t>n</t>
    <phoneticPr fontId="43"/>
  </si>
  <si>
    <t>（</t>
    <phoneticPr fontId="43"/>
  </si>
  <si>
    <t>o</t>
    <phoneticPr fontId="43"/>
  </si>
  <si>
    <t>p</t>
    <phoneticPr fontId="43"/>
  </si>
  <si>
    <t>q</t>
    <phoneticPr fontId="43"/>
  </si>
  <si>
    <t>：</t>
    <phoneticPr fontId="43"/>
  </si>
  <si>
    <t>)</t>
    <phoneticPr fontId="43"/>
  </si>
  <si>
    <t>u</t>
    <phoneticPr fontId="43"/>
  </si>
  <si>
    <t>x</t>
    <phoneticPr fontId="43"/>
  </si>
  <si>
    <t>)</t>
    <phoneticPr fontId="43"/>
  </si>
  <si>
    <t>y</t>
    <phoneticPr fontId="43"/>
  </si>
  <si>
    <t>z</t>
    <phoneticPr fontId="43"/>
  </si>
  <si>
    <t>：</t>
    <phoneticPr fontId="43"/>
  </si>
  <si>
    <t>～</t>
    <phoneticPr fontId="43"/>
  </si>
  <si>
    <t>-</t>
    <phoneticPr fontId="43"/>
  </si>
  <si>
    <t>-</t>
    <phoneticPr fontId="43"/>
  </si>
  <si>
    <t>)</t>
    <phoneticPr fontId="43"/>
  </si>
  <si>
    <t>　常勤専従の管理者を配置している（管理業務に支障がない場合は、当該事業所の他の職務、同一の法人によって設置された他の事業所、施設等での職務の兼務が可能）。</t>
    <rPh sb="1" eb="3">
      <t>ジョウキン</t>
    </rPh>
    <rPh sb="3" eb="5">
      <t>センジュウ</t>
    </rPh>
    <rPh sb="6" eb="9">
      <t>カンリシャ</t>
    </rPh>
    <rPh sb="10" eb="12">
      <t>ハイチ</t>
    </rPh>
    <rPh sb="64" eb="65">
      <t>トウ</t>
    </rPh>
    <phoneticPr fontId="7"/>
  </si>
  <si>
    <r>
      <t>問4</t>
    </r>
    <r>
      <rPr>
        <sz val="11"/>
        <color theme="1"/>
        <rFont val="ＭＳ Ｐゴシック"/>
        <family val="2"/>
        <charset val="128"/>
        <scheme val="minor"/>
      </rPr>
      <t/>
    </r>
    <rPh sb="0" eb="1">
      <t>トイ</t>
    </rPh>
    <phoneticPr fontId="7"/>
  </si>
  <si>
    <r>
      <t>問5</t>
    </r>
    <r>
      <rPr>
        <sz val="11"/>
        <color theme="1"/>
        <rFont val="ＭＳ Ｐゴシック"/>
        <family val="2"/>
        <charset val="128"/>
        <scheme val="minor"/>
      </rPr>
      <t/>
    </r>
    <rPh sb="0" eb="1">
      <t>トイ</t>
    </rPh>
    <phoneticPr fontId="7"/>
  </si>
  <si>
    <t xml:space="preserve"> （Ⅱ）
　問4の訪問において、当該居宅の浴室が、当該利用者自身又はその家族等の介助により入浴を行うことが難しい環境にあると認められる場合は、訪問した医師等が、指定居宅介護支援事業所の介護支援専門員又は指定福祉用具貸与事業所若しくは指定特定福祉用具販売事業所の福祉用具専門相談員と連携し、福祉用具の貸与若しくは購入又は住宅改修等の浴室の環境整備に係る助言を行っている。</t>
    <rPh sb="6" eb="7">
      <t>トイ</t>
    </rPh>
    <rPh sb="9" eb="11">
      <t>ホウモン</t>
    </rPh>
    <rPh sb="16" eb="18">
      <t>トウガイ</t>
    </rPh>
    <rPh sb="18" eb="20">
      <t>キョタク</t>
    </rPh>
    <rPh sb="21" eb="23">
      <t>ヨクシツ</t>
    </rPh>
    <rPh sb="25" eb="30">
      <t>トウガイリヨウシャ</t>
    </rPh>
    <rPh sb="30" eb="32">
      <t>ジシン</t>
    </rPh>
    <rPh sb="32" eb="33">
      <t>マタ</t>
    </rPh>
    <rPh sb="36" eb="38">
      <t>カゾク</t>
    </rPh>
    <rPh sb="38" eb="39">
      <t>トウ</t>
    </rPh>
    <rPh sb="40" eb="42">
      <t>カイジョ</t>
    </rPh>
    <rPh sb="45" eb="47">
      <t>ニュウヨク</t>
    </rPh>
    <rPh sb="48" eb="49">
      <t>オコナ</t>
    </rPh>
    <rPh sb="53" eb="54">
      <t>ムズカ</t>
    </rPh>
    <rPh sb="56" eb="58">
      <t>カンキョウ</t>
    </rPh>
    <rPh sb="62" eb="63">
      <t>ミト</t>
    </rPh>
    <rPh sb="67" eb="69">
      <t>バアイ</t>
    </rPh>
    <rPh sb="71" eb="73">
      <t>ホウモン</t>
    </rPh>
    <rPh sb="75" eb="77">
      <t>イシ</t>
    </rPh>
    <rPh sb="77" eb="78">
      <t>トウ</t>
    </rPh>
    <rPh sb="80" eb="91">
      <t>シテイキョタクカイゴシエンジギョウショ</t>
    </rPh>
    <rPh sb="92" eb="99">
      <t>カイゴシエンセンモンイン</t>
    </rPh>
    <rPh sb="99" eb="100">
      <t>マタ</t>
    </rPh>
    <rPh sb="101" eb="103">
      <t>シテイ</t>
    </rPh>
    <rPh sb="103" eb="109">
      <t>フクシヨウグタイヨ</t>
    </rPh>
    <rPh sb="109" eb="113">
      <t>ジギョウショモ</t>
    </rPh>
    <rPh sb="116" eb="118">
      <t>シテイ</t>
    </rPh>
    <rPh sb="118" eb="120">
      <t>トクテイ</t>
    </rPh>
    <rPh sb="120" eb="122">
      <t>フクシ</t>
    </rPh>
    <rPh sb="122" eb="124">
      <t>ヨウグ</t>
    </rPh>
    <rPh sb="124" eb="126">
      <t>ハンバイ</t>
    </rPh>
    <rPh sb="126" eb="129">
      <t>ジギョウショ</t>
    </rPh>
    <rPh sb="130" eb="139">
      <t>フクシヨウグセンモンソウダンイン</t>
    </rPh>
    <rPh sb="140" eb="142">
      <t>レンケイ</t>
    </rPh>
    <rPh sb="144" eb="146">
      <t>フクシ</t>
    </rPh>
    <rPh sb="146" eb="148">
      <t>ヨウグ</t>
    </rPh>
    <rPh sb="149" eb="151">
      <t>タイヨ</t>
    </rPh>
    <rPh sb="151" eb="152">
      <t>モ</t>
    </rPh>
    <rPh sb="155" eb="157">
      <t>コウニュウ</t>
    </rPh>
    <rPh sb="157" eb="158">
      <t>マタ</t>
    </rPh>
    <rPh sb="159" eb="163">
      <t>ジュウタクカイシュウ</t>
    </rPh>
    <rPh sb="163" eb="164">
      <t>トウ</t>
    </rPh>
    <rPh sb="165" eb="167">
      <t>ヨクシツ</t>
    </rPh>
    <rPh sb="168" eb="170">
      <t>カンキョウ</t>
    </rPh>
    <rPh sb="170" eb="172">
      <t>セイビ</t>
    </rPh>
    <rPh sb="173" eb="174">
      <t>カカ</t>
    </rPh>
    <rPh sb="175" eb="177">
      <t>ジョゲン</t>
    </rPh>
    <rPh sb="178" eb="179">
      <t>オコナ</t>
    </rPh>
    <phoneticPr fontId="7"/>
  </si>
  <si>
    <r>
      <t>問6</t>
    </r>
    <r>
      <rPr>
        <sz val="11"/>
        <color theme="1"/>
        <rFont val="ＭＳ Ｐゴシック"/>
        <family val="2"/>
        <charset val="128"/>
        <scheme val="minor"/>
      </rPr>
      <t/>
    </r>
    <rPh sb="0" eb="1">
      <t>トイ</t>
    </rPh>
    <phoneticPr fontId="7"/>
  </si>
  <si>
    <t>問8</t>
    <rPh sb="0" eb="1">
      <t>トイ</t>
    </rPh>
    <phoneticPr fontId="7"/>
  </si>
  <si>
    <t>　前年度又は算定日が属する月の前３月間の利用者の総数のうち、日常生活自立度Ⅲ、Ⅳ又はＭに該当する者の占める割合が１００分の１５以上である。</t>
    <phoneticPr fontId="7"/>
  </si>
  <si>
    <t>　問３の専従の認知症介護実践者等研修修了者を配置できない日は、加算を算定していない。</t>
    <rPh sb="1" eb="2">
      <t>トイ</t>
    </rPh>
    <rPh sb="4" eb="5">
      <t>モッパ</t>
    </rPh>
    <rPh sb="5" eb="6">
      <t>ジュウ</t>
    </rPh>
    <rPh sb="7" eb="10">
      <t>ニンチショウ</t>
    </rPh>
    <rPh sb="10" eb="12">
      <t>カイゴ</t>
    </rPh>
    <rPh sb="12" eb="15">
      <t>ジッセンシャ</t>
    </rPh>
    <rPh sb="15" eb="16">
      <t>トウ</t>
    </rPh>
    <rPh sb="16" eb="18">
      <t>ケンシュウ</t>
    </rPh>
    <rPh sb="18" eb="21">
      <t>シュウリョウシャ</t>
    </rPh>
    <rPh sb="22" eb="24">
      <t>ハイチ</t>
    </rPh>
    <rPh sb="28" eb="29">
      <t>ヒ</t>
    </rPh>
    <rPh sb="31" eb="33">
      <t>カサン</t>
    </rPh>
    <rPh sb="34" eb="36">
      <t>サンテイ</t>
    </rPh>
    <phoneticPr fontId="7"/>
  </si>
  <si>
    <t>　利用者の口腔機能等の口腔の健康状態を利用開始時に把握し、言語聴覚士、歯科衛生士、看護職員、介護職員、生活相談員その他の職種の者が共同して、利用者ごとの口腔機能改善管理指導計画を作成している。</t>
    <phoneticPr fontId="7"/>
  </si>
  <si>
    <t xml:space="preserve">　サービスを提供した際には、当該サービスの提供日及び内容、地域密着型サービス費の額その他必要な事項を、利用者の居宅サービス計画等を記載した書面又はこれに準ずる書面に記載している。 </t>
    <rPh sb="29" eb="34">
      <t>チイキミッチャクガタ</t>
    </rPh>
    <rPh sb="63" eb="64">
      <t>ナド</t>
    </rPh>
    <phoneticPr fontId="7"/>
  </si>
  <si>
    <t>　法定代理受領サービスに該当する指定地域密着型通所介護等を提供した際には、その利用者から利用料の一部として、当該指定地域密着型通所介護等に係る地域密着型サービス費用基準額から当該指定地域密着型通所介護事業者に支払われる地域密着型サービス費（通所介護相当サービス費）の額を控除して得た額の支払を受けている。</t>
    <rPh sb="27" eb="28">
      <t>トウ</t>
    </rPh>
    <rPh sb="67" eb="68">
      <t>トウ</t>
    </rPh>
    <rPh sb="120" eb="126">
      <t>ツウショカイゴソウトウ</t>
    </rPh>
    <rPh sb="130" eb="131">
      <t>ヒ</t>
    </rPh>
    <phoneticPr fontId="7"/>
  </si>
  <si>
    <t>　問１の医療機関は、療養通所介護事業所と同一敷地内又は隣接し、若しくは近接地にある。</t>
    <rPh sb="1" eb="2">
      <t>トイ</t>
    </rPh>
    <rPh sb="4" eb="6">
      <t>イリョウ</t>
    </rPh>
    <rPh sb="6" eb="8">
      <t>キカン</t>
    </rPh>
    <rPh sb="10" eb="12">
      <t>リョウヨウ</t>
    </rPh>
    <rPh sb="12" eb="16">
      <t>ツウショカイゴ</t>
    </rPh>
    <rPh sb="16" eb="19">
      <t>ジギョウショ</t>
    </rPh>
    <rPh sb="20" eb="22">
      <t>ドウイツ</t>
    </rPh>
    <rPh sb="22" eb="24">
      <t>シキチ</t>
    </rPh>
    <rPh sb="24" eb="25">
      <t>ナイ</t>
    </rPh>
    <rPh sb="25" eb="26">
      <t>マタ</t>
    </rPh>
    <rPh sb="27" eb="29">
      <t>リンセツ</t>
    </rPh>
    <rPh sb="31" eb="32">
      <t>モ</t>
    </rPh>
    <rPh sb="35" eb="37">
      <t>キンセツ</t>
    </rPh>
    <rPh sb="37" eb="38">
      <t>チ</t>
    </rPh>
    <phoneticPr fontId="7"/>
  </si>
  <si>
    <t>　利用者が、短期入所生活介護、短期入所療養介護、特定施設入居者生活介護、小規模多機能型居宅介護、認知症対応型共同生活介護、地域密着型特定施設入居者生活介護、地域密着型介護老人福祉施設入所者生活介護及び看護小規模多機能型居宅介護を受けている間は地域密着型通所介護費を算定していない（通所介護相当サービスも同様）。</t>
    <rPh sb="1" eb="4">
      <t>リヨウシャ</t>
    </rPh>
    <rPh sb="98" eb="99">
      <t>オヨ</t>
    </rPh>
    <rPh sb="100" eb="102">
      <t>カンゴ</t>
    </rPh>
    <rPh sb="102" eb="105">
      <t>ショウキボ</t>
    </rPh>
    <rPh sb="105" eb="109">
      <t>タキノウガタ</t>
    </rPh>
    <rPh sb="109" eb="111">
      <t>キョタク</t>
    </rPh>
    <rPh sb="111" eb="113">
      <t>カイゴ</t>
    </rPh>
    <rPh sb="130" eb="131">
      <t>ヒ</t>
    </rPh>
    <rPh sb="140" eb="144">
      <t>ツウショカイゴ</t>
    </rPh>
    <rPh sb="144" eb="146">
      <t>ソウトウ</t>
    </rPh>
    <rPh sb="151" eb="153">
      <t>ドウヨウ</t>
    </rPh>
    <phoneticPr fontId="7"/>
  </si>
  <si>
    <t>　算定月における提供回数について、利用者１人あたり平均回数が、月５回に満たない場合は、１００分の７０で算定している。</t>
    <rPh sb="1" eb="3">
      <t>サンテイ</t>
    </rPh>
    <rPh sb="3" eb="4">
      <t>ツキ</t>
    </rPh>
    <rPh sb="8" eb="10">
      <t>テイキョウ</t>
    </rPh>
    <rPh sb="10" eb="12">
      <t>カイスウ</t>
    </rPh>
    <rPh sb="17" eb="20">
      <t>リヨウシャ</t>
    </rPh>
    <rPh sb="21" eb="22">
      <t>ニン</t>
    </rPh>
    <rPh sb="25" eb="27">
      <t>ヘイキン</t>
    </rPh>
    <rPh sb="27" eb="29">
      <t>カイスウ</t>
    </rPh>
    <rPh sb="31" eb="32">
      <t>ツキ</t>
    </rPh>
    <rPh sb="33" eb="34">
      <t>カイ</t>
    </rPh>
    <rPh sb="35" eb="36">
      <t>ミ</t>
    </rPh>
    <rPh sb="39" eb="41">
      <t>バアイ</t>
    </rPh>
    <rPh sb="46" eb="47">
      <t>フン</t>
    </rPh>
    <rPh sb="51" eb="53">
      <t>サンテイ</t>
    </rPh>
    <phoneticPr fontId="7"/>
  </si>
  <si>
    <t xml:space="preserve"> （Ⅰ）・（Ⅱ）共通
　地域密着型通所介護計画上、入浴の提供が位置付けられている場合に、利用者側の事情によ入浴を実施しなかった場合には、算定していない。</t>
    <rPh sb="8" eb="10">
      <t>キョウツウ</t>
    </rPh>
    <rPh sb="12" eb="17">
      <t>チイキミッチャクガタ</t>
    </rPh>
    <rPh sb="17" eb="19">
      <t>ツウショ</t>
    </rPh>
    <rPh sb="19" eb="21">
      <t>カイゴ</t>
    </rPh>
    <rPh sb="21" eb="23">
      <t>ケイカク</t>
    </rPh>
    <rPh sb="23" eb="24">
      <t>ジョウ</t>
    </rPh>
    <rPh sb="25" eb="27">
      <t>ニュウヨク</t>
    </rPh>
    <rPh sb="28" eb="30">
      <t>テイキョウ</t>
    </rPh>
    <rPh sb="31" eb="34">
      <t>イチヅ</t>
    </rPh>
    <rPh sb="40" eb="42">
      <t>バアイ</t>
    </rPh>
    <rPh sb="63" eb="65">
      <t>バアイ</t>
    </rPh>
    <phoneticPr fontId="7"/>
  </si>
  <si>
    <t>　（Ⅰ）・（Ⅱ）共通
　入浴介助を行う職員に対し、入浴介助に関する研修等を行っている。</t>
    <rPh sb="12" eb="14">
      <t>ニュウヨク</t>
    </rPh>
    <rPh sb="14" eb="16">
      <t>カイジョ</t>
    </rPh>
    <rPh sb="17" eb="18">
      <t>オコナ</t>
    </rPh>
    <rPh sb="19" eb="21">
      <t>ショクイン</t>
    </rPh>
    <rPh sb="22" eb="23">
      <t>タイ</t>
    </rPh>
    <rPh sb="25" eb="27">
      <t>ニュウヨク</t>
    </rPh>
    <rPh sb="27" eb="29">
      <t>カイジョ</t>
    </rPh>
    <rPh sb="30" eb="31">
      <t>カン</t>
    </rPh>
    <rPh sb="33" eb="35">
      <t>ケンシュウ</t>
    </rPh>
    <rPh sb="35" eb="36">
      <t>トウ</t>
    </rPh>
    <rPh sb="37" eb="38">
      <t>オコナ</t>
    </rPh>
    <phoneticPr fontId="7"/>
  </si>
  <si>
    <t xml:space="preserve"> （Ⅱ）
　医師等が利用者の居宅へ訪問することが困難な場合には、医師等の指示の下、介護職員が居宅を訪問し、情報通信機器等を活用して把握した浴室における利用者の動作及び浴室の環境を踏まえ、医師等が評価及び助言を行っている。</t>
    <rPh sb="6" eb="8">
      <t>イシ</t>
    </rPh>
    <rPh sb="8" eb="9">
      <t>トウ</t>
    </rPh>
    <rPh sb="10" eb="13">
      <t>リヨウシャ</t>
    </rPh>
    <rPh sb="14" eb="16">
      <t>キョタク</t>
    </rPh>
    <rPh sb="17" eb="19">
      <t>ホウモン</t>
    </rPh>
    <rPh sb="24" eb="26">
      <t>コンナン</t>
    </rPh>
    <rPh sb="27" eb="29">
      <t>バアイ</t>
    </rPh>
    <rPh sb="32" eb="34">
      <t>イシ</t>
    </rPh>
    <rPh sb="34" eb="35">
      <t>トウ</t>
    </rPh>
    <rPh sb="36" eb="38">
      <t>シジ</t>
    </rPh>
    <rPh sb="39" eb="40">
      <t>モト</t>
    </rPh>
    <rPh sb="41" eb="43">
      <t>カイゴ</t>
    </rPh>
    <rPh sb="43" eb="45">
      <t>ショクイン</t>
    </rPh>
    <rPh sb="46" eb="48">
      <t>キョタク</t>
    </rPh>
    <rPh sb="49" eb="51">
      <t>ホウモン</t>
    </rPh>
    <rPh sb="53" eb="55">
      <t>ジョウホウ</t>
    </rPh>
    <rPh sb="55" eb="57">
      <t>ツウシン</t>
    </rPh>
    <rPh sb="57" eb="59">
      <t>キキ</t>
    </rPh>
    <rPh sb="59" eb="60">
      <t>トウ</t>
    </rPh>
    <rPh sb="61" eb="63">
      <t>カツヨウ</t>
    </rPh>
    <rPh sb="65" eb="67">
      <t>ハアク</t>
    </rPh>
    <rPh sb="69" eb="71">
      <t>ヨクシツ</t>
    </rPh>
    <rPh sb="75" eb="78">
      <t>リヨウシャ</t>
    </rPh>
    <rPh sb="79" eb="81">
      <t>ドウサ</t>
    </rPh>
    <rPh sb="81" eb="82">
      <t>オヨ</t>
    </rPh>
    <rPh sb="83" eb="85">
      <t>ヨクシツ</t>
    </rPh>
    <rPh sb="86" eb="88">
      <t>カンキョウ</t>
    </rPh>
    <rPh sb="89" eb="90">
      <t>フ</t>
    </rPh>
    <rPh sb="93" eb="95">
      <t>イシ</t>
    </rPh>
    <rPh sb="95" eb="96">
      <t>トウ</t>
    </rPh>
    <rPh sb="97" eb="99">
      <t>ヒョウカ</t>
    </rPh>
    <rPh sb="99" eb="100">
      <t>オヨ</t>
    </rPh>
    <rPh sb="101" eb="103">
      <t>ジョゲン</t>
    </rPh>
    <rPh sb="104" eb="105">
      <t>オコナ</t>
    </rPh>
    <phoneticPr fontId="7"/>
  </si>
  <si>
    <t>　個別機能訓練加算（Ⅰ）イの問2から問5のいずれにも適合すること。</t>
    <rPh sb="14" eb="15">
      <t>トイ</t>
    </rPh>
    <rPh sb="18" eb="19">
      <t>トイ</t>
    </rPh>
    <rPh sb="26" eb="28">
      <t>テキゴウ</t>
    </rPh>
    <phoneticPr fontId="7"/>
  </si>
  <si>
    <t>（Ⅱ）
　評価対象者のＡＤＬ利得の平均値が３以上である。</t>
    <rPh sb="5" eb="7">
      <t>ヒョウカ</t>
    </rPh>
    <rPh sb="7" eb="9">
      <t>タイショウ</t>
    </rPh>
    <rPh sb="9" eb="10">
      <t>シャ</t>
    </rPh>
    <rPh sb="14" eb="16">
      <t>リトク</t>
    </rPh>
    <rPh sb="17" eb="20">
      <t>ヘイキンチ</t>
    </rPh>
    <rPh sb="22" eb="24">
      <t>イジョウ</t>
    </rPh>
    <phoneticPr fontId="7"/>
  </si>
  <si>
    <t>　定員超過利用・人員基準欠如に該当していない。</t>
    <phoneticPr fontId="7"/>
  </si>
  <si>
    <t>　おおむね３か月ごとの評価の結果、問２の①から⑤のいずれかに該当する者であって、継続的に管理栄養士等がサービス提供を行うことにより、栄養改善の効果が期待できると認められる者についてのみ、継続的に栄養改善サービスを提供している。</t>
    <rPh sb="17" eb="18">
      <t>トイ</t>
    </rPh>
    <rPh sb="30" eb="32">
      <t>ガイトウ</t>
    </rPh>
    <rPh sb="34" eb="35">
      <t>モノ</t>
    </rPh>
    <rPh sb="66" eb="68">
      <t>エイヨウ</t>
    </rPh>
    <rPh sb="85" eb="86">
      <t>モノ</t>
    </rPh>
    <phoneticPr fontId="7"/>
  </si>
  <si>
    <t>当該サービスを継続しないことにより、口腔機能が低下するおそれのある者</t>
    <rPh sb="33" eb="34">
      <t>モノ</t>
    </rPh>
    <phoneticPr fontId="7"/>
  </si>
  <si>
    <t>　指定療養通所介護を利用者に直接提供する職員の総数のうち、勤続年数７年以上の者の占める割合が100分の30以上であること。
　（利用者に直接提供する職員とは、生活相談員、看護職員、介護職員又は機能訓練指導員として勤務を行う職員を指す。又、勤続年数とは、各月の前月の末日時点における勤続年数をいう。）</t>
    <rPh sb="1" eb="9">
      <t>シテイリョウヨウツウショカイゴ</t>
    </rPh>
    <rPh sb="10" eb="13">
      <t>リヨウシャ</t>
    </rPh>
    <rPh sb="14" eb="18">
      <t>チョクセツテイキョウ</t>
    </rPh>
    <rPh sb="20" eb="22">
      <t>ショクイン</t>
    </rPh>
    <rPh sb="23" eb="25">
      <t>ソウスウ</t>
    </rPh>
    <rPh sb="29" eb="33">
      <t>キンゾクネンスウ</t>
    </rPh>
    <rPh sb="34" eb="37">
      <t>ネンイジョウ</t>
    </rPh>
    <rPh sb="38" eb="39">
      <t>モノ</t>
    </rPh>
    <rPh sb="40" eb="41">
      <t>シ</t>
    </rPh>
    <rPh sb="43" eb="45">
      <t>ワリアイ</t>
    </rPh>
    <rPh sb="49" eb="50">
      <t>ブン</t>
    </rPh>
    <rPh sb="53" eb="55">
      <t>イジョウ</t>
    </rPh>
    <rPh sb="64" eb="67">
      <t>リヨウシャ</t>
    </rPh>
    <rPh sb="68" eb="72">
      <t>チョクセツテイキョウ</t>
    </rPh>
    <rPh sb="74" eb="76">
      <t>ショクイン</t>
    </rPh>
    <rPh sb="79" eb="81">
      <t>セイカツ</t>
    </rPh>
    <rPh sb="81" eb="84">
      <t>ソウダンイン</t>
    </rPh>
    <rPh sb="85" eb="89">
      <t>カンゴショクイン</t>
    </rPh>
    <rPh sb="90" eb="92">
      <t>カイゴ</t>
    </rPh>
    <rPh sb="92" eb="94">
      <t>ショクイン</t>
    </rPh>
    <rPh sb="94" eb="95">
      <t>マタ</t>
    </rPh>
    <rPh sb="96" eb="103">
      <t>キノウクンレンシドウイン</t>
    </rPh>
    <rPh sb="106" eb="108">
      <t>キンム</t>
    </rPh>
    <rPh sb="109" eb="110">
      <t>オコナ</t>
    </rPh>
    <rPh sb="111" eb="113">
      <t>ショクイン</t>
    </rPh>
    <rPh sb="114" eb="115">
      <t>サ</t>
    </rPh>
    <rPh sb="117" eb="118">
      <t>マタ</t>
    </rPh>
    <rPh sb="119" eb="123">
      <t>キンゾクネンスウ</t>
    </rPh>
    <rPh sb="126" eb="128">
      <t>カクツキ</t>
    </rPh>
    <rPh sb="129" eb="131">
      <t>ゼンゲツ</t>
    </rPh>
    <rPh sb="132" eb="136">
      <t>マツジツジテン</t>
    </rPh>
    <rPh sb="140" eb="144">
      <t>キンゾクネンスウ</t>
    </rPh>
    <phoneticPr fontId="7"/>
  </si>
  <si>
    <t>　指定療養通所介護を利用者に直接提供する職員の総数のうち、勤続年数３年以上の者の占める割合が100分の30以上であること。
　（利用者に直接提供する職員とは、生活相談員、看護職員、介護職員又は機能訓練指導員として勤務を行う職員を指す。又、勤続年数とは、各月の前月の末日時点における勤続年数をいう。）</t>
    <rPh sb="10" eb="13">
      <t>リヨウシャ</t>
    </rPh>
    <rPh sb="14" eb="18">
      <t>チョクセツテイキョウ</t>
    </rPh>
    <rPh sb="20" eb="22">
      <t>ショクイン</t>
    </rPh>
    <rPh sb="23" eb="25">
      <t>ソウスウ</t>
    </rPh>
    <rPh sb="29" eb="33">
      <t>キンゾクネンスウ</t>
    </rPh>
    <rPh sb="34" eb="37">
      <t>ネンイジョウ</t>
    </rPh>
    <rPh sb="38" eb="39">
      <t>モノ</t>
    </rPh>
    <rPh sb="40" eb="41">
      <t>シ</t>
    </rPh>
    <rPh sb="43" eb="45">
      <t>ワリアイ</t>
    </rPh>
    <rPh sb="49" eb="50">
      <t>ブン</t>
    </rPh>
    <rPh sb="53" eb="55">
      <t>イジョウ</t>
    </rPh>
    <rPh sb="64" eb="67">
      <t>リヨウシャ</t>
    </rPh>
    <rPh sb="68" eb="72">
      <t>チョクセツテイキョウ</t>
    </rPh>
    <rPh sb="74" eb="76">
      <t>ショクイン</t>
    </rPh>
    <rPh sb="79" eb="81">
      <t>セイカツ</t>
    </rPh>
    <rPh sb="81" eb="84">
      <t>ソウダンイン</t>
    </rPh>
    <rPh sb="85" eb="89">
      <t>カンゴショクイン</t>
    </rPh>
    <rPh sb="90" eb="92">
      <t>カイゴ</t>
    </rPh>
    <rPh sb="92" eb="94">
      <t>ショクイン</t>
    </rPh>
    <rPh sb="94" eb="95">
      <t>マタ</t>
    </rPh>
    <rPh sb="96" eb="103">
      <t>キノウクンレンシドウイン</t>
    </rPh>
    <rPh sb="106" eb="108">
      <t>キンム</t>
    </rPh>
    <rPh sb="109" eb="110">
      <t>オコナ</t>
    </rPh>
    <rPh sb="111" eb="113">
      <t>ショクイン</t>
    </rPh>
    <rPh sb="114" eb="115">
      <t>サ</t>
    </rPh>
    <rPh sb="117" eb="118">
      <t>マタ</t>
    </rPh>
    <rPh sb="119" eb="123">
      <t>キンゾクネンスウ</t>
    </rPh>
    <rPh sb="126" eb="128">
      <t>カクツキ</t>
    </rPh>
    <rPh sb="129" eb="131">
      <t>ゼンゲツ</t>
    </rPh>
    <rPh sb="132" eb="136">
      <t>マツジツジテン</t>
    </rPh>
    <rPh sb="140" eb="144">
      <t>キンゾクネンスウ</t>
    </rPh>
    <phoneticPr fontId="7"/>
  </si>
  <si>
    <t>　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日を除く。）であること。</t>
    <rPh sb="1" eb="3">
      <t>エイヨウ</t>
    </rPh>
    <rPh sb="9" eb="11">
      <t>カサン</t>
    </rPh>
    <rPh sb="12" eb="14">
      <t>サンテイ</t>
    </rPh>
    <rPh sb="18" eb="19">
      <t>アイダ</t>
    </rPh>
    <rPh sb="22" eb="23">
      <t>マタ</t>
    </rPh>
    <rPh sb="24" eb="26">
      <t>トウガイ</t>
    </rPh>
    <rPh sb="26" eb="29">
      <t>リヨウシャ</t>
    </rPh>
    <rPh sb="30" eb="36">
      <t>エイヨウカイゼンカサン</t>
    </rPh>
    <rPh sb="37" eb="39">
      <t>サンテイ</t>
    </rPh>
    <rPh sb="40" eb="41">
      <t>カカ</t>
    </rPh>
    <rPh sb="42" eb="46">
      <t>エイヨウカイゼン</t>
    </rPh>
    <rPh sb="51" eb="52">
      <t>ウ</t>
    </rPh>
    <rPh sb="56" eb="57">
      <t>アイダ</t>
    </rPh>
    <rPh sb="60" eb="61">
      <t>モ</t>
    </rPh>
    <rPh sb="64" eb="66">
      <t>トウガイ</t>
    </rPh>
    <rPh sb="66" eb="68">
      <t>エイヨウ</t>
    </rPh>
    <rPh sb="68" eb="70">
      <t>カイゼン</t>
    </rPh>
    <rPh sb="75" eb="77">
      <t>シュウリョウ</t>
    </rPh>
    <rPh sb="79" eb="80">
      <t>ヒ</t>
    </rPh>
    <rPh sb="81" eb="82">
      <t>ゾク</t>
    </rPh>
    <rPh sb="84" eb="85">
      <t>ツキ</t>
    </rPh>
    <rPh sb="86" eb="90">
      <t>エイヨウジョウタイ</t>
    </rPh>
    <rPh sb="99" eb="100">
      <t>オコナ</t>
    </rPh>
    <rPh sb="102" eb="104">
      <t>ケッカ</t>
    </rPh>
    <rPh sb="105" eb="109">
      <t>エイヨウカイゼン</t>
    </rPh>
    <rPh sb="114" eb="116">
      <t>ヒツヨウ</t>
    </rPh>
    <rPh sb="120" eb="122">
      <t>ハンダン</t>
    </rPh>
    <rPh sb="125" eb="129">
      <t>エイヨウカイゼン</t>
    </rPh>
    <rPh sb="134" eb="136">
      <t>カイシ</t>
    </rPh>
    <phoneticPr fontId="7"/>
  </si>
  <si>
    <t>　算定日が属する月が、栄養アセスメント加算を算定してい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日を除く。）であること。</t>
    <rPh sb="1" eb="4">
      <t>サンテイビ</t>
    </rPh>
    <rPh sb="5" eb="6">
      <t>ゾク</t>
    </rPh>
    <rPh sb="8" eb="9">
      <t>ツキ</t>
    </rPh>
    <rPh sb="11" eb="13">
      <t>エイヨウ</t>
    </rPh>
    <rPh sb="19" eb="21">
      <t>カサン</t>
    </rPh>
    <rPh sb="22" eb="24">
      <t>サンテイ</t>
    </rPh>
    <rPh sb="28" eb="29">
      <t>マタ</t>
    </rPh>
    <rPh sb="30" eb="32">
      <t>トウガイ</t>
    </rPh>
    <rPh sb="32" eb="35">
      <t>リヨウシャ</t>
    </rPh>
    <rPh sb="36" eb="42">
      <t>エイヨウカイゼンカサン</t>
    </rPh>
    <rPh sb="43" eb="45">
      <t>サンテイ</t>
    </rPh>
    <rPh sb="46" eb="47">
      <t>カカ</t>
    </rPh>
    <rPh sb="48" eb="50">
      <t>エイヨウ</t>
    </rPh>
    <rPh sb="50" eb="52">
      <t>カイゼン</t>
    </rPh>
    <rPh sb="57" eb="58">
      <t>ウ</t>
    </rPh>
    <rPh sb="62" eb="63">
      <t>アイダ</t>
    </rPh>
    <rPh sb="66" eb="67">
      <t>モ</t>
    </rPh>
    <rPh sb="70" eb="72">
      <t>トウガイ</t>
    </rPh>
    <rPh sb="72" eb="76">
      <t>エイヨウカイゼン</t>
    </rPh>
    <rPh sb="81" eb="83">
      <t>シュウリョウ</t>
    </rPh>
    <rPh sb="85" eb="86">
      <t>ヒ</t>
    </rPh>
    <rPh sb="87" eb="88">
      <t>ゾク</t>
    </rPh>
    <rPh sb="90" eb="91">
      <t>ツキ</t>
    </rPh>
    <phoneticPr fontId="7"/>
  </si>
  <si>
    <t>他の介護サービスの事業において、当該利用者について、口腔連携強化加算を算定していないこと。</t>
    <rPh sb="0" eb="1">
      <t>ホカ</t>
    </rPh>
    <rPh sb="2" eb="4">
      <t>カイゴ</t>
    </rPh>
    <rPh sb="9" eb="11">
      <t>ジギョウ</t>
    </rPh>
    <rPh sb="16" eb="21">
      <t>トウガイリヨウシャ</t>
    </rPh>
    <rPh sb="26" eb="30">
      <t>コウクウレンケイ</t>
    </rPh>
    <rPh sb="30" eb="34">
      <t>キョウカカサン</t>
    </rPh>
    <rPh sb="35" eb="37">
      <t>サンテイ</t>
    </rPh>
    <phoneticPr fontId="7"/>
  </si>
  <si>
    <t>　算定日が属する月が、当該利用者が口腔機能向上加算の算定に係る口腔機能向上サービスを受けている間及び当該口腔機能向上サービスが終了した日の属する月（口腔の健康状態のスクリーニングを行った結果、口腔機能向上サービスが開始された日の属する月を除く。）であること。</t>
    <rPh sb="1" eb="4">
      <t>サンテイビ</t>
    </rPh>
    <rPh sb="5" eb="6">
      <t>ゾク</t>
    </rPh>
    <rPh sb="8" eb="9">
      <t>ツキ</t>
    </rPh>
    <rPh sb="11" eb="16">
      <t>トウガイリヨウシャ</t>
    </rPh>
    <rPh sb="17" eb="23">
      <t>コウクウキノウコウジョウ</t>
    </rPh>
    <rPh sb="23" eb="25">
      <t>カサン</t>
    </rPh>
    <rPh sb="26" eb="28">
      <t>サンテイ</t>
    </rPh>
    <rPh sb="29" eb="30">
      <t>カカ</t>
    </rPh>
    <rPh sb="31" eb="37">
      <t>コウクウキノウコウジョウ</t>
    </rPh>
    <rPh sb="42" eb="43">
      <t>ウ</t>
    </rPh>
    <rPh sb="47" eb="48">
      <t>アイダ</t>
    </rPh>
    <rPh sb="48" eb="49">
      <t>オヨ</t>
    </rPh>
    <rPh sb="50" eb="52">
      <t>トウガイ</t>
    </rPh>
    <rPh sb="52" eb="58">
      <t>コウクウキノウコウジョウ</t>
    </rPh>
    <rPh sb="63" eb="65">
      <t>シュウリョウ</t>
    </rPh>
    <rPh sb="67" eb="68">
      <t>ヒ</t>
    </rPh>
    <rPh sb="69" eb="70">
      <t>ゾク</t>
    </rPh>
    <rPh sb="72" eb="73">
      <t>ツキ</t>
    </rPh>
    <rPh sb="74" eb="76">
      <t>コウクウ</t>
    </rPh>
    <rPh sb="77" eb="81">
      <t>ケンコウジョウタイ</t>
    </rPh>
    <rPh sb="90" eb="91">
      <t>オコナ</t>
    </rPh>
    <rPh sb="93" eb="95">
      <t>ケッカ</t>
    </rPh>
    <rPh sb="96" eb="100">
      <t>コウクウキノウ</t>
    </rPh>
    <rPh sb="100" eb="102">
      <t>コウジョウ</t>
    </rPh>
    <rPh sb="107" eb="109">
      <t>カイシ</t>
    </rPh>
    <rPh sb="112" eb="113">
      <t>ヒ</t>
    </rPh>
    <rPh sb="114" eb="115">
      <t>ゾク</t>
    </rPh>
    <rPh sb="117" eb="118">
      <t>ツキ</t>
    </rPh>
    <rPh sb="119" eb="120">
      <t>ノゾ</t>
    </rPh>
    <phoneticPr fontId="7"/>
  </si>
  <si>
    <t>　当該利用者が口腔機能向上加算の算定に係る口腔機能向上サービスを受けている間である又は当該口腔機能向上サービスが終了した日の属する月（口腔の健康状態のスクリーニングを行った結果、口腔機能向上サービスが開始された日の属する月を除く。）であること。</t>
    <rPh sb="1" eb="3">
      <t>トウガイ</t>
    </rPh>
    <rPh sb="3" eb="6">
      <t>リヨウシャ</t>
    </rPh>
    <rPh sb="7" eb="11">
      <t>コウクウキノウ</t>
    </rPh>
    <rPh sb="11" eb="15">
      <t>コウジョウカサン</t>
    </rPh>
    <rPh sb="16" eb="18">
      <t>サンテイ</t>
    </rPh>
    <rPh sb="19" eb="20">
      <t>カカ</t>
    </rPh>
    <rPh sb="21" eb="27">
      <t>コウクウキノウコウジョウ</t>
    </rPh>
    <rPh sb="32" eb="33">
      <t>ウ</t>
    </rPh>
    <rPh sb="37" eb="38">
      <t>アイダ</t>
    </rPh>
    <rPh sb="41" eb="42">
      <t>マタ</t>
    </rPh>
    <rPh sb="43" eb="45">
      <t>トウガイ</t>
    </rPh>
    <rPh sb="45" eb="51">
      <t>コウクウキノウコウジョウ</t>
    </rPh>
    <rPh sb="56" eb="58">
      <t>シュウリョウ</t>
    </rPh>
    <rPh sb="60" eb="61">
      <t>ヒ</t>
    </rPh>
    <rPh sb="62" eb="63">
      <t>ゾク</t>
    </rPh>
    <rPh sb="65" eb="66">
      <t>ツキ</t>
    </rPh>
    <phoneticPr fontId="7"/>
  </si>
  <si>
    <r>
      <t>１．</t>
    </r>
    <r>
      <rPr>
        <b/>
        <u/>
        <sz val="14"/>
        <color theme="1"/>
        <rFont val="HGPｺﾞｼｯｸM"/>
        <family val="3"/>
        <charset val="128"/>
      </rPr>
      <t>人員基準について</t>
    </r>
    <phoneticPr fontId="7"/>
  </si>
  <si>
    <r>
      <t xml:space="preserve">　非常災害に関する具体的計画を立てている。
</t>
    </r>
    <r>
      <rPr>
        <sz val="9"/>
        <color theme="1"/>
        <rFont val="HGPｺﾞｼｯｸM"/>
        <family val="3"/>
        <charset val="128"/>
      </rPr>
      <t>※非常災害に関する具体的計画とは、消防法施行規則に規定する消防計画、及び風水害、地震等の災害に
　対処するための計画をいいます。
※消防法の対象外の事業所でも、法に準じた計画を作成する必要があります。</t>
    </r>
    <rPh sb="23" eb="25">
      <t>ヒジョウ</t>
    </rPh>
    <rPh sb="25" eb="27">
      <t>サイガイ</t>
    </rPh>
    <rPh sb="28" eb="29">
      <t>カン</t>
    </rPh>
    <rPh sb="31" eb="34">
      <t>グタイテキ</t>
    </rPh>
    <rPh sb="34" eb="36">
      <t>ケイカク</t>
    </rPh>
    <rPh sb="56" eb="57">
      <t>オヨ</t>
    </rPh>
    <rPh sb="58" eb="61">
      <t>フウスイガイ</t>
    </rPh>
    <rPh sb="66" eb="68">
      <t>サイガイ</t>
    </rPh>
    <rPh sb="71" eb="73">
      <t>タイショ</t>
    </rPh>
    <rPh sb="78" eb="80">
      <t>ケイカク</t>
    </rPh>
    <rPh sb="88" eb="91">
      <t>ショウボウホウ</t>
    </rPh>
    <rPh sb="92" eb="95">
      <t>タイショウガイ</t>
    </rPh>
    <rPh sb="96" eb="99">
      <t>ジギョウショ</t>
    </rPh>
    <rPh sb="102" eb="103">
      <t>ホウ</t>
    </rPh>
    <rPh sb="104" eb="105">
      <t>ジュン</t>
    </rPh>
    <rPh sb="107" eb="109">
      <t>ケイカク</t>
    </rPh>
    <rPh sb="110" eb="112">
      <t>サクセイ</t>
    </rPh>
    <rPh sb="114" eb="116">
      <t>ヒツヨウ</t>
    </rPh>
    <phoneticPr fontId="7"/>
  </si>
  <si>
    <r>
      <t xml:space="preserve">　事業所の防火管理者（責任者）を決めている。
</t>
    </r>
    <r>
      <rPr>
        <sz val="9"/>
        <color theme="1"/>
        <rFont val="HGPｺﾞｼｯｸM"/>
        <family val="3"/>
        <charset val="128"/>
      </rPr>
      <t>※消防法の対象外の事業所でも、防火管理について責任者を定める必要があります。</t>
    </r>
    <rPh sb="38" eb="40">
      <t>ボウカ</t>
    </rPh>
    <rPh sb="40" eb="42">
      <t>カンリ</t>
    </rPh>
    <rPh sb="46" eb="49">
      <t>セキニンシャ</t>
    </rPh>
    <rPh sb="50" eb="51">
      <t>サダ</t>
    </rPh>
    <rPh sb="53" eb="55">
      <t>ヒツヨウ</t>
    </rPh>
    <phoneticPr fontId="7"/>
  </si>
  <si>
    <r>
      <t xml:space="preserve">　重要事項を事業所のウェブサイトに掲載している。
</t>
    </r>
    <r>
      <rPr>
        <sz val="9"/>
        <color theme="1"/>
        <rFont val="HGPｺﾞｼｯｸM"/>
        <family val="3"/>
        <charset val="128"/>
      </rPr>
      <t>　※ウェブサイトとは、法人のホームページ等又は介護サービス情報公表システムのことをいう。
　※令和７年度より義務付け</t>
    </r>
    <phoneticPr fontId="7"/>
  </si>
  <si>
    <r>
      <t>　事業所の運営について、暴力団、暴力団員等から支配的な影響を</t>
    </r>
    <r>
      <rPr>
        <u/>
        <sz val="11"/>
        <color theme="1"/>
        <rFont val="HGPｺﾞｼｯｸM"/>
        <family val="3"/>
        <charset val="128"/>
      </rPr>
      <t>受けていない</t>
    </r>
    <r>
      <rPr>
        <sz val="11"/>
        <color theme="1"/>
        <rFont val="HGPｺﾞｼｯｸM"/>
        <family val="3"/>
        <charset val="128"/>
      </rPr>
      <t>。</t>
    </r>
    <rPh sb="1" eb="4">
      <t>ジギョウショ</t>
    </rPh>
    <rPh sb="5" eb="7">
      <t>ウンエイ</t>
    </rPh>
    <rPh sb="12" eb="15">
      <t>ボウリョクダン</t>
    </rPh>
    <rPh sb="16" eb="19">
      <t>ボウリョクダン</t>
    </rPh>
    <rPh sb="19" eb="20">
      <t>イン</t>
    </rPh>
    <rPh sb="20" eb="21">
      <t>トウ</t>
    </rPh>
    <rPh sb="23" eb="26">
      <t>シハイテキ</t>
    </rPh>
    <rPh sb="27" eb="29">
      <t>エイキョウ</t>
    </rPh>
    <rPh sb="30" eb="31">
      <t>ウ</t>
    </rPh>
    <phoneticPr fontId="7"/>
  </si>
  <si>
    <r>
      <t>5．加算</t>
    </r>
    <r>
      <rPr>
        <sz val="11"/>
        <color theme="1"/>
        <rFont val="HGPｺﾞｼｯｸM"/>
        <family val="3"/>
        <charset val="128"/>
      </rPr>
      <t>（算定している加算のみ回答してください。）</t>
    </r>
    <rPh sb="2" eb="4">
      <t>カサン</t>
    </rPh>
    <phoneticPr fontId="7"/>
  </si>
  <si>
    <r>
      <t xml:space="preserve"> （Ⅱ）
　</t>
    </r>
    <r>
      <rPr>
        <sz val="11"/>
        <color theme="1"/>
        <rFont val="HGPｺﾞｼｯｸM"/>
        <family val="3"/>
        <charset val="128"/>
      </rPr>
      <t>医師、理学療法士、作業療法士、介護福祉士若しくは介護支援専門員又は利用者の動作及び浴室の環境の評価を行うことができる福祉用具専門相談員、機能訓練指導員、地域包括支援センターの職員その他住宅改修に関する専門的知識を有する者（以下「医師等」）が利用者の居宅を訪問し、浴室における当該利用者の動作及び浴室の環境を評価している。</t>
    </r>
    <rPh sb="6" eb="8">
      <t>イシ</t>
    </rPh>
    <rPh sb="9" eb="14">
      <t>リガクリョウホウシ</t>
    </rPh>
    <rPh sb="15" eb="17">
      <t>サギョウ</t>
    </rPh>
    <rPh sb="17" eb="20">
      <t>リョウホウシ</t>
    </rPh>
    <rPh sb="21" eb="26">
      <t>カイゴフクシシ</t>
    </rPh>
    <rPh sb="26" eb="27">
      <t>モ</t>
    </rPh>
    <rPh sb="30" eb="37">
      <t>カイゴシエンセンモンイン</t>
    </rPh>
    <rPh sb="37" eb="38">
      <t>マタ</t>
    </rPh>
    <rPh sb="39" eb="42">
      <t>リヨウシャ</t>
    </rPh>
    <rPh sb="43" eb="45">
      <t>ドウサ</t>
    </rPh>
    <rPh sb="45" eb="46">
      <t>オヨ</t>
    </rPh>
    <rPh sb="47" eb="49">
      <t>ヨクシツ</t>
    </rPh>
    <rPh sb="50" eb="52">
      <t>カンキョウ</t>
    </rPh>
    <rPh sb="53" eb="55">
      <t>ヒョウカ</t>
    </rPh>
    <rPh sb="56" eb="57">
      <t>オコナ</t>
    </rPh>
    <rPh sb="64" eb="66">
      <t>フクシ</t>
    </rPh>
    <rPh sb="66" eb="68">
      <t>ヨウグ</t>
    </rPh>
    <rPh sb="68" eb="70">
      <t>センモン</t>
    </rPh>
    <rPh sb="70" eb="73">
      <t>ソウダンイン</t>
    </rPh>
    <rPh sb="74" eb="76">
      <t>キノウ</t>
    </rPh>
    <rPh sb="76" eb="78">
      <t>クンレン</t>
    </rPh>
    <rPh sb="78" eb="81">
      <t>シドウイン</t>
    </rPh>
    <rPh sb="82" eb="84">
      <t>チイキ</t>
    </rPh>
    <rPh sb="84" eb="86">
      <t>ホウカツ</t>
    </rPh>
    <rPh sb="86" eb="88">
      <t>シエン</t>
    </rPh>
    <rPh sb="93" eb="95">
      <t>ショクイン</t>
    </rPh>
    <rPh sb="97" eb="98">
      <t>タ</t>
    </rPh>
    <rPh sb="98" eb="100">
      <t>ジュウタク</t>
    </rPh>
    <rPh sb="100" eb="102">
      <t>カイシュウ</t>
    </rPh>
    <rPh sb="103" eb="104">
      <t>カン</t>
    </rPh>
    <rPh sb="106" eb="109">
      <t>センモンテキ</t>
    </rPh>
    <rPh sb="109" eb="111">
      <t>チシキ</t>
    </rPh>
    <rPh sb="112" eb="113">
      <t>ユウ</t>
    </rPh>
    <rPh sb="115" eb="116">
      <t>モノ</t>
    </rPh>
    <rPh sb="117" eb="119">
      <t>イカ</t>
    </rPh>
    <rPh sb="120" eb="123">
      <t>イシトウ</t>
    </rPh>
    <rPh sb="126" eb="129">
      <t>リヨウシャ</t>
    </rPh>
    <rPh sb="130" eb="132">
      <t>キョタク</t>
    </rPh>
    <rPh sb="133" eb="135">
      <t>ホウモン</t>
    </rPh>
    <rPh sb="137" eb="139">
      <t>ヨクシツ</t>
    </rPh>
    <rPh sb="143" eb="148">
      <t>トウガイリヨウシャ</t>
    </rPh>
    <rPh sb="149" eb="152">
      <t>ドウサオヨ</t>
    </rPh>
    <rPh sb="153" eb="155">
      <t>ヨクシツ</t>
    </rPh>
    <rPh sb="156" eb="158">
      <t>カンキョウ</t>
    </rPh>
    <rPh sb="159" eb="161">
      <t>ヒョウカ</t>
    </rPh>
    <phoneticPr fontId="7"/>
  </si>
  <si>
    <r>
      <t>　</t>
    </r>
    <r>
      <rPr>
        <u/>
        <sz val="11"/>
        <color theme="1"/>
        <rFont val="HGPｺﾞｼｯｸM"/>
        <family val="3"/>
        <charset val="128"/>
      </rPr>
      <t>専ら機能訓練指導員の職務に従事する</t>
    </r>
    <r>
      <rPr>
        <sz val="11"/>
        <color theme="1"/>
        <rFont val="HGPｺﾞｼｯｸM"/>
        <family val="3"/>
        <charset val="128"/>
      </rPr>
      <t>理学療法士、作業療法士、言語聴覚士、看護職員、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以下「理学療法士等」）を１名以上配置している。</t>
    </r>
    <phoneticPr fontId="7"/>
  </si>
  <si>
    <t>　個別機能訓練加算（Ⅰ）イの問1で配置された理学療法士等に加えて、専ら機能訓練指導員の職務に従事する理学療法士等を１名以上配置している。</t>
    <rPh sb="1" eb="9">
      <t>コベツキノウクンレンカサン</t>
    </rPh>
    <rPh sb="14" eb="15">
      <t>トイ</t>
    </rPh>
    <rPh sb="17" eb="19">
      <t>ハイチ</t>
    </rPh>
    <rPh sb="22" eb="28">
      <t>リガクリョウホウシトウ</t>
    </rPh>
    <rPh sb="29" eb="30">
      <t>クワ</t>
    </rPh>
    <phoneticPr fontId="7"/>
  </si>
  <si>
    <r>
      <t xml:space="preserve">　地域密着型通所介護を行う時間帯を通じて、専ら当該指定地域密着型通所介護の提供に当たる認知症介護の指導に係る専門的な研修（「認知症介護指導者研修」及び認知症看護に係る適切な研修）、認知症介護に係る専門的な研修（「認知症介護実践リーダー研修」）、認知症介護に係る実践的な研修（「認知症介護実践者研修」）等を修了した者を１名以上配置している。
</t>
    </r>
    <r>
      <rPr>
        <sz val="10"/>
        <color theme="1"/>
        <rFont val="HGPｺﾞｼｯｸM"/>
        <family val="3"/>
        <charset val="128"/>
      </rPr>
      <t>※旧痴呆介護実務者研修の基礎課程及び専門課程の修了者でも可。</t>
    </r>
    <rPh sb="11" eb="12">
      <t>オコナ</t>
    </rPh>
    <rPh sb="13" eb="16">
      <t>ジカンタイ</t>
    </rPh>
    <rPh sb="17" eb="18">
      <t>ツウ</t>
    </rPh>
    <rPh sb="21" eb="22">
      <t>モッパ</t>
    </rPh>
    <rPh sb="23" eb="27">
      <t>トウガイシテイ</t>
    </rPh>
    <rPh sb="27" eb="36">
      <t>チイキミッチャクガタツウショカイゴ</t>
    </rPh>
    <rPh sb="37" eb="39">
      <t>テイキョウ</t>
    </rPh>
    <rPh sb="40" eb="41">
      <t>ア</t>
    </rPh>
    <rPh sb="43" eb="46">
      <t>ニンチショウ</t>
    </rPh>
    <rPh sb="46" eb="48">
      <t>カイゴ</t>
    </rPh>
    <rPh sb="49" eb="51">
      <t>シドウ</t>
    </rPh>
    <rPh sb="52" eb="53">
      <t>カカ</t>
    </rPh>
    <rPh sb="54" eb="57">
      <t>センモンテキ</t>
    </rPh>
    <rPh sb="58" eb="60">
      <t>ケンシュウ</t>
    </rPh>
    <rPh sb="62" eb="64">
      <t>ニンチ</t>
    </rPh>
    <rPh sb="64" eb="65">
      <t>ショウ</t>
    </rPh>
    <rPh sb="65" eb="67">
      <t>カイゴ</t>
    </rPh>
    <rPh sb="67" eb="70">
      <t>シドウシャ</t>
    </rPh>
    <rPh sb="70" eb="72">
      <t>ケンシュウ</t>
    </rPh>
    <rPh sb="73" eb="74">
      <t>オヨ</t>
    </rPh>
    <rPh sb="75" eb="80">
      <t>ニンチショウカンゴ</t>
    </rPh>
    <rPh sb="81" eb="82">
      <t>カカ</t>
    </rPh>
    <rPh sb="83" eb="85">
      <t>テキセツ</t>
    </rPh>
    <rPh sb="86" eb="88">
      <t>ケンシュウ</t>
    </rPh>
    <rPh sb="90" eb="93">
      <t>ニンチショウ</t>
    </rPh>
    <rPh sb="93" eb="95">
      <t>カイゴ</t>
    </rPh>
    <rPh sb="96" eb="97">
      <t>カカ</t>
    </rPh>
    <rPh sb="98" eb="101">
      <t>センモンテキ</t>
    </rPh>
    <rPh sb="102" eb="104">
      <t>ケンシュウ</t>
    </rPh>
    <rPh sb="106" eb="108">
      <t>ニンチ</t>
    </rPh>
    <rPh sb="108" eb="109">
      <t>ショウ</t>
    </rPh>
    <rPh sb="109" eb="111">
      <t>カイゴ</t>
    </rPh>
    <rPh sb="111" eb="113">
      <t>ジッセン</t>
    </rPh>
    <rPh sb="117" eb="119">
      <t>ケンシュウ</t>
    </rPh>
    <rPh sb="122" eb="125">
      <t>ニンチショウ</t>
    </rPh>
    <rPh sb="125" eb="127">
      <t>カイゴ</t>
    </rPh>
    <rPh sb="128" eb="129">
      <t>カカ</t>
    </rPh>
    <rPh sb="130" eb="133">
      <t>ジッセンテキ</t>
    </rPh>
    <rPh sb="134" eb="136">
      <t>ケンシュウ</t>
    </rPh>
    <rPh sb="138" eb="141">
      <t>ニンチショウ</t>
    </rPh>
    <rPh sb="141" eb="143">
      <t>カイゴ</t>
    </rPh>
    <rPh sb="143" eb="146">
      <t>ジッセンシャ</t>
    </rPh>
    <rPh sb="146" eb="148">
      <t>ケンシュウ</t>
    </rPh>
    <rPh sb="150" eb="151">
      <t>トウ</t>
    </rPh>
    <rPh sb="152" eb="154">
      <t>シュウリョウ</t>
    </rPh>
    <rPh sb="156" eb="157">
      <t>モノ</t>
    </rPh>
    <rPh sb="159" eb="162">
      <t>メイイジョウ</t>
    </rPh>
    <rPh sb="162" eb="164">
      <t>ハイチ</t>
    </rPh>
    <rPh sb="171" eb="172">
      <t>キュウ</t>
    </rPh>
    <rPh sb="172" eb="174">
      <t>チホウ</t>
    </rPh>
    <rPh sb="174" eb="176">
      <t>カイゴ</t>
    </rPh>
    <rPh sb="176" eb="179">
      <t>ジツムシャ</t>
    </rPh>
    <rPh sb="179" eb="181">
      <t>ケンシュウ</t>
    </rPh>
    <rPh sb="182" eb="184">
      <t>キソ</t>
    </rPh>
    <rPh sb="184" eb="186">
      <t>カテイ</t>
    </rPh>
    <rPh sb="186" eb="187">
      <t>オヨ</t>
    </rPh>
    <rPh sb="188" eb="190">
      <t>センモン</t>
    </rPh>
    <rPh sb="190" eb="192">
      <t>カテイ</t>
    </rPh>
    <rPh sb="193" eb="196">
      <t>シュウリョウシャ</t>
    </rPh>
    <rPh sb="198" eb="199">
      <t>カ</t>
    </rPh>
    <phoneticPr fontId="7"/>
  </si>
  <si>
    <r>
      <t>　問１で×の場合、市に届け出た上で、０．９を下回った月の</t>
    </r>
    <r>
      <rPr>
        <b/>
        <sz val="11"/>
        <color theme="1"/>
        <rFont val="HGPｺﾞｼｯｸM"/>
        <family val="3"/>
        <charset val="128"/>
      </rPr>
      <t>次の月から人員基準欠如が解消されるに至った月</t>
    </r>
    <r>
      <rPr>
        <sz val="11"/>
        <color theme="1"/>
        <rFont val="HGPｺﾞｼｯｸM"/>
        <family val="3"/>
        <charset val="128"/>
      </rPr>
      <t>の介護報酬については、その単位の利用者全員について所定単位数の70/100に相当する単位数を算定している。</t>
    </r>
    <rPh sb="6" eb="8">
      <t>バアイ</t>
    </rPh>
    <rPh sb="9" eb="10">
      <t>シ</t>
    </rPh>
    <rPh sb="11" eb="12">
      <t>トド</t>
    </rPh>
    <rPh sb="13" eb="14">
      <t>デ</t>
    </rPh>
    <rPh sb="15" eb="16">
      <t>ウエ</t>
    </rPh>
    <rPh sb="88" eb="90">
      <t>ソウトウ</t>
    </rPh>
    <rPh sb="92" eb="95">
      <t>タンイスウ</t>
    </rPh>
    <phoneticPr fontId="7"/>
  </si>
  <si>
    <r>
      <t>　問３で×の場合、市に届け出た上で、０．９以上１未満となった</t>
    </r>
    <r>
      <rPr>
        <b/>
        <sz val="11"/>
        <color theme="1"/>
        <rFont val="HGPｺﾞｼｯｸM"/>
        <family val="3"/>
        <charset val="128"/>
      </rPr>
      <t>月の翌々月から人員基準欠如が解消されるに至った月</t>
    </r>
    <r>
      <rPr>
        <sz val="11"/>
        <color theme="1"/>
        <rFont val="HGPｺﾞｼｯｸM"/>
        <family val="3"/>
        <charset val="128"/>
      </rPr>
      <t>の介護報酬については、その単位の利用者全員について所定単位数の70/100に相当する単位数を算定している（人員基準欠如となった月の翌月の末日において人員基準を満たしている場合を除く）。</t>
    </r>
    <rPh sb="6" eb="8">
      <t>バアイ</t>
    </rPh>
    <rPh sb="9" eb="10">
      <t>シ</t>
    </rPh>
    <rPh sb="11" eb="12">
      <t>トド</t>
    </rPh>
    <rPh sb="13" eb="14">
      <t>デ</t>
    </rPh>
    <rPh sb="15" eb="16">
      <t>ウエ</t>
    </rPh>
    <rPh sb="21" eb="23">
      <t>イジョウ</t>
    </rPh>
    <rPh sb="24" eb="26">
      <t>ミマン</t>
    </rPh>
    <rPh sb="55" eb="57">
      <t>カイゴ</t>
    </rPh>
    <rPh sb="57" eb="59">
      <t>ホウシュウ</t>
    </rPh>
    <rPh sb="92" eb="94">
      <t>ソウトウ</t>
    </rPh>
    <rPh sb="96" eb="99">
      <t>タンイスウ</t>
    </rPh>
    <rPh sb="107" eb="109">
      <t>ジンイン</t>
    </rPh>
    <rPh sb="109" eb="111">
      <t>キジュン</t>
    </rPh>
    <rPh sb="111" eb="113">
      <t>ケツジョ</t>
    </rPh>
    <rPh sb="117" eb="118">
      <t>ツキ</t>
    </rPh>
    <phoneticPr fontId="7"/>
  </si>
  <si>
    <r>
      <t>　問１で×の場合、市に届け出た上で、０．９を下回った月の</t>
    </r>
    <r>
      <rPr>
        <b/>
        <sz val="11"/>
        <color theme="1"/>
        <rFont val="HGPｺﾞｼｯｸM"/>
        <family val="3"/>
        <charset val="128"/>
      </rPr>
      <t>次の月から人員基準欠如が解消されるに至った月</t>
    </r>
    <r>
      <rPr>
        <sz val="11"/>
        <color theme="1"/>
        <rFont val="HGPｺﾞｼｯｸM"/>
        <family val="3"/>
        <charset val="128"/>
      </rPr>
      <t>の介護報酬については、その単位の利用者全員について所定単位数の70/100に相当する単位数を算定している。</t>
    </r>
    <rPh sb="1" eb="2">
      <t>ト</t>
    </rPh>
    <rPh sb="6" eb="8">
      <t>バアイ</t>
    </rPh>
    <rPh sb="9" eb="10">
      <t>シ</t>
    </rPh>
    <rPh sb="11" eb="12">
      <t>トド</t>
    </rPh>
    <rPh sb="13" eb="14">
      <t>デ</t>
    </rPh>
    <rPh sb="15" eb="16">
      <t>ウエ</t>
    </rPh>
    <rPh sb="88" eb="90">
      <t>ソウトウ</t>
    </rPh>
    <rPh sb="92" eb="95">
      <t>タンイスウ</t>
    </rPh>
    <phoneticPr fontId="7"/>
  </si>
  <si>
    <r>
      <t>　問３で×の場合、市に届け出た上で、０．９以上１未満となった</t>
    </r>
    <r>
      <rPr>
        <b/>
        <sz val="11"/>
        <color theme="1"/>
        <rFont val="HGPｺﾞｼｯｸM"/>
        <family val="3"/>
        <charset val="128"/>
      </rPr>
      <t>月の翌々月から人員基準欠如が解消されるに至った月</t>
    </r>
    <r>
      <rPr>
        <sz val="11"/>
        <color theme="1"/>
        <rFont val="HGPｺﾞｼｯｸM"/>
        <family val="3"/>
        <charset val="128"/>
      </rPr>
      <t>の介護報酬については、その単位の利用者全員について所定単位数の70/100に相当する単位数を算定している（人員基準欠如となった月の翌月の末日において人員基準を満たしている場合を除く）。</t>
    </r>
    <rPh sb="21" eb="23">
      <t>イジョウ</t>
    </rPh>
    <rPh sb="24" eb="26">
      <t>ミマン</t>
    </rPh>
    <rPh sb="55" eb="57">
      <t>カイゴ</t>
    </rPh>
    <rPh sb="57" eb="59">
      <t>ホウシュウ</t>
    </rPh>
    <rPh sb="92" eb="94">
      <t>ソウトウ</t>
    </rPh>
    <rPh sb="96" eb="99">
      <t>タンイスウ</t>
    </rPh>
    <phoneticPr fontId="7"/>
  </si>
  <si>
    <t>⑴　地域密着型通所介護事業所の人員</t>
    <rPh sb="11" eb="14">
      <t>ジギョウショ</t>
    </rPh>
    <rPh sb="15" eb="17">
      <t>ジンイン</t>
    </rPh>
    <phoneticPr fontId="7"/>
  </si>
  <si>
    <t>⑴　設備及び備品等</t>
    <rPh sb="2" eb="4">
      <t>セツビ</t>
    </rPh>
    <rPh sb="4" eb="5">
      <t>オヨ</t>
    </rPh>
    <rPh sb="6" eb="8">
      <t>ビヒン</t>
    </rPh>
    <rPh sb="8" eb="9">
      <t>トウ</t>
    </rPh>
    <phoneticPr fontId="7"/>
  </si>
  <si>
    <t>⑴　内容及び手続の説明及び同意</t>
    <rPh sb="2" eb="4">
      <t>ナイヨウ</t>
    </rPh>
    <rPh sb="4" eb="5">
      <t>オヨ</t>
    </rPh>
    <rPh sb="6" eb="8">
      <t>テツヅ</t>
    </rPh>
    <rPh sb="9" eb="11">
      <t>セツメイ</t>
    </rPh>
    <rPh sb="11" eb="12">
      <t>オヨ</t>
    </rPh>
    <rPh sb="13" eb="15">
      <t>ドウイ</t>
    </rPh>
    <phoneticPr fontId="7"/>
  </si>
  <si>
    <t>⑴　所要時間について</t>
    <rPh sb="2" eb="4">
      <t>ショヨウ</t>
    </rPh>
    <rPh sb="4" eb="6">
      <t>ジカン</t>
    </rPh>
    <phoneticPr fontId="7"/>
  </si>
  <si>
    <t>⑴　時間延長サービス加算</t>
    <rPh sb="2" eb="4">
      <t>ジカン</t>
    </rPh>
    <rPh sb="4" eb="6">
      <t>エンチョウ</t>
    </rPh>
    <rPh sb="10" eb="12">
      <t>カサン</t>
    </rPh>
    <phoneticPr fontId="7"/>
  </si>
  <si>
    <t>　口腔・栄養スクリーニング加算（Ⅰ）の⑴の問１アに適合すること及び定員超過利用・人員基準欠如に該当していない。</t>
  </si>
  <si>
    <t>　口腔・栄養スクリーニング加算（Ⅰ）の⑴の問１イに適合すること及び定員超過利用・人員基準欠如に該当していない。</t>
    <rPh sb="1" eb="3">
      <t>コウクウ</t>
    </rPh>
    <rPh sb="4" eb="6">
      <t>エイヨウ</t>
    </rPh>
    <rPh sb="13" eb="15">
      <t>カサン</t>
    </rPh>
    <rPh sb="25" eb="27">
      <t>テキゴウ</t>
    </rPh>
    <rPh sb="31" eb="32">
      <t>オヨ</t>
    </rPh>
    <rPh sb="33" eb="39">
      <t>テイインチョウカリヨウ</t>
    </rPh>
    <rPh sb="40" eb="46">
      <t>ジンインキジュンケツジョ</t>
    </rPh>
    <rPh sb="47" eb="49">
      <t>ガイトウ</t>
    </rPh>
    <phoneticPr fontId="7"/>
  </si>
  <si>
    <t>⑴　定員超過</t>
    <rPh sb="2" eb="4">
      <t>テイイン</t>
    </rPh>
    <rPh sb="4" eb="6">
      <t>チョウカ</t>
    </rPh>
    <phoneticPr fontId="7"/>
  </si>
  <si>
    <t>⑵　提供拒否の禁止</t>
    <rPh sb="2" eb="4">
      <t>テイキョウ</t>
    </rPh>
    <rPh sb="4" eb="6">
      <t>キョヒ</t>
    </rPh>
    <rPh sb="7" eb="9">
      <t>キンシ</t>
    </rPh>
    <phoneticPr fontId="7"/>
  </si>
  <si>
    <t>⑵　他サービスとの関係</t>
    <rPh sb="2" eb="3">
      <t>タ</t>
    </rPh>
    <rPh sb="9" eb="11">
      <t>カンケイ</t>
    </rPh>
    <phoneticPr fontId="7"/>
  </si>
  <si>
    <t>⑵　同一建物に居住する又は同一建物から通所する利用者に係る減算</t>
  </si>
  <si>
    <t>⑶　サービス提供困難時の対応</t>
    <rPh sb="6" eb="8">
      <t>テイキョウ</t>
    </rPh>
    <rPh sb="8" eb="10">
      <t>コンナン</t>
    </rPh>
    <rPh sb="10" eb="11">
      <t>ジ</t>
    </rPh>
    <rPh sb="12" eb="14">
      <t>タイオウ</t>
    </rPh>
    <phoneticPr fontId="7"/>
  </si>
  <si>
    <t>⑶　送迎が実施されない場合の減算</t>
    <rPh sb="2" eb="4">
      <t>ソウゲイ</t>
    </rPh>
    <rPh sb="5" eb="7">
      <t>ジッシ</t>
    </rPh>
    <rPh sb="11" eb="13">
      <t>バアイ</t>
    </rPh>
    <rPh sb="14" eb="16">
      <t>ゲンサン</t>
    </rPh>
    <phoneticPr fontId="7"/>
  </si>
  <si>
    <t>⑷　受給資格等の確認</t>
    <rPh sb="2" eb="4">
      <t>ジュキュウ</t>
    </rPh>
    <rPh sb="4" eb="6">
      <t>シカク</t>
    </rPh>
    <rPh sb="6" eb="7">
      <t>トウ</t>
    </rPh>
    <rPh sb="8" eb="10">
      <t>カクニン</t>
    </rPh>
    <phoneticPr fontId="7"/>
  </si>
  <si>
    <t>⑷　看護職員欠如</t>
    <rPh sb="2" eb="4">
      <t>カンゴ</t>
    </rPh>
    <rPh sb="4" eb="6">
      <t>ショクイン</t>
    </rPh>
    <rPh sb="6" eb="8">
      <t>ケツジョ</t>
    </rPh>
    <phoneticPr fontId="7"/>
  </si>
  <si>
    <t>⑸　要介護認定等の申請に係る援助</t>
    <rPh sb="2" eb="3">
      <t>ヨウ</t>
    </rPh>
    <rPh sb="3" eb="5">
      <t>カイゴ</t>
    </rPh>
    <rPh sb="5" eb="7">
      <t>ニンテイ</t>
    </rPh>
    <rPh sb="7" eb="8">
      <t>ナド</t>
    </rPh>
    <rPh sb="9" eb="11">
      <t>シンセイ</t>
    </rPh>
    <rPh sb="12" eb="13">
      <t>カカ</t>
    </rPh>
    <rPh sb="14" eb="16">
      <t>エンジョ</t>
    </rPh>
    <phoneticPr fontId="7"/>
  </si>
  <si>
    <t>⑸　介護職員欠如</t>
    <rPh sb="2" eb="4">
      <t>カイゴ</t>
    </rPh>
    <rPh sb="4" eb="6">
      <t>ショクイン</t>
    </rPh>
    <rPh sb="6" eb="8">
      <t>ケツジョ</t>
    </rPh>
    <phoneticPr fontId="7"/>
  </si>
  <si>
    <t>⑹　心身の状況等の把握</t>
    <rPh sb="2" eb="4">
      <t>シンシン</t>
    </rPh>
    <rPh sb="5" eb="8">
      <t>ジョウキョウトウ</t>
    </rPh>
    <rPh sb="9" eb="11">
      <t>ハアク</t>
    </rPh>
    <phoneticPr fontId="7"/>
  </si>
  <si>
    <t>⑺　居宅介護支援事業者等との連携</t>
    <rPh sb="2" eb="4">
      <t>キョタク</t>
    </rPh>
    <rPh sb="4" eb="6">
      <t>カイゴ</t>
    </rPh>
    <rPh sb="6" eb="8">
      <t>シエン</t>
    </rPh>
    <rPh sb="8" eb="12">
      <t>ジギョウシャトウ</t>
    </rPh>
    <rPh sb="14" eb="16">
      <t>レンケイ</t>
    </rPh>
    <phoneticPr fontId="7"/>
  </si>
  <si>
    <t>⑺　ADL維持等加算（Ⅰ）・（Ⅱ）</t>
    <rPh sb="5" eb="7">
      <t>イジ</t>
    </rPh>
    <rPh sb="7" eb="8">
      <t>トウ</t>
    </rPh>
    <rPh sb="8" eb="10">
      <t>カサン</t>
    </rPh>
    <phoneticPr fontId="7"/>
  </si>
  <si>
    <t>⑻　法定代理受領サービスの提供を受けるための援助</t>
  </si>
  <si>
    <t>⑻　認知症加算</t>
    <rPh sb="2" eb="4">
      <t>ニンチ</t>
    </rPh>
    <rPh sb="4" eb="5">
      <t>ショウ</t>
    </rPh>
    <rPh sb="5" eb="7">
      <t>カサン</t>
    </rPh>
    <phoneticPr fontId="7"/>
  </si>
  <si>
    <t>⑻　高齢者虐待防止措置未実施減算</t>
  </si>
  <si>
    <t>⑼　居宅サービス計画等に沿ったサービス提供</t>
    <rPh sb="2" eb="4">
      <t>キョタク</t>
    </rPh>
    <rPh sb="10" eb="11">
      <t>ナド</t>
    </rPh>
    <rPh sb="12" eb="13">
      <t>ソ</t>
    </rPh>
    <rPh sb="19" eb="21">
      <t>テイキョウ</t>
    </rPh>
    <phoneticPr fontId="7"/>
  </si>
  <si>
    <t>⑼　業務継続計画未策定減算</t>
  </si>
  <si>
    <t>⑽　居宅サービス計画等の変更の援助</t>
  </si>
  <si>
    <t>⑽　栄養アセスメント加算</t>
    <rPh sb="2" eb="4">
      <t>エイヨウ</t>
    </rPh>
    <rPh sb="10" eb="12">
      <t>カサン</t>
    </rPh>
    <phoneticPr fontId="7"/>
  </si>
  <si>
    <t>⑾　サービスの提供の記録</t>
  </si>
  <si>
    <t>⑾　栄養改善加算</t>
    <rPh sb="2" eb="4">
      <t>エイヨウ</t>
    </rPh>
    <rPh sb="4" eb="6">
      <t>カイゼン</t>
    </rPh>
    <rPh sb="6" eb="8">
      <t>カサン</t>
    </rPh>
    <phoneticPr fontId="7"/>
  </si>
  <si>
    <t>⑿　利用料等の受領</t>
  </si>
  <si>
    <t>⑿　口腔・栄養スクリーニング加算</t>
    <rPh sb="2" eb="4">
      <t>コウクウ</t>
    </rPh>
    <rPh sb="5" eb="7">
      <t>エイヨウ</t>
    </rPh>
    <rPh sb="14" eb="16">
      <t>カサン</t>
    </rPh>
    <phoneticPr fontId="7"/>
  </si>
  <si>
    <t>⒀　保険給付の請求のための証明書の交付</t>
  </si>
  <si>
    <t>⒀　口腔機能向上加算</t>
  </si>
  <si>
    <t>⒁　指定地域密着型通所介護等の基本取扱方針</t>
    <rPh sb="13" eb="14">
      <t>トウ</t>
    </rPh>
    <phoneticPr fontId="7"/>
  </si>
  <si>
    <t>⒁　科学的介護推進体制加算</t>
    <rPh sb="2" eb="13">
      <t>カガクテキカイゴスイシンタイセイカサン</t>
    </rPh>
    <phoneticPr fontId="7"/>
  </si>
  <si>
    <t>⒂　指定地域密着型通所介護等の具体的取扱方針</t>
    <rPh sb="13" eb="14">
      <t>トウ</t>
    </rPh>
    <rPh sb="15" eb="18">
      <t>グタイテキ</t>
    </rPh>
    <phoneticPr fontId="7"/>
  </si>
  <si>
    <t>基本チェックリストの口腔機能に関連する⒀、⒁、⒂のうち２項目以上が「１」に該当する者</t>
  </si>
  <si>
    <t>⒃　地域密着型通所介護計画等の作成</t>
    <rPh sb="11" eb="13">
      <t>ケイカク</t>
    </rPh>
    <rPh sb="13" eb="14">
      <t>トウ</t>
    </rPh>
    <rPh sb="15" eb="17">
      <t>サクセイ</t>
    </rPh>
    <phoneticPr fontId="7"/>
  </si>
  <si>
    <r>
      <rPr>
        <b/>
        <sz val="11"/>
        <color theme="1"/>
        <rFont val="ＭＳ 明朝"/>
        <family val="1"/>
        <charset val="128"/>
      </rPr>
      <t>⑼　</t>
    </r>
    <r>
      <rPr>
        <b/>
        <sz val="11"/>
        <color theme="1"/>
        <rFont val="HGPｺﾞｼｯｸM"/>
        <family val="3"/>
        <charset val="128"/>
      </rPr>
      <t>若年性認知症利用者受入加算</t>
    </r>
    <rPh sb="2" eb="5">
      <t>ジャクネンセイ</t>
    </rPh>
    <rPh sb="5" eb="7">
      <t>ニンチ</t>
    </rPh>
    <rPh sb="7" eb="8">
      <t>ショウ</t>
    </rPh>
    <rPh sb="8" eb="11">
      <t>リヨウシャ</t>
    </rPh>
    <rPh sb="11" eb="13">
      <t>ウケイレ</t>
    </rPh>
    <rPh sb="13" eb="15">
      <t>カサン</t>
    </rPh>
    <phoneticPr fontId="7"/>
  </si>
  <si>
    <r>
      <t>　</t>
    </r>
    <r>
      <rPr>
        <sz val="11"/>
        <color theme="1"/>
        <rFont val="ＭＳ 明朝"/>
        <family val="1"/>
        <charset val="128"/>
      </rPr>
      <t>⑴</t>
    </r>
    <r>
      <rPr>
        <sz val="11"/>
        <color theme="1"/>
        <rFont val="HGPｺﾞｼｯｸM"/>
        <family val="1"/>
        <charset val="128"/>
      </rPr>
      <t>　</t>
    </r>
    <r>
      <rPr>
        <sz val="11"/>
        <color theme="1"/>
        <rFont val="HGPｺﾞｼｯｸM"/>
        <family val="3"/>
        <charset val="128"/>
      </rPr>
      <t>次のいずれにも適合すること。（地域密着型通所介護の場合）</t>
    </r>
    <rPh sb="3" eb="4">
      <t>ツギ</t>
    </rPh>
    <rPh sb="10" eb="12">
      <t>テキゴウ</t>
    </rPh>
    <rPh sb="18" eb="27">
      <t>チイキミッチャクガタツウショカイゴ</t>
    </rPh>
    <rPh sb="28" eb="30">
      <t>バアイ</t>
    </rPh>
    <phoneticPr fontId="7"/>
  </si>
  <si>
    <t xml:space="preserve"> 　３月以内の期間に限り、１月の算定回数は２回以下としている。</t>
    <rPh sb="3" eb="4">
      <t>ツキ</t>
    </rPh>
    <rPh sb="4" eb="6">
      <t>イナイ</t>
    </rPh>
    <rPh sb="7" eb="9">
      <t>キカン</t>
    </rPh>
    <rPh sb="10" eb="11">
      <t>カギ</t>
    </rPh>
    <rPh sb="14" eb="15">
      <t>ツキ</t>
    </rPh>
    <rPh sb="16" eb="18">
      <t>サンテイ</t>
    </rPh>
    <rPh sb="18" eb="20">
      <t>カイスウ</t>
    </rPh>
    <rPh sb="22" eb="23">
      <t>カイ</t>
    </rPh>
    <rPh sb="23" eb="25">
      <t>イカ</t>
    </rPh>
    <phoneticPr fontId="7"/>
  </si>
  <si>
    <t>①　管理者</t>
    <phoneticPr fontId="7"/>
  </si>
  <si>
    <t>②　生活相談員・看護職員・介護職員・機能訓練指導員</t>
    <rPh sb="2" eb="4">
      <t>セイカツ</t>
    </rPh>
    <rPh sb="4" eb="7">
      <t>ソウダンイン</t>
    </rPh>
    <rPh sb="8" eb="10">
      <t>カンゴ</t>
    </rPh>
    <rPh sb="10" eb="12">
      <t>ショクイン</t>
    </rPh>
    <rPh sb="13" eb="15">
      <t>カイゴ</t>
    </rPh>
    <rPh sb="15" eb="17">
      <t>ショクイン</t>
    </rPh>
    <rPh sb="18" eb="20">
      <t>キノウ</t>
    </rPh>
    <rPh sb="20" eb="22">
      <t>クンレン</t>
    </rPh>
    <rPh sb="22" eb="25">
      <t>シドウイン</t>
    </rPh>
    <phoneticPr fontId="7"/>
  </si>
  <si>
    <t>【地域密着型通所介護】</t>
    <phoneticPr fontId="7"/>
  </si>
  <si>
    <r>
      <t>　管理者は、暴力団員等又は暴力団員等と密接な関係を有する者</t>
    </r>
    <r>
      <rPr>
        <u/>
        <sz val="10"/>
        <color theme="1"/>
        <rFont val="HGPｺﾞｼｯｸM"/>
        <family val="3"/>
        <charset val="128"/>
      </rPr>
      <t>ではない</t>
    </r>
    <r>
      <rPr>
        <sz val="10"/>
        <color theme="1"/>
        <rFont val="HGPｺﾞｼｯｸM"/>
        <family val="3"/>
        <charset val="128"/>
      </rPr>
      <t>。</t>
    </r>
    <rPh sb="1" eb="4">
      <t>カンリシャ</t>
    </rPh>
    <rPh sb="6" eb="9">
      <t>ボウリョクダン</t>
    </rPh>
    <rPh sb="9" eb="10">
      <t>イン</t>
    </rPh>
    <rPh sb="10" eb="11">
      <t>トウ</t>
    </rPh>
    <rPh sb="11" eb="12">
      <t>マタ</t>
    </rPh>
    <rPh sb="13" eb="16">
      <t>ボウリョクダン</t>
    </rPh>
    <rPh sb="16" eb="17">
      <t>イン</t>
    </rPh>
    <rPh sb="17" eb="18">
      <t>トウ</t>
    </rPh>
    <rPh sb="19" eb="21">
      <t>ミッセツ</t>
    </rPh>
    <rPh sb="22" eb="24">
      <t>カンケイ</t>
    </rPh>
    <rPh sb="25" eb="26">
      <t>ユウ</t>
    </rPh>
    <rPh sb="28" eb="29">
      <t>シャ</t>
    </rPh>
    <phoneticPr fontId="7"/>
  </si>
  <si>
    <t>　送迎時における居宅内介助等を行う者は、次の職員である。
①　介護福祉士　②　実務者研修修了者　③　介護職員基礎研修課程修了者　④　１級課程修了者　⑤　介護職員初任者研修修了者（２級課程修了者を含む）　⑥　看護職員　⑦　機能訓練指導員　⑧　当該事業所や同一法人経営の他の介護サービス事業所等で直接処遇職員として３年以上勤務する介護職員</t>
    <rPh sb="1" eb="3">
      <t>ソウゲイ</t>
    </rPh>
    <rPh sb="3" eb="4">
      <t>ジ</t>
    </rPh>
    <rPh sb="8" eb="10">
      <t>キョタク</t>
    </rPh>
    <rPh sb="10" eb="11">
      <t>ナイ</t>
    </rPh>
    <rPh sb="11" eb="14">
      <t>カイジョトウ</t>
    </rPh>
    <rPh sb="15" eb="16">
      <t>オコナ</t>
    </rPh>
    <rPh sb="17" eb="18">
      <t>モノ</t>
    </rPh>
    <rPh sb="20" eb="21">
      <t>ツギ</t>
    </rPh>
    <rPh sb="22" eb="24">
      <t>ショクイン</t>
    </rPh>
    <rPh sb="148" eb="150">
      <t>ショグウ</t>
    </rPh>
    <rPh sb="156" eb="159">
      <t>ネンイジョウ</t>
    </rPh>
    <rPh sb="159" eb="161">
      <t>キンム</t>
    </rPh>
    <phoneticPr fontId="7"/>
  </si>
  <si>
    <r>
      <t>　単位ごとに、平均提供時間数に応じて、専従の</t>
    </r>
    <r>
      <rPr>
        <u/>
        <sz val="11"/>
        <color theme="1"/>
        <rFont val="HGPｺﾞｼｯｸM"/>
        <family val="3"/>
        <charset val="128"/>
      </rPr>
      <t>介護職員</t>
    </r>
    <r>
      <rPr>
        <sz val="11"/>
        <color theme="1"/>
        <rFont val="HGPｺﾞｼｯｸM"/>
        <family val="3"/>
        <charset val="128"/>
      </rPr>
      <t>の勤務延時間数を次のとおり適切に確保している。</t>
    </r>
    <rPh sb="19" eb="21">
      <t>センジュウ</t>
    </rPh>
    <rPh sb="34" eb="35">
      <t>ツギ</t>
    </rPh>
    <phoneticPr fontId="7"/>
  </si>
  <si>
    <t>◆人員基準については、別シート　勤務形態一覧表の作成により確認してください。</t>
    <rPh sb="1" eb="3">
      <t>ジンイン</t>
    </rPh>
    <rPh sb="3" eb="5">
      <t>キジュン</t>
    </rPh>
    <rPh sb="11" eb="12">
      <t>ベツ</t>
    </rPh>
    <rPh sb="16" eb="18">
      <t>キンム</t>
    </rPh>
    <rPh sb="18" eb="20">
      <t>ケイタイ</t>
    </rPh>
    <rPh sb="20" eb="22">
      <t>イチラン</t>
    </rPh>
    <rPh sb="22" eb="23">
      <t>ヒョウ</t>
    </rPh>
    <rPh sb="24" eb="26">
      <t>サクセイ</t>
    </rPh>
    <rPh sb="29" eb="31">
      <t>カクニン</t>
    </rPh>
    <phoneticPr fontId="7"/>
  </si>
  <si>
    <r>
      <rPr>
        <b/>
        <sz val="11"/>
        <color theme="1"/>
        <rFont val="ＭＳ Ｐゴシック"/>
        <family val="3"/>
        <charset val="128"/>
        <scheme val="minor"/>
      </rPr>
      <t>⑵</t>
    </r>
    <r>
      <rPr>
        <b/>
        <sz val="11"/>
        <color theme="1"/>
        <rFont val="HGPｺﾞｼｯｸM"/>
        <family val="3"/>
        <charset val="128"/>
      </rPr>
      <t>　指定地域密着型通所介護事業所等の設備を利用した宿泊サービス</t>
    </r>
    <rPh sb="2" eb="4">
      <t>シテイ</t>
    </rPh>
    <rPh sb="13" eb="17">
      <t>ジギョウショトウ</t>
    </rPh>
    <rPh sb="18" eb="20">
      <t>セツビ</t>
    </rPh>
    <rPh sb="21" eb="23">
      <t>リヨウ</t>
    </rPh>
    <rPh sb="25" eb="27">
      <t>シュクハク</t>
    </rPh>
    <phoneticPr fontId="7"/>
  </si>
  <si>
    <t>　重要事項説明書の利用者署名欄に「重要事項の説明を受け、同意し、交付を受けました」と印字するようにしている。（該当がない場合は、―　を選択　※義務ではないため）</t>
    <rPh sb="1" eb="3">
      <t>ジュウヨウ</t>
    </rPh>
    <rPh sb="3" eb="5">
      <t>ジコウ</t>
    </rPh>
    <rPh sb="5" eb="8">
      <t>セツメイショ</t>
    </rPh>
    <rPh sb="9" eb="12">
      <t>リヨウシャ</t>
    </rPh>
    <rPh sb="12" eb="14">
      <t>ショメイ</t>
    </rPh>
    <rPh sb="14" eb="15">
      <t>ラン</t>
    </rPh>
    <rPh sb="17" eb="19">
      <t>ジュウヨウ</t>
    </rPh>
    <rPh sb="19" eb="21">
      <t>ジコウ</t>
    </rPh>
    <rPh sb="25" eb="26">
      <t>ウ</t>
    </rPh>
    <rPh sb="32" eb="34">
      <t>コウフ</t>
    </rPh>
    <rPh sb="35" eb="36">
      <t>ウ</t>
    </rPh>
    <rPh sb="42" eb="44">
      <t>インジ</t>
    </rPh>
    <rPh sb="55" eb="57">
      <t>ガイトウ</t>
    </rPh>
    <rPh sb="60" eb="62">
      <t>バアイ</t>
    </rPh>
    <rPh sb="67" eb="69">
      <t>センタク</t>
    </rPh>
    <rPh sb="71" eb="73">
      <t>ギム</t>
    </rPh>
    <phoneticPr fontId="7"/>
  </si>
  <si>
    <t>通常、利用者は法定代理受領サービスとして地域密着型通所介護サービスを受け、自己負担分を事業所へ支払いますが、例えば、自己作成プランで予め市町村に届け出ていない場合等は償還払（一旦全額自己負担した後に保険者負担分の還付を受けること）となります。事業所にこうした利用者がいない場合は、回答欄に「―」を選択してください。</t>
    <rPh sb="0" eb="2">
      <t>ツウジョウ</t>
    </rPh>
    <rPh sb="3" eb="6">
      <t>リヨウシャ</t>
    </rPh>
    <rPh sb="34" eb="35">
      <t>ウ</t>
    </rPh>
    <rPh sb="37" eb="39">
      <t>ジコ</t>
    </rPh>
    <rPh sb="39" eb="41">
      <t>フタン</t>
    </rPh>
    <rPh sb="41" eb="42">
      <t>ブン</t>
    </rPh>
    <rPh sb="43" eb="46">
      <t>ジギョウショ</t>
    </rPh>
    <rPh sb="47" eb="49">
      <t>シハラ</t>
    </rPh>
    <rPh sb="54" eb="55">
      <t>タト</t>
    </rPh>
    <rPh sb="58" eb="60">
      <t>ジコ</t>
    </rPh>
    <rPh sb="60" eb="62">
      <t>サクセイ</t>
    </rPh>
    <rPh sb="66" eb="67">
      <t>アラカジ</t>
    </rPh>
    <rPh sb="68" eb="71">
      <t>シチョウソン</t>
    </rPh>
    <rPh sb="72" eb="73">
      <t>トド</t>
    </rPh>
    <rPh sb="74" eb="75">
      <t>デ</t>
    </rPh>
    <rPh sb="79" eb="81">
      <t>バアイ</t>
    </rPh>
    <rPh sb="81" eb="82">
      <t>トウ</t>
    </rPh>
    <rPh sb="83" eb="85">
      <t>ショウカン</t>
    </rPh>
    <rPh sb="85" eb="86">
      <t>バラ</t>
    </rPh>
    <rPh sb="87" eb="89">
      <t>イッタン</t>
    </rPh>
    <rPh sb="89" eb="91">
      <t>ゼンガク</t>
    </rPh>
    <rPh sb="91" eb="93">
      <t>ジコ</t>
    </rPh>
    <rPh sb="93" eb="95">
      <t>フタン</t>
    </rPh>
    <rPh sb="97" eb="98">
      <t>ノチ</t>
    </rPh>
    <rPh sb="99" eb="102">
      <t>ホケンシャ</t>
    </rPh>
    <rPh sb="102" eb="104">
      <t>フタン</t>
    </rPh>
    <rPh sb="104" eb="105">
      <t>ブン</t>
    </rPh>
    <rPh sb="106" eb="108">
      <t>カンプ</t>
    </rPh>
    <rPh sb="109" eb="110">
      <t>ウ</t>
    </rPh>
    <rPh sb="121" eb="124">
      <t>ジギョウショ</t>
    </rPh>
    <rPh sb="129" eb="132">
      <t>リヨウシャ</t>
    </rPh>
    <rPh sb="136" eb="138">
      <t>バアイ</t>
    </rPh>
    <rPh sb="140" eb="142">
      <t>カイトウ</t>
    </rPh>
    <rPh sb="142" eb="143">
      <t>ラン</t>
    </rPh>
    <rPh sb="148" eb="150">
      <t>センタク</t>
    </rPh>
    <phoneticPr fontId="7"/>
  </si>
  <si>
    <t xml:space="preserve"> 自らその提供するサービスの質の評価を行い、常にその改善を図っている。</t>
    <rPh sb="1" eb="2">
      <t>ミズカ</t>
    </rPh>
    <rPh sb="5" eb="7">
      <t>テイキョウ</t>
    </rPh>
    <rPh sb="14" eb="15">
      <t>シツ</t>
    </rPh>
    <rPh sb="16" eb="18">
      <t>ヒョウカ</t>
    </rPh>
    <rPh sb="19" eb="20">
      <t>オコナ</t>
    </rPh>
    <rPh sb="22" eb="23">
      <t>ツネ</t>
    </rPh>
    <rPh sb="26" eb="28">
      <t>カイゼン</t>
    </rPh>
    <rPh sb="29" eb="30">
      <t>ハカ</t>
    </rPh>
    <phoneticPr fontId="7"/>
  </si>
  <si>
    <t>　利用者が住み慣れた地域での生活を継続することができるよう、地域住民との交流や地域活動への参加を図りつつ、利用者の心身の状況を踏まえ、妥当かつ適切に行っている。</t>
    <rPh sb="74" eb="75">
      <t>オコナ</t>
    </rPh>
    <phoneticPr fontId="7"/>
  </si>
  <si>
    <t>　利用者一人一人の人格を尊重し、利用者がそれぞれの役割を持って日常生活を送ることができるよう配慮している。</t>
    <phoneticPr fontId="7"/>
  </si>
  <si>
    <t>　地域密着型通所介護計画に基づき、漫然かつ画一的にならないように、利用者の機能訓練及びその者が日常生活を営むことができるよう必要な援助を行っている。</t>
    <rPh sb="68" eb="69">
      <t>オコナ</t>
    </rPh>
    <phoneticPr fontId="7"/>
  </si>
  <si>
    <t>　指定地域密着型通所介護の提供に当たっては、懇切丁寧に行い、利用者又はその家族に対し、指定地域密着型通所介護の提供方法等について、理解しやすいように説明を行っている。</t>
    <rPh sb="77" eb="78">
      <t>オコナ</t>
    </rPh>
    <phoneticPr fontId="7"/>
  </si>
  <si>
    <t>　指定地域密着型通所介護の提供に当たっては、介護技術の進歩に対応し、適切な介護技術をもって指定地域密着型通所介護の提供を行っている。</t>
    <rPh sb="60" eb="61">
      <t>オコナ</t>
    </rPh>
    <phoneticPr fontId="7"/>
  </si>
  <si>
    <t>　常に利用者の心身の状況を的確に把握しつつ、相談援助等の生活指導、機能訓練その他必要な指定地域密着型通所介護を利用者の希望に添って適切に提供している。</t>
    <phoneticPr fontId="7"/>
  </si>
  <si>
    <t>　認知症である要介護者に対しては、必要に応じ、その特性に対応した指定地域密着型通所介護の提供ができる体制を整えている。</t>
    <phoneticPr fontId="7"/>
  </si>
  <si>
    <r>
      <rPr>
        <b/>
        <sz val="11"/>
        <color theme="1"/>
        <rFont val="ＭＳ Ｐゴシック"/>
        <family val="3"/>
        <charset val="128"/>
        <scheme val="minor"/>
      </rPr>
      <t>⒄</t>
    </r>
    <r>
      <rPr>
        <b/>
        <sz val="11"/>
        <color theme="1"/>
        <rFont val="HGPｺﾞｼｯｸM"/>
        <family val="3"/>
        <charset val="128"/>
      </rPr>
      <t>　利用者に関する市町村への通知</t>
    </r>
    <phoneticPr fontId="7"/>
  </si>
  <si>
    <r>
      <rPr>
        <b/>
        <sz val="11"/>
        <color theme="1"/>
        <rFont val="ＭＳ 明朝"/>
        <family val="1"/>
        <charset val="128"/>
      </rPr>
      <t>　</t>
    </r>
    <r>
      <rPr>
        <b/>
        <sz val="11"/>
        <color theme="1"/>
        <rFont val="ＭＳ Ｐゴシック"/>
        <family val="3"/>
        <charset val="128"/>
        <scheme val="minor"/>
      </rPr>
      <t>⒅</t>
    </r>
    <r>
      <rPr>
        <b/>
        <sz val="11"/>
        <color theme="1"/>
        <rFont val="HGPｺﾞｼｯｸM"/>
        <family val="3"/>
        <charset val="128"/>
      </rPr>
      <t>　運営規程</t>
    </r>
    <rPh sb="3" eb="5">
      <t>ウンエイ</t>
    </rPh>
    <rPh sb="5" eb="7">
      <t>キテイ</t>
    </rPh>
    <phoneticPr fontId="7"/>
  </si>
  <si>
    <r>
      <rPr>
        <b/>
        <sz val="11"/>
        <color theme="1"/>
        <rFont val="ＭＳ Ｐゴシック"/>
        <family val="3"/>
        <charset val="128"/>
        <scheme val="minor"/>
      </rPr>
      <t>⒆</t>
    </r>
    <r>
      <rPr>
        <b/>
        <sz val="11"/>
        <color theme="1"/>
        <rFont val="HGPｺﾞｼｯｸM"/>
        <family val="3"/>
        <charset val="128"/>
      </rPr>
      <t>　勤務体制の確保等</t>
    </r>
    <rPh sb="2" eb="4">
      <t>キンム</t>
    </rPh>
    <rPh sb="4" eb="6">
      <t>タイセイ</t>
    </rPh>
    <rPh sb="7" eb="9">
      <t>カクホ</t>
    </rPh>
    <rPh sb="9" eb="10">
      <t>トウ</t>
    </rPh>
    <phoneticPr fontId="7"/>
  </si>
  <si>
    <r>
      <rPr>
        <b/>
        <sz val="11"/>
        <color theme="1"/>
        <rFont val="Bodoni MT Poster Compressed"/>
        <family val="1"/>
      </rPr>
      <t>(22)</t>
    </r>
    <r>
      <rPr>
        <b/>
        <sz val="11"/>
        <color theme="1"/>
        <rFont val="HGPｺﾞｼｯｸM"/>
        <family val="3"/>
        <charset val="128"/>
      </rPr>
      <t>　非常災害対策</t>
    </r>
    <rPh sb="5" eb="7">
      <t>ヒジョウ</t>
    </rPh>
    <rPh sb="7" eb="9">
      <t>サイガイ</t>
    </rPh>
    <rPh sb="9" eb="11">
      <t>タイサク</t>
    </rPh>
    <phoneticPr fontId="7"/>
  </si>
  <si>
    <r>
      <rPr>
        <b/>
        <sz val="11"/>
        <color theme="1"/>
        <rFont val="Bodoni MT Poster Compressed"/>
        <family val="1"/>
      </rPr>
      <t>(23)</t>
    </r>
    <r>
      <rPr>
        <b/>
        <sz val="11"/>
        <color theme="1"/>
        <rFont val="HGPｺﾞｼｯｸM"/>
        <family val="3"/>
        <charset val="128"/>
      </rPr>
      <t>　衛生管理等</t>
    </r>
    <rPh sb="5" eb="7">
      <t>エイセイ</t>
    </rPh>
    <rPh sb="7" eb="9">
      <t>カンリ</t>
    </rPh>
    <rPh sb="9" eb="10">
      <t>トウ</t>
    </rPh>
    <phoneticPr fontId="7"/>
  </si>
  <si>
    <r>
      <rPr>
        <b/>
        <sz val="11"/>
        <color theme="1"/>
        <rFont val="Bodoni MT Poster Compressed"/>
        <family val="1"/>
      </rPr>
      <t>(24)</t>
    </r>
    <r>
      <rPr>
        <b/>
        <sz val="11"/>
        <color theme="1"/>
        <rFont val="HGPｺﾞｼｯｸM"/>
        <family val="3"/>
        <charset val="128"/>
      </rPr>
      <t>　掲示</t>
    </r>
    <rPh sb="5" eb="7">
      <t>ケイジ</t>
    </rPh>
    <phoneticPr fontId="7"/>
  </si>
  <si>
    <r>
      <rPr>
        <b/>
        <sz val="11"/>
        <color theme="1"/>
        <rFont val="Bodoni MT Poster Compressed"/>
        <family val="1"/>
      </rPr>
      <t>(25)</t>
    </r>
    <r>
      <rPr>
        <b/>
        <sz val="11"/>
        <color theme="1"/>
        <rFont val="HGPｺﾞｼｯｸM"/>
        <family val="3"/>
        <charset val="128"/>
      </rPr>
      <t>　秘密保持等</t>
    </r>
    <rPh sb="5" eb="7">
      <t>ヒミツ</t>
    </rPh>
    <rPh sb="7" eb="9">
      <t>ホジ</t>
    </rPh>
    <rPh sb="9" eb="10">
      <t>トウ</t>
    </rPh>
    <phoneticPr fontId="7"/>
  </si>
  <si>
    <r>
      <rPr>
        <b/>
        <sz val="11"/>
        <color theme="1"/>
        <rFont val="Bodoni MT Poster Compressed"/>
        <family val="1"/>
      </rPr>
      <t>(26)</t>
    </r>
    <r>
      <rPr>
        <b/>
        <sz val="11"/>
        <color theme="1"/>
        <rFont val="HGPｺﾞｼｯｸM"/>
        <family val="3"/>
        <charset val="128"/>
      </rPr>
      <t>　広告</t>
    </r>
    <rPh sb="5" eb="7">
      <t>コウコク</t>
    </rPh>
    <phoneticPr fontId="7"/>
  </si>
  <si>
    <r>
      <rPr>
        <b/>
        <sz val="11"/>
        <color theme="1"/>
        <rFont val="Bodoni MT Poster Compressed"/>
        <family val="1"/>
      </rPr>
      <t>(27)</t>
    </r>
    <r>
      <rPr>
        <b/>
        <sz val="11"/>
        <color theme="1"/>
        <rFont val="HGPｺﾞｼｯｸM"/>
        <family val="3"/>
        <charset val="128"/>
      </rPr>
      <t>　居宅介護支援事業者等に対する利益供与の禁止</t>
    </r>
    <rPh sb="14" eb="15">
      <t>ナド</t>
    </rPh>
    <phoneticPr fontId="7"/>
  </si>
  <si>
    <r>
      <rPr>
        <b/>
        <sz val="11"/>
        <color theme="1"/>
        <rFont val="Bodoni MT Poster Compressed"/>
        <family val="1"/>
      </rPr>
      <t>(28)</t>
    </r>
    <r>
      <rPr>
        <b/>
        <sz val="11"/>
        <color theme="1"/>
        <rFont val="HGPｺﾞｼｯｸM"/>
        <family val="3"/>
        <charset val="128"/>
      </rPr>
      <t>　会計の区分</t>
    </r>
    <phoneticPr fontId="7"/>
  </si>
  <si>
    <r>
      <rPr>
        <b/>
        <sz val="11"/>
        <color theme="1"/>
        <rFont val="Bodoni MT Poster Compressed"/>
        <family val="1"/>
      </rPr>
      <t>(29)</t>
    </r>
    <r>
      <rPr>
        <b/>
        <sz val="11"/>
        <color theme="1"/>
        <rFont val="HGPｺﾞｼｯｸM"/>
        <family val="3"/>
        <charset val="128"/>
      </rPr>
      <t>　苦情処理</t>
    </r>
    <rPh sb="5" eb="7">
      <t>クジョウ</t>
    </rPh>
    <rPh sb="7" eb="9">
      <t>ショリ</t>
    </rPh>
    <phoneticPr fontId="7"/>
  </si>
  <si>
    <r>
      <rPr>
        <b/>
        <sz val="11"/>
        <color theme="1"/>
        <rFont val="Bodoni MT Poster Compressed"/>
        <family val="1"/>
      </rPr>
      <t>(30)</t>
    </r>
    <r>
      <rPr>
        <b/>
        <sz val="11"/>
        <color theme="1"/>
        <rFont val="HGPｺﾞｼｯｸM"/>
        <family val="3"/>
        <charset val="128"/>
      </rPr>
      <t>　地域との連携</t>
    </r>
    <rPh sb="5" eb="7">
      <t>チイキ</t>
    </rPh>
    <rPh sb="9" eb="11">
      <t>レンケイ</t>
    </rPh>
    <phoneticPr fontId="7"/>
  </si>
  <si>
    <r>
      <rPr>
        <b/>
        <sz val="11"/>
        <color theme="1"/>
        <rFont val="Bodoni MT Poster Compressed"/>
        <family val="1"/>
      </rPr>
      <t>(31)</t>
    </r>
    <r>
      <rPr>
        <b/>
        <sz val="11"/>
        <color theme="1"/>
        <rFont val="HGPｺﾞｼｯｸM"/>
        <family val="3"/>
        <charset val="128"/>
      </rPr>
      <t>　虐待の防止</t>
    </r>
    <rPh sb="5" eb="7">
      <t>ギャクタイ</t>
    </rPh>
    <rPh sb="8" eb="10">
      <t>ボウシ</t>
    </rPh>
    <phoneticPr fontId="7"/>
  </si>
  <si>
    <r>
      <rPr>
        <b/>
        <sz val="11"/>
        <color theme="1"/>
        <rFont val="Bodoni MT Poster Compressed"/>
        <family val="1"/>
      </rPr>
      <t>(32)</t>
    </r>
    <r>
      <rPr>
        <b/>
        <sz val="11"/>
        <color theme="1"/>
        <rFont val="HGPｺﾞｼｯｸM"/>
        <family val="3"/>
        <charset val="128"/>
      </rPr>
      <t>　事故発生時の対応</t>
    </r>
    <rPh sb="5" eb="7">
      <t>ジコ</t>
    </rPh>
    <rPh sb="7" eb="9">
      <t>ハッセイ</t>
    </rPh>
    <rPh sb="9" eb="10">
      <t>ジ</t>
    </rPh>
    <rPh sb="11" eb="13">
      <t>タイオウ</t>
    </rPh>
    <phoneticPr fontId="7"/>
  </si>
  <si>
    <r>
      <rPr>
        <b/>
        <sz val="11"/>
        <color theme="1"/>
        <rFont val="Bodoni MT Poster Compressed"/>
        <family val="1"/>
      </rPr>
      <t>(33)</t>
    </r>
    <r>
      <rPr>
        <b/>
        <sz val="11"/>
        <color theme="1"/>
        <rFont val="HGPｺﾞｼｯｸM"/>
        <family val="3"/>
        <charset val="128"/>
      </rPr>
      <t>　緊急時対応医療機関（療養通所介護）</t>
    </r>
    <rPh sb="5" eb="8">
      <t>キンキュウジ</t>
    </rPh>
    <rPh sb="8" eb="10">
      <t>タイオウ</t>
    </rPh>
    <rPh sb="10" eb="12">
      <t>イリョウ</t>
    </rPh>
    <rPh sb="12" eb="14">
      <t>キカン</t>
    </rPh>
    <rPh sb="15" eb="17">
      <t>リョウヨウ</t>
    </rPh>
    <rPh sb="17" eb="21">
      <t>ツウショカイゴ</t>
    </rPh>
    <phoneticPr fontId="7"/>
  </si>
  <si>
    <r>
      <rPr>
        <b/>
        <sz val="11"/>
        <color theme="1"/>
        <rFont val="Bodoni MT Poster Compressed"/>
        <family val="1"/>
      </rPr>
      <t>(34)</t>
    </r>
    <r>
      <rPr>
        <b/>
        <sz val="11"/>
        <color theme="1"/>
        <rFont val="HGPｺﾞｼｯｸM"/>
        <family val="3"/>
        <charset val="128"/>
      </rPr>
      <t>　安全・サービス提供監理委員会の設置（療養通所介護）</t>
    </r>
    <rPh sb="5" eb="7">
      <t>アンゼン</t>
    </rPh>
    <rPh sb="12" eb="14">
      <t>テイキョウ</t>
    </rPh>
    <rPh sb="14" eb="16">
      <t>カンリ</t>
    </rPh>
    <rPh sb="16" eb="19">
      <t>イインカイ</t>
    </rPh>
    <rPh sb="20" eb="22">
      <t>セッチ</t>
    </rPh>
    <rPh sb="23" eb="25">
      <t>リョウヨウ</t>
    </rPh>
    <rPh sb="25" eb="29">
      <t>ツウショカイゴ</t>
    </rPh>
    <phoneticPr fontId="7"/>
  </si>
  <si>
    <r>
      <rPr>
        <b/>
        <sz val="11"/>
        <color theme="1"/>
        <rFont val="Bodoni MT Poster Compressed"/>
        <family val="1"/>
      </rPr>
      <t>(35)</t>
    </r>
    <r>
      <rPr>
        <b/>
        <sz val="11"/>
        <color theme="1"/>
        <rFont val="HGPｺﾞｼｯｸM"/>
        <family val="3"/>
        <charset val="128"/>
      </rPr>
      <t>　記録の整備</t>
    </r>
    <rPh sb="5" eb="7">
      <t>キロク</t>
    </rPh>
    <rPh sb="8" eb="10">
      <t>セイビ</t>
    </rPh>
    <phoneticPr fontId="7"/>
  </si>
  <si>
    <r>
      <rPr>
        <b/>
        <sz val="11"/>
        <color theme="1"/>
        <rFont val="Bodoni MT Poster Compressed"/>
        <family val="1"/>
      </rPr>
      <t>(36)</t>
    </r>
    <r>
      <rPr>
        <b/>
        <sz val="11"/>
        <color theme="1"/>
        <rFont val="HGPｺﾞｼｯｸM"/>
        <family val="3"/>
        <charset val="128"/>
      </rPr>
      <t>　暴力団排除</t>
    </r>
    <rPh sb="5" eb="8">
      <t>ボウリョクダン</t>
    </rPh>
    <rPh sb="8" eb="10">
      <t>ハイジョ</t>
    </rPh>
    <phoneticPr fontId="7"/>
  </si>
  <si>
    <t xml:space="preserve"> ⑮ 　その他運営に関する重要事項
</t>
    <phoneticPr fontId="7"/>
  </si>
  <si>
    <t>　利用者に対し適切なサービスを提供できるよう、事業所ごとに、従業者の勤務の体制を定め、記録している。</t>
    <rPh sb="23" eb="26">
      <t>ジギョウトコロ</t>
    </rPh>
    <rPh sb="30" eb="33">
      <t>ジュウギョウシャ</t>
    </rPh>
    <rPh sb="43" eb="45">
      <t>キロク</t>
    </rPh>
    <phoneticPr fontId="7"/>
  </si>
  <si>
    <r>
      <rPr>
        <b/>
        <sz val="11"/>
        <color theme="1"/>
        <rFont val="ＭＳ Ｐゴシック"/>
        <family val="3"/>
        <charset val="128"/>
        <scheme val="minor"/>
      </rPr>
      <t>⒇</t>
    </r>
    <r>
      <rPr>
        <b/>
        <sz val="11"/>
        <color theme="1"/>
        <rFont val="HGPｺﾞｼｯｸM"/>
        <family val="3"/>
        <charset val="128"/>
      </rPr>
      <t>　定員の遵守</t>
    </r>
    <rPh sb="2" eb="4">
      <t>テイイン</t>
    </rPh>
    <rPh sb="5" eb="7">
      <t>ジュンシュ</t>
    </rPh>
    <phoneticPr fontId="7"/>
  </si>
  <si>
    <r>
      <rPr>
        <b/>
        <sz val="11"/>
        <color theme="1"/>
        <rFont val="Bodoni MT Poster Compressed"/>
        <family val="1"/>
      </rPr>
      <t>(21)</t>
    </r>
    <r>
      <rPr>
        <b/>
        <sz val="11"/>
        <color theme="1"/>
        <rFont val="HGPｺﾞｼｯｸM"/>
        <family val="3"/>
        <charset val="128"/>
      </rPr>
      <t>　業務継続計画の策定等</t>
    </r>
    <rPh sb="5" eb="7">
      <t>ギョウム</t>
    </rPh>
    <rPh sb="7" eb="9">
      <t>ケイゾク</t>
    </rPh>
    <rPh sb="9" eb="11">
      <t>ケイカク</t>
    </rPh>
    <rPh sb="12" eb="14">
      <t>サクテイ</t>
    </rPh>
    <rPh sb="14" eb="15">
      <t>トウ</t>
    </rPh>
    <phoneticPr fontId="7"/>
  </si>
  <si>
    <t>宿泊サービス実施の有無</t>
    <phoneticPr fontId="7"/>
  </si>
  <si>
    <t>実績</t>
  </si>
  <si>
    <t>暦月</t>
  </si>
  <si>
    <t>a</t>
    <phoneticPr fontId="7"/>
  </si>
  <si>
    <t>x</t>
    <phoneticPr fontId="7"/>
  </si>
  <si>
    <t>y</t>
    <phoneticPr fontId="7"/>
  </si>
  <si>
    <t>　機能訓練室等について、指定地域密着型通所介護事業所と併設の関係にある病院、診療所、介護老人保健施設又は介護医療院における指定通所リハビリテーション等を行うためのスペースとして同一の部屋等を共用する場合は、以下の条件に適合している。
　イ 　当該部屋等において、機能訓練室等と指定通所リハビリテーション等を行うためのスペースが明確に
　　区分されている。
　ロ　機能訓練室等として使用される区分が、指定地域密着型通所介護事業所の設備基準を満たし、
　　かつ、指定通所リハビリテーション等を行うためのスペースとして使用される区分が、指定通所リハビリ
　　テーション事業所等の設備基準を満たしている。</t>
    <phoneticPr fontId="7"/>
  </si>
  <si>
    <t>　届け出た宿泊サービスの内容に変更、休止又は廃止がある場合は、変更の事由発生日より10日以内、休止又は廃止をする日の１か月前に市長に届け出ている。</t>
    <rPh sb="1" eb="2">
      <t>トド</t>
    </rPh>
    <rPh sb="3" eb="4">
      <t>デ</t>
    </rPh>
    <rPh sb="5" eb="7">
      <t>シュクハク</t>
    </rPh>
    <rPh sb="12" eb="14">
      <t>ナイヨウ</t>
    </rPh>
    <rPh sb="15" eb="17">
      <t>ヘンコウ</t>
    </rPh>
    <rPh sb="18" eb="20">
      <t>キュウシ</t>
    </rPh>
    <rPh sb="20" eb="21">
      <t>マタ</t>
    </rPh>
    <rPh sb="22" eb="24">
      <t>ハイシ</t>
    </rPh>
    <rPh sb="27" eb="29">
      <t>バアイ</t>
    </rPh>
    <rPh sb="63" eb="65">
      <t>シチョウ</t>
    </rPh>
    <rPh sb="66" eb="67">
      <t>トド</t>
    </rPh>
    <rPh sb="68" eb="69">
      <t>デ</t>
    </rPh>
    <phoneticPr fontId="7"/>
  </si>
  <si>
    <t>　利用者全員で行うレクリエーションの費用や、入浴時のタオル、介護用手袋、ティッシュペーパー等の費用は事業所で負担している（利用者に負担させていない）。</t>
    <phoneticPr fontId="7"/>
  </si>
  <si>
    <t>　運営推進会議の効率化や、事業所間のネットワーク形成の促進等の観点から、複数の事業所の運営推進会議を合同で開催する場合には、以下の条件を満たしている。
　イ　利用者及び利用者家族については匿名とするなど、個人情報・プライバシーを保護している。
　ロ　同一の日常生活圏域内に所在する事業所である。</t>
    <rPh sb="57" eb="59">
      <t>バアイ</t>
    </rPh>
    <rPh sb="62" eb="64">
      <t>イカ</t>
    </rPh>
    <rPh sb="65" eb="67">
      <t>ジョウケン</t>
    </rPh>
    <rPh sb="68" eb="69">
      <t>ミ</t>
    </rPh>
    <phoneticPr fontId="7"/>
  </si>
  <si>
    <t>　サービスの提供の完結の日（契約解除日、死亡日など）から５年間保存している。</t>
    <rPh sb="6" eb="8">
      <t>テイキョウ</t>
    </rPh>
    <rPh sb="9" eb="11">
      <t>カンケツ</t>
    </rPh>
    <rPh sb="12" eb="13">
      <t>ヒ</t>
    </rPh>
    <phoneticPr fontId="7"/>
  </si>
  <si>
    <r>
      <rPr>
        <b/>
        <sz val="11"/>
        <color theme="1"/>
        <rFont val="ＭＳ 明朝"/>
        <family val="1"/>
        <charset val="128"/>
      </rPr>
      <t>⑶</t>
    </r>
    <r>
      <rPr>
        <b/>
        <sz val="11"/>
        <color theme="1"/>
        <rFont val="HGPｺﾞｼｯｸM"/>
        <family val="3"/>
        <charset val="128"/>
      </rPr>
      <t>　屋外でのサービス提供について</t>
    </r>
    <rPh sb="2" eb="4">
      <t>オクガイ</t>
    </rPh>
    <rPh sb="10" eb="12">
      <t>テイキョウ</t>
    </rPh>
    <phoneticPr fontId="7"/>
  </si>
  <si>
    <r>
      <rPr>
        <b/>
        <sz val="11"/>
        <color theme="1"/>
        <rFont val="ＭＳ 明朝"/>
        <family val="1"/>
        <charset val="128"/>
      </rPr>
      <t>⑷</t>
    </r>
    <r>
      <rPr>
        <b/>
        <sz val="11"/>
        <color theme="1"/>
        <rFont val="HGPｺﾞｼｯｸM"/>
        <family val="3"/>
        <charset val="128"/>
      </rPr>
      <t>　療養通所介護費について</t>
    </r>
    <rPh sb="2" eb="8">
      <t>リョウヨウツウショカイゴ</t>
    </rPh>
    <rPh sb="8" eb="9">
      <t>ヒ</t>
    </rPh>
    <phoneticPr fontId="7"/>
  </si>
  <si>
    <r>
      <rPr>
        <b/>
        <sz val="11"/>
        <color theme="1"/>
        <rFont val="ＭＳ 明朝"/>
        <family val="1"/>
        <charset val="128"/>
      </rPr>
      <t>⑶</t>
    </r>
    <r>
      <rPr>
        <b/>
        <sz val="11"/>
        <color theme="1"/>
        <rFont val="HGPｺﾞｼｯｸM"/>
        <family val="3"/>
        <charset val="128"/>
      </rPr>
      <t>　中重度者ケア体制加算</t>
    </r>
    <rPh sb="2" eb="3">
      <t>チュウ</t>
    </rPh>
    <rPh sb="3" eb="5">
      <t>ジュウド</t>
    </rPh>
    <rPh sb="5" eb="6">
      <t>シャ</t>
    </rPh>
    <rPh sb="8" eb="10">
      <t>タイセイ</t>
    </rPh>
    <rPh sb="10" eb="12">
      <t>カサン</t>
    </rPh>
    <phoneticPr fontId="7"/>
  </si>
  <si>
    <r>
      <rPr>
        <b/>
        <sz val="11"/>
        <color theme="1"/>
        <rFont val="ＭＳ 明朝"/>
        <family val="1"/>
        <charset val="128"/>
      </rPr>
      <t>⑷</t>
    </r>
    <r>
      <rPr>
        <b/>
        <sz val="11"/>
        <color theme="1"/>
        <rFont val="HGPｺﾞｼｯｸM"/>
        <family val="3"/>
        <charset val="128"/>
      </rPr>
      <t>　生活機能向上連携加算（Ⅰ）</t>
    </r>
    <rPh sb="2" eb="4">
      <t>セイカツ</t>
    </rPh>
    <rPh sb="4" eb="6">
      <t>キノウ</t>
    </rPh>
    <rPh sb="6" eb="8">
      <t>コウジョウ</t>
    </rPh>
    <rPh sb="8" eb="10">
      <t>レンケイ</t>
    </rPh>
    <rPh sb="10" eb="12">
      <t>カサン</t>
    </rPh>
    <phoneticPr fontId="7"/>
  </si>
  <si>
    <r>
      <rPr>
        <b/>
        <sz val="11"/>
        <color theme="1"/>
        <rFont val="ＭＳ 明朝"/>
        <family val="1"/>
        <charset val="128"/>
      </rPr>
      <t>⑸</t>
    </r>
    <r>
      <rPr>
        <b/>
        <sz val="11"/>
        <color theme="1"/>
        <rFont val="HGPｺﾞｼｯｸM"/>
        <family val="3"/>
        <charset val="128"/>
      </rPr>
      <t>　生活機能向上連携加算（Ⅱ）</t>
    </r>
    <rPh sb="2" eb="10">
      <t>セイカツキノウコウジョウレンケイ</t>
    </rPh>
    <rPh sb="10" eb="12">
      <t>カサン</t>
    </rPh>
    <phoneticPr fontId="7"/>
  </si>
  <si>
    <r>
      <rPr>
        <b/>
        <sz val="11"/>
        <color theme="1"/>
        <rFont val="ＭＳ 明朝"/>
        <family val="1"/>
        <charset val="128"/>
      </rPr>
      <t>⑹　</t>
    </r>
    <r>
      <rPr>
        <b/>
        <sz val="11"/>
        <color theme="1"/>
        <rFont val="HGPｺﾞｼｯｸM"/>
        <family val="3"/>
        <charset val="128"/>
      </rPr>
      <t>個別機能訓練加算</t>
    </r>
    <rPh sb="2" eb="4">
      <t>コベツ</t>
    </rPh>
    <rPh sb="4" eb="6">
      <t>キノウ</t>
    </rPh>
    <rPh sb="6" eb="8">
      <t>クンレン</t>
    </rPh>
    <rPh sb="8" eb="10">
      <t>カサン</t>
    </rPh>
    <phoneticPr fontId="7"/>
  </si>
  <si>
    <r>
      <rPr>
        <b/>
        <sz val="11"/>
        <color theme="1"/>
        <rFont val="ＭＳ 明朝"/>
        <family val="1"/>
        <charset val="128"/>
      </rPr>
      <t>⑵</t>
    </r>
    <r>
      <rPr>
        <b/>
        <sz val="11"/>
        <color theme="1"/>
        <rFont val="HGPｺﾞｼｯｸM"/>
        <family val="3"/>
        <charset val="128"/>
      </rPr>
      <t>　入浴介助加算(Ⅰ)・(Ⅱ)</t>
    </r>
    <rPh sb="2" eb="4">
      <t>ニュウヨク</t>
    </rPh>
    <rPh sb="4" eb="6">
      <t>カイジョ</t>
    </rPh>
    <rPh sb="6" eb="8">
      <t>カサン</t>
    </rPh>
    <phoneticPr fontId="8"/>
  </si>
  <si>
    <t>　個別機能訓練計画に基づき個別機能訓練を提供した初回の月に限り算定している。なお、利用者の急性憎悪等により個別機能訓練計画を見直した場合を除き、３月に１回を限度として加算している。</t>
    <rPh sb="1" eb="9">
      <t>コベツキノウクンレンケイカク</t>
    </rPh>
    <rPh sb="10" eb="11">
      <t>モト</t>
    </rPh>
    <rPh sb="13" eb="15">
      <t>コベツ</t>
    </rPh>
    <rPh sb="15" eb="17">
      <t>キノウ</t>
    </rPh>
    <rPh sb="17" eb="19">
      <t>クンレン</t>
    </rPh>
    <rPh sb="20" eb="22">
      <t>テイキョウ</t>
    </rPh>
    <rPh sb="24" eb="26">
      <t>ショカイ</t>
    </rPh>
    <rPh sb="27" eb="28">
      <t>ツキ</t>
    </rPh>
    <rPh sb="29" eb="30">
      <t>カギ</t>
    </rPh>
    <rPh sb="31" eb="33">
      <t>サンテイ</t>
    </rPh>
    <rPh sb="41" eb="44">
      <t>リヨウシャ</t>
    </rPh>
    <rPh sb="45" eb="49">
      <t>キュウセイゾウオ</t>
    </rPh>
    <rPh sb="49" eb="50">
      <t>トウ</t>
    </rPh>
    <rPh sb="53" eb="59">
      <t>コベツキノウクンレン</t>
    </rPh>
    <rPh sb="59" eb="61">
      <t>ケイカク</t>
    </rPh>
    <rPh sb="62" eb="64">
      <t>ミナオ</t>
    </rPh>
    <rPh sb="66" eb="68">
      <t>バアイ</t>
    </rPh>
    <rPh sb="69" eb="70">
      <t>ノゾ</t>
    </rPh>
    <rPh sb="73" eb="74">
      <t>ツキ</t>
    </rPh>
    <rPh sb="76" eb="77">
      <t>カイ</t>
    </rPh>
    <rPh sb="78" eb="80">
      <t>ゲンド</t>
    </rPh>
    <rPh sb="83" eb="85">
      <t>カサン</t>
    </rPh>
    <phoneticPr fontId="7"/>
  </si>
  <si>
    <t>　機能訓練指導員等が利用者の居宅を訪問し、利用者の居宅での生活状況を確認した上で、個別機能訓練計画を作成している。また、その後３月ごとに1回以上、利用者の居宅を訪問した上で、当該利用者の居宅での生活状況（起居動作、ＡＤＬ、ＩＡＤＬ等の状況）をその都度確認するとともに、当該利用者又はその家族に対して、個別機能訓練計画の進捗状況等を説明し、必要に応じて個別機能訓練計画の見直しを行っている。</t>
    <rPh sb="10" eb="13">
      <t>リヨウシャ</t>
    </rPh>
    <rPh sb="14" eb="16">
      <t>キョタク</t>
    </rPh>
    <rPh sb="17" eb="19">
      <t>ホウモン</t>
    </rPh>
    <rPh sb="21" eb="24">
      <t>リヨウシャ</t>
    </rPh>
    <rPh sb="25" eb="27">
      <t>キョタク</t>
    </rPh>
    <rPh sb="29" eb="31">
      <t>セイカツ</t>
    </rPh>
    <rPh sb="31" eb="33">
      <t>ジョウキョウ</t>
    </rPh>
    <rPh sb="34" eb="36">
      <t>カクニン</t>
    </rPh>
    <rPh sb="38" eb="39">
      <t>ウエ</t>
    </rPh>
    <rPh sb="62" eb="63">
      <t>ゴ</t>
    </rPh>
    <rPh sb="64" eb="65">
      <t>ツキ</t>
    </rPh>
    <rPh sb="69" eb="72">
      <t>カイイジョウ</t>
    </rPh>
    <rPh sb="73" eb="76">
      <t>リヨウシャ</t>
    </rPh>
    <rPh sb="77" eb="79">
      <t>キョタク</t>
    </rPh>
    <rPh sb="80" eb="82">
      <t>ホウモン</t>
    </rPh>
    <rPh sb="84" eb="85">
      <t>ウエ</t>
    </rPh>
    <rPh sb="87" eb="89">
      <t>トウガイ</t>
    </rPh>
    <rPh sb="89" eb="92">
      <t>リヨウシャ</t>
    </rPh>
    <rPh sb="93" eb="95">
      <t>キョタク</t>
    </rPh>
    <rPh sb="97" eb="101">
      <t>セイカツジョウキョウ</t>
    </rPh>
    <rPh sb="102" eb="104">
      <t>キキョ</t>
    </rPh>
    <rPh sb="104" eb="106">
      <t>ドウサ</t>
    </rPh>
    <rPh sb="115" eb="116">
      <t>トウ</t>
    </rPh>
    <rPh sb="117" eb="119">
      <t>ジョウキョウ</t>
    </rPh>
    <rPh sb="123" eb="125">
      <t>ツド</t>
    </rPh>
    <rPh sb="125" eb="127">
      <t>カクニン</t>
    </rPh>
    <rPh sb="134" eb="139">
      <t>トウガイリヨウシャ</t>
    </rPh>
    <rPh sb="139" eb="140">
      <t>マタ</t>
    </rPh>
    <rPh sb="143" eb="145">
      <t>カゾク</t>
    </rPh>
    <rPh sb="146" eb="147">
      <t>タイ</t>
    </rPh>
    <rPh sb="150" eb="158">
      <t>コベツキノウクンレンケイカク</t>
    </rPh>
    <rPh sb="159" eb="164">
      <t>シンチョクジョウキョウトウ</t>
    </rPh>
    <rPh sb="165" eb="167">
      <t>セツメイ</t>
    </rPh>
    <rPh sb="169" eb="171">
      <t>ヒツヨウ</t>
    </rPh>
    <rPh sb="172" eb="173">
      <t>オウ</t>
    </rPh>
    <rPh sb="175" eb="183">
      <t>コベツキノウクンレンケイカク</t>
    </rPh>
    <rPh sb="184" eb="186">
      <t>ミナオ</t>
    </rPh>
    <rPh sb="188" eb="189">
      <t>オコナ</t>
    </rPh>
    <phoneticPr fontId="7"/>
  </si>
  <si>
    <t>個別機能訓練加算（Ⅰ）イの問１から問５まで又は個別機能訓練加算（Ⅰ）ロの問１及び問２に適合している。</t>
    <rPh sb="0" eb="8">
      <t>コベツキノウクンレンカサン</t>
    </rPh>
    <rPh sb="13" eb="14">
      <t>トイ</t>
    </rPh>
    <rPh sb="17" eb="18">
      <t>トイ</t>
    </rPh>
    <rPh sb="21" eb="22">
      <t>マタ</t>
    </rPh>
    <rPh sb="23" eb="31">
      <t>コベツキノウクンレンカサン</t>
    </rPh>
    <rPh sb="36" eb="37">
      <t>トイ</t>
    </rPh>
    <rPh sb="38" eb="39">
      <t>オヨ</t>
    </rPh>
    <rPh sb="40" eb="41">
      <t>トイ</t>
    </rPh>
    <rPh sb="43" eb="45">
      <t>テキゴウ</t>
    </rPh>
    <phoneticPr fontId="7"/>
  </si>
  <si>
    <t>　事業所の従業者として又は外部との連携により管理栄養士を１名以上配置している。</t>
    <rPh sb="1" eb="4">
      <t>ジギョウショ</t>
    </rPh>
    <rPh sb="5" eb="8">
      <t>ジュウギョウシャ</t>
    </rPh>
    <rPh sb="11" eb="12">
      <t>マタ</t>
    </rPh>
    <rPh sb="13" eb="15">
      <t>ガイブ</t>
    </rPh>
    <rPh sb="17" eb="19">
      <t>レンケイ</t>
    </rPh>
    <rPh sb="22" eb="27">
      <t>カンリエイヨウシ</t>
    </rPh>
    <rPh sb="29" eb="32">
      <t>メイイジョウ</t>
    </rPh>
    <rPh sb="32" eb="34">
      <t>ハイチ</t>
    </rPh>
    <phoneticPr fontId="7"/>
  </si>
  <si>
    <r>
      <rPr>
        <b/>
        <sz val="11"/>
        <color theme="1"/>
        <rFont val="ＭＳ 明朝"/>
        <family val="1"/>
        <charset val="128"/>
      </rPr>
      <t>⒂</t>
    </r>
    <r>
      <rPr>
        <b/>
        <sz val="11"/>
        <color theme="1"/>
        <rFont val="HGPｺﾞｼｯｸM"/>
        <family val="3"/>
        <charset val="128"/>
      </rPr>
      <t>　サービス提供体制強化加算</t>
    </r>
    <rPh sb="6" eb="8">
      <t>テイキョウ</t>
    </rPh>
    <rPh sb="8" eb="10">
      <t>タイセイ</t>
    </rPh>
    <rPh sb="10" eb="12">
      <t>キョウカ</t>
    </rPh>
    <rPh sb="12" eb="14">
      <t>カサン</t>
    </rPh>
    <phoneticPr fontId="7"/>
  </si>
  <si>
    <r>
      <rPr>
        <b/>
        <sz val="11"/>
        <color theme="1"/>
        <rFont val="ＭＳ 明朝"/>
        <family val="1"/>
        <charset val="128"/>
      </rPr>
      <t>⒃</t>
    </r>
    <r>
      <rPr>
        <b/>
        <sz val="11"/>
        <color theme="1"/>
        <rFont val="HGPｺﾞｼｯｸM"/>
        <family val="3"/>
        <charset val="128"/>
      </rPr>
      <t>　介護職員等処遇改善加算</t>
    </r>
    <phoneticPr fontId="7"/>
  </si>
  <si>
    <t>オ</t>
    <phoneticPr fontId="7"/>
  </si>
  <si>
    <t>他の介護サービスの事業において、当該利用者について、口腔連携強化加算を算定していないこと。</t>
    <phoneticPr fontId="7"/>
  </si>
  <si>
    <t xml:space="preserve"> （Ⅱ）
　問7の入浴計画に基づき、個浴（個別の入浴をいう。）または利用者の居宅の状況に近い環境で、入浴介助を行っている。　</t>
    <rPh sb="6" eb="7">
      <t>トイ</t>
    </rPh>
    <rPh sb="9" eb="13">
      <t>ニュウヨクケイカク</t>
    </rPh>
    <rPh sb="14" eb="15">
      <t>モト</t>
    </rPh>
    <rPh sb="18" eb="20">
      <t>コヨク</t>
    </rPh>
    <rPh sb="21" eb="23">
      <t>コベツ</t>
    </rPh>
    <rPh sb="24" eb="26">
      <t>ニュウヨク</t>
    </rPh>
    <rPh sb="34" eb="37">
      <t>リヨウシャ</t>
    </rPh>
    <rPh sb="38" eb="40">
      <t>キョタク</t>
    </rPh>
    <rPh sb="41" eb="43">
      <t>ジョウキョウ</t>
    </rPh>
    <rPh sb="44" eb="45">
      <t>チカ</t>
    </rPh>
    <rPh sb="46" eb="48">
      <t>カンキョウ</t>
    </rPh>
    <rPh sb="50" eb="52">
      <t>ニュウヨク</t>
    </rPh>
    <rPh sb="52" eb="54">
      <t>カイジョ</t>
    </rPh>
    <rPh sb="55" eb="56">
      <t>オコナ</t>
    </rPh>
    <phoneticPr fontId="7"/>
  </si>
  <si>
    <t>　指定訪問リハビリテーション事業所、指定通所リハビリテーション事業所又はリハビリテーションを実施している医療提供施設の理学療法士等が、当該事業所を訪問し、当該事業所の機能訓練指導員等が共同して、利用者の身体状況等の評価及び個別機能訓練計画の作成を行っている。</t>
    <rPh sb="64" eb="65">
      <t>トウ</t>
    </rPh>
    <rPh sb="67" eb="69">
      <t>トウガイ</t>
    </rPh>
    <rPh sb="69" eb="72">
      <t>ジギョウショ</t>
    </rPh>
    <rPh sb="73" eb="75">
      <t>ホウモン</t>
    </rPh>
    <rPh sb="77" eb="79">
      <t>トウガイ</t>
    </rPh>
    <rPh sb="79" eb="82">
      <t>ジギョウショ</t>
    </rPh>
    <rPh sb="83" eb="90">
      <t>キノウクンレンシドウイン</t>
    </rPh>
    <rPh sb="90" eb="91">
      <t>トウ</t>
    </rPh>
    <rPh sb="92" eb="94">
      <t>キョウドウ</t>
    </rPh>
    <rPh sb="97" eb="100">
      <t>リヨウシャ</t>
    </rPh>
    <rPh sb="101" eb="103">
      <t>シンタイ</t>
    </rPh>
    <rPh sb="103" eb="105">
      <t>ジョウキョウ</t>
    </rPh>
    <rPh sb="105" eb="106">
      <t>トウ</t>
    </rPh>
    <rPh sb="107" eb="110">
      <t>ヒョウカオヨ</t>
    </rPh>
    <rPh sb="111" eb="119">
      <t>コベツキノウクンレンケイカク</t>
    </rPh>
    <rPh sb="120" eb="122">
      <t>サクセイ</t>
    </rPh>
    <rPh sb="123" eb="124">
      <t>オコナ</t>
    </rPh>
    <phoneticPr fontId="7"/>
  </si>
  <si>
    <r>
      <rPr>
        <sz val="11"/>
        <color theme="1"/>
        <rFont val="ＭＳ 明朝"/>
        <family val="1"/>
        <charset val="128"/>
      </rPr>
      <t>⑴　</t>
    </r>
    <r>
      <rPr>
        <sz val="11"/>
        <color theme="1"/>
        <rFont val="HGPｺﾞｼｯｸM"/>
        <family val="3"/>
        <charset val="128"/>
      </rPr>
      <t>次のいずれにも適合すること。</t>
    </r>
    <rPh sb="2" eb="3">
      <t>ツギ</t>
    </rPh>
    <rPh sb="9" eb="11">
      <t>テキゴウ</t>
    </rPh>
    <phoneticPr fontId="7"/>
  </si>
  <si>
    <r>
      <rPr>
        <sz val="11"/>
        <color theme="1"/>
        <rFont val="ＭＳ 明朝"/>
        <family val="1"/>
        <charset val="128"/>
      </rPr>
      <t>⑵　</t>
    </r>
    <r>
      <rPr>
        <sz val="11"/>
        <color theme="1"/>
        <rFont val="HGPｺﾞｼｯｸM"/>
        <family val="3"/>
        <charset val="128"/>
      </rPr>
      <t>次のいずれにも適合すること。</t>
    </r>
    <rPh sb="2" eb="3">
      <t>ツギ</t>
    </rPh>
    <rPh sb="9" eb="11">
      <t>テキゴウ</t>
    </rPh>
    <phoneticPr fontId="7"/>
  </si>
  <si>
    <t xml:space="preserve">当該月に配置すべき介護職員の勤務延時間数
</t>
    <rPh sb="9" eb="11">
      <t>カイゴ</t>
    </rPh>
    <phoneticPr fontId="7"/>
  </si>
  <si>
    <r>
      <t>②　減算の有無　　　　…　計算結果（ｃ）が０．９を下回っていないですか。</t>
    </r>
    <r>
      <rPr>
        <b/>
        <u/>
        <sz val="11"/>
        <rFont val="HGPｺﾞｼｯｸM"/>
        <family val="3"/>
        <charset val="128"/>
      </rPr>
      <t>→０．９を下回っている場合、当該月の次の月から人員基準欠如が解消されるに至った月の介護</t>
    </r>
    <rPh sb="2" eb="4">
      <t>ゲンサン</t>
    </rPh>
    <rPh sb="5" eb="7">
      <t>ウム</t>
    </rPh>
    <rPh sb="13" eb="15">
      <t>ケイサン</t>
    </rPh>
    <rPh sb="15" eb="17">
      <t>ケッカ</t>
    </rPh>
    <rPh sb="25" eb="27">
      <t>シタマワ</t>
    </rPh>
    <rPh sb="41" eb="42">
      <t>シタ</t>
    </rPh>
    <rPh sb="42" eb="43">
      <t>マワ</t>
    </rPh>
    <rPh sb="47" eb="49">
      <t>バアイ</t>
    </rPh>
    <rPh sb="50" eb="52">
      <t>トウガイ</t>
    </rPh>
    <rPh sb="52" eb="53">
      <t>ツキ</t>
    </rPh>
    <rPh sb="54" eb="55">
      <t>ツギ</t>
    </rPh>
    <rPh sb="56" eb="57">
      <t>ツキ</t>
    </rPh>
    <rPh sb="72" eb="73">
      <t>イタ</t>
    </rPh>
    <rPh sb="75" eb="76">
      <t>ツキ</t>
    </rPh>
    <rPh sb="77" eb="79">
      <t>カイゴ</t>
    </rPh>
    <phoneticPr fontId="17"/>
  </si>
  <si>
    <r>
      <t>　　　　　　　　　　　　　　　　</t>
    </r>
    <r>
      <rPr>
        <b/>
        <u/>
        <sz val="11"/>
        <rFont val="HGPｺﾞｼｯｸM"/>
        <family val="3"/>
        <charset val="128"/>
      </rPr>
      <t>報酬について減算する必要があります。</t>
    </r>
    <phoneticPr fontId="7"/>
  </si>
  <si>
    <r>
      <t>　　　　　　　　　　　　　 …　計算結果（ｃ）が０．９以上１未満となっていないですか。</t>
    </r>
    <r>
      <rPr>
        <b/>
        <u/>
        <sz val="11"/>
        <rFont val="HGPｺﾞｼｯｸM"/>
        <family val="3"/>
        <charset val="128"/>
      </rPr>
      <t>→０．９以上１未満となっている場合、当該月の翌々月から人員基準欠如が解消されるに</t>
    </r>
    <rPh sb="16" eb="18">
      <t>ケイサン</t>
    </rPh>
    <rPh sb="18" eb="20">
      <t>ケッカ</t>
    </rPh>
    <rPh sb="27" eb="29">
      <t>イジョウ</t>
    </rPh>
    <rPh sb="30" eb="32">
      <t>ミマン</t>
    </rPh>
    <rPh sb="47" eb="49">
      <t>イジョウ</t>
    </rPh>
    <rPh sb="50" eb="52">
      <t>ミマン</t>
    </rPh>
    <rPh sb="58" eb="60">
      <t>バアイ</t>
    </rPh>
    <rPh sb="61" eb="63">
      <t>トウガイ</t>
    </rPh>
    <rPh sb="63" eb="64">
      <t>ツキ</t>
    </rPh>
    <phoneticPr fontId="17"/>
  </si>
  <si>
    <r>
      <t>　　　　　　　　　　　　　　　　</t>
    </r>
    <r>
      <rPr>
        <b/>
        <u/>
        <sz val="11"/>
        <rFont val="HGPｺﾞｼｯｸM"/>
        <family val="3"/>
        <charset val="128"/>
      </rPr>
      <t>至った月の介護報酬について減算する必要があります（ただし、翌月の末日において人員基準を満たすに至っている場合を除く）。</t>
    </r>
    <phoneticPr fontId="7"/>
  </si>
  <si>
    <r>
      <t>　　　　</t>
    </r>
    <r>
      <rPr>
        <b/>
        <sz val="11"/>
        <rFont val="HGPｺﾞｼｯｸM"/>
        <family val="3"/>
        <charset val="128"/>
      </rPr>
      <t>　 　　</t>
    </r>
    <phoneticPr fontId="17"/>
  </si>
  <si>
    <r>
      <t>この単位の介護職員配置時間</t>
    </r>
    <r>
      <rPr>
        <sz val="10"/>
        <rFont val="HGPｺﾞｼｯｸM"/>
        <family val="3"/>
        <charset val="128"/>
      </rPr>
      <t>（サービス提供時間中に勤務した時間数の合計）</t>
    </r>
    <r>
      <rPr>
        <sz val="12"/>
        <rFont val="HGPｺﾞｼｯｸM"/>
        <family val="3"/>
        <charset val="128"/>
      </rPr>
      <t>、必要介護職員数を記載してください。</t>
    </r>
    <rPh sb="2" eb="4">
      <t>タンイ</t>
    </rPh>
    <rPh sb="5" eb="7">
      <t>カイゴ</t>
    </rPh>
    <rPh sb="7" eb="9">
      <t>ショクイン</t>
    </rPh>
    <rPh sb="9" eb="11">
      <t>ハイチ</t>
    </rPh>
    <rPh sb="11" eb="13">
      <t>ジカン</t>
    </rPh>
    <rPh sb="18" eb="20">
      <t>テイキョウ</t>
    </rPh>
    <rPh sb="20" eb="23">
      <t>ジカンチュウ</t>
    </rPh>
    <rPh sb="24" eb="26">
      <t>キンム</t>
    </rPh>
    <rPh sb="28" eb="31">
      <t>ジカンスウ</t>
    </rPh>
    <rPh sb="32" eb="34">
      <t>ゴウケイ</t>
    </rPh>
    <rPh sb="36" eb="38">
      <t>ヒツヨウ</t>
    </rPh>
    <rPh sb="38" eb="40">
      <t>カイゴ</t>
    </rPh>
    <rPh sb="40" eb="42">
      <t>ショクイン</t>
    </rPh>
    <rPh sb="42" eb="43">
      <t>スウ</t>
    </rPh>
    <rPh sb="44" eb="46">
      <t>キサイ</t>
    </rPh>
    <phoneticPr fontId="17"/>
  </si>
  <si>
    <r>
      <t>確保すべき勤務延時間数</t>
    </r>
    <r>
      <rPr>
        <sz val="11"/>
        <rFont val="HGPｺﾞｼｯｸM"/>
        <family val="3"/>
        <charset val="128"/>
      </rPr>
      <t>（※２）</t>
    </r>
    <rPh sb="0" eb="2">
      <t>カクホ</t>
    </rPh>
    <rPh sb="5" eb="7">
      <t>キンム</t>
    </rPh>
    <rPh sb="7" eb="8">
      <t>ノベ</t>
    </rPh>
    <rPh sb="8" eb="11">
      <t>ジカンスウ</t>
    </rPh>
    <phoneticPr fontId="17"/>
  </si>
  <si>
    <r>
      <t>※１　小数点以下については、</t>
    </r>
    <r>
      <rPr>
        <u/>
        <sz val="11"/>
        <rFont val="HGPｺﾞｼｯｸM"/>
        <family val="3"/>
        <charset val="128"/>
      </rPr>
      <t>下記計算式において端数処理は行いません</t>
    </r>
    <r>
      <rPr>
        <sz val="11"/>
        <rFont val="HGPｺﾞｼｯｸM"/>
        <family val="3"/>
        <charset val="128"/>
      </rPr>
      <t>が、表記の上では便宜上小数点以下第1位までを記載してください。（例　「10分」は、10÷60＝0.1666…→0.1）</t>
    </r>
    <rPh sb="3" eb="6">
      <t>ショウスウテン</t>
    </rPh>
    <rPh sb="6" eb="8">
      <t>イカ</t>
    </rPh>
    <rPh sb="14" eb="16">
      <t>カキ</t>
    </rPh>
    <rPh sb="16" eb="18">
      <t>ケイサン</t>
    </rPh>
    <rPh sb="18" eb="19">
      <t>シキ</t>
    </rPh>
    <rPh sb="23" eb="25">
      <t>ハスウ</t>
    </rPh>
    <rPh sb="25" eb="27">
      <t>ショリ</t>
    </rPh>
    <rPh sb="28" eb="29">
      <t>オコナ</t>
    </rPh>
    <rPh sb="35" eb="37">
      <t>ヒョウキ</t>
    </rPh>
    <rPh sb="38" eb="39">
      <t>ウエ</t>
    </rPh>
    <rPh sb="41" eb="43">
      <t>ベンギ</t>
    </rPh>
    <rPh sb="43" eb="44">
      <t>ジョウ</t>
    </rPh>
    <rPh sb="44" eb="47">
      <t>ショウスウテン</t>
    </rPh>
    <rPh sb="47" eb="49">
      <t>イカ</t>
    </rPh>
    <rPh sb="49" eb="50">
      <t>ダイ</t>
    </rPh>
    <rPh sb="51" eb="52">
      <t>イ</t>
    </rPh>
    <rPh sb="55" eb="57">
      <t>キサイ</t>
    </rPh>
    <rPh sb="65" eb="66">
      <t>レイ</t>
    </rPh>
    <rPh sb="70" eb="71">
      <t>フン</t>
    </rPh>
    <phoneticPr fontId="7"/>
  </si>
  <si>
    <r>
      <t>※２　</t>
    </r>
    <r>
      <rPr>
        <b/>
        <sz val="11"/>
        <rFont val="HGPｺﾞｼｯｸM"/>
        <family val="3"/>
        <charset val="128"/>
      </rPr>
      <t>・利用者数１５人まで→確保すべき勤務延時間数＝平均提供時間数
　　　・利用者数１６人以上→確保すべき勤務延時間数＝((利用者数－１５)÷５＋１)×平均提供時間数
      　（平均提供時間数＝利用者ごとの提供時間数の合計÷利用者数）</t>
    </r>
    <rPh sb="92" eb="94">
      <t>ヘイキン</t>
    </rPh>
    <rPh sb="94" eb="96">
      <t>テイキョウ</t>
    </rPh>
    <rPh sb="96" eb="99">
      <t>ジカンスウ</t>
    </rPh>
    <phoneticPr fontId="7"/>
  </si>
  <si>
    <t>令和８年度　運 営 状 況 点 検 書</t>
    <rPh sb="0" eb="2">
      <t>レイワ</t>
    </rPh>
    <rPh sb="3" eb="5">
      <t>ネンド</t>
    </rPh>
    <phoneticPr fontId="7"/>
  </si>
  <si>
    <r>
      <t>【病院、診療所、訪問看護ステーションとの連携により看護職員を確保する場合】
　看護職員が指定地域密着型通所介護事業所の</t>
    </r>
    <r>
      <rPr>
        <sz val="11"/>
        <color rgb="FFFF0000"/>
        <rFont val="HGPｺﾞｼｯｸM"/>
        <family val="3"/>
        <charset val="128"/>
      </rPr>
      <t>営業日ごとに利用者の健康状態の確認を行い</t>
    </r>
    <r>
      <rPr>
        <sz val="11"/>
        <color theme="1"/>
        <rFont val="HGPｺﾞｼｯｸM"/>
        <family val="3"/>
        <charset val="128"/>
      </rPr>
      <t>、病院、診療所、訪問看護ステーションと指定地域密着型通所介護事業所が提供時間帯を通じて密接かつ適切な連携を図っている。</t>
    </r>
    <rPh sb="1" eb="3">
      <t>ビョウイン</t>
    </rPh>
    <rPh sb="4" eb="7">
      <t>シンリョウジョ</t>
    </rPh>
    <rPh sb="8" eb="10">
      <t>ホウモン</t>
    </rPh>
    <rPh sb="10" eb="12">
      <t>カンゴ</t>
    </rPh>
    <rPh sb="20" eb="22">
      <t>レンケイ</t>
    </rPh>
    <rPh sb="25" eb="27">
      <t>カンゴ</t>
    </rPh>
    <rPh sb="27" eb="29">
      <t>ショクイン</t>
    </rPh>
    <rPh sb="30" eb="32">
      <t>カクホ</t>
    </rPh>
    <rPh sb="34" eb="36">
      <t>バアイ</t>
    </rPh>
    <phoneticPr fontId="7"/>
  </si>
  <si>
    <r>
      <t>　単位ごと、サービス提供日ごとに、専従の</t>
    </r>
    <r>
      <rPr>
        <u/>
        <sz val="11"/>
        <color theme="1"/>
        <rFont val="HGPｺﾞｼｯｸM"/>
        <family val="3"/>
        <charset val="128"/>
      </rPr>
      <t>看護職員</t>
    </r>
    <r>
      <rPr>
        <sz val="11"/>
        <color theme="1"/>
        <rFont val="HGPｺﾞｼｯｸM"/>
        <family val="3"/>
        <charset val="128"/>
      </rPr>
      <t xml:space="preserve">を１以上配置している。
</t>
    </r>
    <r>
      <rPr>
        <sz val="10"/>
        <color rgb="FFFF0000"/>
        <rFont val="HGPｺﾞｼｯｸM"/>
        <family val="3"/>
        <charset val="128"/>
      </rPr>
      <t>＊営業日ごとに利用者の健康状態の確認を行う時間帯以外はオンコール対応可。ただし、１日オンコール対応で利用者の健康状態の確認を行うことがない場合は不可（基準違反：勤務形態一覧表の営業日に看護職員の勤務時間が0となる場合））</t>
    </r>
    <rPh sb="17" eb="19">
      <t>センジュウ</t>
    </rPh>
    <rPh sb="57" eb="60">
      <t>ジカンタイ</t>
    </rPh>
    <rPh sb="60" eb="62">
      <t>イガイ</t>
    </rPh>
    <rPh sb="68" eb="70">
      <t>タイオウ</t>
    </rPh>
    <rPh sb="70" eb="71">
      <t>カ</t>
    </rPh>
    <rPh sb="77" eb="78">
      <t>ニチ</t>
    </rPh>
    <rPh sb="83" eb="85">
      <t>タイオウ</t>
    </rPh>
    <rPh sb="105" eb="107">
      <t>バアイ</t>
    </rPh>
    <rPh sb="108" eb="110">
      <t>フカ</t>
    </rPh>
    <rPh sb="111" eb="113">
      <t>キジュン</t>
    </rPh>
    <rPh sb="113" eb="115">
      <t>イハン</t>
    </rPh>
    <rPh sb="116" eb="123">
      <t>キンムケイタイイチランヒョウ</t>
    </rPh>
    <rPh sb="124" eb="127">
      <t>エイギョウビ</t>
    </rPh>
    <rPh sb="128" eb="130">
      <t>カンゴ</t>
    </rPh>
    <rPh sb="130" eb="132">
      <t>ショクイン</t>
    </rPh>
    <rPh sb="133" eb="135">
      <t>キンム</t>
    </rPh>
    <rPh sb="135" eb="137">
      <t>ジカン</t>
    </rPh>
    <rPh sb="142" eb="144">
      <t>バアイ</t>
    </rPh>
    <phoneticPr fontId="7"/>
  </si>
  <si>
    <t>⑤介護職員等処遇改善加算(Ⅲ)</t>
    <phoneticPr fontId="7"/>
  </si>
  <si>
    <t>⑥介護職員等処遇改善加算(Ⅳ)</t>
    <phoneticPr fontId="7"/>
  </si>
  <si>
    <t>サービス提供日に配置された看護職員の延べ人数</t>
    <phoneticPr fontId="7"/>
  </si>
  <si>
    <r>
      <rPr>
        <b/>
        <sz val="11"/>
        <color theme="1"/>
        <rFont val="HGSｺﾞｼｯｸM"/>
        <family val="3"/>
        <charset val="128"/>
      </rPr>
      <t>⑦</t>
    </r>
    <r>
      <rPr>
        <b/>
        <sz val="11"/>
        <color theme="1"/>
        <rFont val="HGPｺﾞｼｯｸM"/>
        <family val="3"/>
        <charset val="128"/>
      </rPr>
      <t>介護職員等処遇改善加算共通</t>
    </r>
    <rPh sb="12" eb="14">
      <t>キョウツウ</t>
    </rPh>
    <phoneticPr fontId="7"/>
  </si>
  <si>
    <t>① 介護職員等処遇改善加算(Ⅰ)イ</t>
    <phoneticPr fontId="7"/>
  </si>
  <si>
    <t>② 介護職員等処遇改善加算(Ⅰ)ロ</t>
    <phoneticPr fontId="7"/>
  </si>
  <si>
    <t>問２</t>
    <phoneticPr fontId="7"/>
  </si>
  <si>
    <r>
      <t xml:space="preserve">　次に掲げる基準のいずれにも適合している。
</t>
    </r>
    <r>
      <rPr>
        <sz val="11"/>
        <color theme="1"/>
        <rFont val="ＭＳ 明朝"/>
        <family val="1"/>
        <charset val="128"/>
      </rPr>
      <t>⑴</t>
    </r>
    <r>
      <rPr>
        <sz val="11"/>
        <color theme="1"/>
        <rFont val="HGPｺﾞｼｯｸM"/>
        <family val="1"/>
        <charset val="128"/>
      </rPr>
      <t>　問１の</t>
    </r>
    <r>
      <rPr>
        <sz val="11"/>
        <color theme="1"/>
        <rFont val="ＭＳ 明朝"/>
        <family val="1"/>
        <charset val="128"/>
      </rPr>
      <t>⑴</t>
    </r>
    <r>
      <rPr>
        <sz val="11"/>
        <color theme="1"/>
        <rFont val="HGPｺﾞｼｯｸM"/>
        <family val="3"/>
        <charset val="128"/>
      </rPr>
      <t>から</t>
    </r>
    <r>
      <rPr>
        <sz val="11"/>
        <color theme="1"/>
        <rFont val="ＭＳ 明朝"/>
        <family val="1"/>
        <charset val="128"/>
      </rPr>
      <t>⑽</t>
    </r>
    <r>
      <rPr>
        <sz val="11"/>
        <color theme="1"/>
        <rFont val="HGPｺﾞｼｯｸM"/>
        <family val="3"/>
        <charset val="128"/>
      </rPr>
      <t xml:space="preserve">までに掲げる基準のいずれにも適合すること。
</t>
    </r>
    <r>
      <rPr>
        <sz val="11"/>
        <color theme="1"/>
        <rFont val="ＭＳ 明朝"/>
        <family val="1"/>
        <charset val="128"/>
      </rPr>
      <t>⑵</t>
    </r>
    <r>
      <rPr>
        <sz val="11"/>
        <color theme="1"/>
        <rFont val="HGPｺﾞｼｯｸM"/>
        <family val="1"/>
        <charset val="128"/>
      </rPr>
      <t>　</t>
    </r>
    <r>
      <rPr>
        <sz val="11"/>
        <color theme="1"/>
        <rFont val="HGPｺﾞｼｯｸM"/>
        <family val="3"/>
        <charset val="128"/>
      </rPr>
      <t xml:space="preserve">次に掲げる基準のいずれかに適合すること。
</t>
    </r>
    <r>
      <rPr>
        <sz val="11"/>
        <color theme="1"/>
        <rFont val="ＭＳ 明朝"/>
        <family val="1"/>
        <charset val="128"/>
      </rPr>
      <t>　㈠　</t>
    </r>
    <r>
      <rPr>
        <sz val="11"/>
        <color theme="1"/>
        <rFont val="HGPｺﾞｼｯｸM"/>
        <family val="3"/>
        <charset val="128"/>
      </rPr>
      <t xml:space="preserve">ケアプランデータ連携システムを利用していること。
</t>
    </r>
    <r>
      <rPr>
        <sz val="11"/>
        <color theme="1"/>
        <rFont val="ＭＳ 明朝"/>
        <family val="1"/>
        <charset val="128"/>
      </rPr>
      <t>　㈡</t>
    </r>
    <r>
      <rPr>
        <sz val="11"/>
        <color theme="1"/>
        <rFont val="HGPｺﾞｼｯｸM"/>
        <family val="3"/>
        <charset val="128"/>
      </rPr>
      <t>　 連携推進法人に所属していること。</t>
    </r>
    <rPh sb="24" eb="25">
      <t>トイ</t>
    </rPh>
    <phoneticPr fontId="7"/>
  </si>
  <si>
    <t>③ 介護職員等処遇改善加算(Ⅱ)イ</t>
    <phoneticPr fontId="7"/>
  </si>
  <si>
    <t>問３</t>
    <rPh sb="0" eb="1">
      <t>トイ</t>
    </rPh>
    <phoneticPr fontId="7"/>
  </si>
  <si>
    <r>
      <t>問１の</t>
    </r>
    <r>
      <rPr>
        <sz val="11"/>
        <color theme="1"/>
        <rFont val="ＭＳ 明朝"/>
        <family val="1"/>
        <charset val="128"/>
      </rPr>
      <t>⑴</t>
    </r>
    <r>
      <rPr>
        <sz val="11"/>
        <color theme="1"/>
        <rFont val="HGPｺﾞｼｯｸM"/>
        <family val="3"/>
        <charset val="128"/>
      </rPr>
      <t>から</t>
    </r>
    <r>
      <rPr>
        <sz val="11"/>
        <color theme="1"/>
        <rFont val="ＭＳ 明朝"/>
        <family val="1"/>
        <charset val="128"/>
      </rPr>
      <t>⑼</t>
    </r>
    <r>
      <rPr>
        <sz val="11"/>
        <color theme="1"/>
        <rFont val="HGPｺﾞｼｯｸM"/>
        <family val="3"/>
        <charset val="128"/>
      </rPr>
      <t>までに掲げる基準のいずれにも適合している。</t>
    </r>
    <rPh sb="0" eb="1">
      <t>トイ</t>
    </rPh>
    <phoneticPr fontId="7"/>
  </si>
  <si>
    <t>④ 介護職員等処遇改善加算(Ⅱ)ロ</t>
    <phoneticPr fontId="7"/>
  </si>
  <si>
    <t>問４</t>
    <rPh sb="0" eb="1">
      <t>トイ</t>
    </rPh>
    <phoneticPr fontId="7"/>
  </si>
  <si>
    <t>問５</t>
    <rPh sb="0" eb="1">
      <t>トイ</t>
    </rPh>
    <phoneticPr fontId="7"/>
  </si>
  <si>
    <t>問６</t>
    <rPh sb="0" eb="1">
      <t>トイ</t>
    </rPh>
    <phoneticPr fontId="7"/>
  </si>
  <si>
    <r>
      <rPr>
        <sz val="11"/>
        <color theme="1"/>
        <rFont val="ＭＳ 明朝"/>
        <family val="1"/>
        <charset val="128"/>
      </rPr>
      <t>⑹</t>
    </r>
    <r>
      <rPr>
        <sz val="11"/>
        <color theme="1"/>
        <rFont val="HGPｺﾞｼｯｸM"/>
        <family val="3"/>
        <charset val="128"/>
      </rPr>
      <t xml:space="preserve">　当該指定地域密着型通所介護事業所において、労働保険料の納付が適正に行われていること。
</t>
    </r>
    <r>
      <rPr>
        <sz val="11"/>
        <color theme="1"/>
        <rFont val="ＭＳ 明朝"/>
        <family val="1"/>
        <charset val="128"/>
      </rPr>
      <t>⑺</t>
    </r>
    <r>
      <rPr>
        <sz val="11"/>
        <color theme="1"/>
        <rFont val="HGPｺﾞｼｯｸM"/>
        <family val="3"/>
        <charset val="128"/>
      </rPr>
      <t xml:space="preserve">　次に掲げる基準のいずれにも適合すること。
</t>
    </r>
    <r>
      <rPr>
        <sz val="11"/>
        <color theme="1"/>
        <rFont val="ＭＳ 明朝"/>
        <family val="1"/>
        <charset val="128"/>
      </rPr>
      <t>　㈠</t>
    </r>
    <r>
      <rPr>
        <sz val="11"/>
        <color theme="1"/>
        <rFont val="HGPｺﾞｼｯｸM"/>
        <family val="3"/>
        <charset val="128"/>
      </rPr>
      <t xml:space="preserve">　介護職員の任用の際における職責又は職務内容等の要件（介護職員の賃金に関するものを
      含む。）を定めていること。
</t>
    </r>
    <r>
      <rPr>
        <sz val="11"/>
        <color theme="1"/>
        <rFont val="ＭＳ 明朝"/>
        <family val="1"/>
        <charset val="128"/>
      </rPr>
      <t>　㈡</t>
    </r>
    <r>
      <rPr>
        <sz val="11"/>
        <color theme="1"/>
        <rFont val="HGPｺﾞｼｯｸM"/>
        <family val="3"/>
        <charset val="128"/>
      </rPr>
      <t>　</t>
    </r>
    <r>
      <rPr>
        <sz val="11"/>
        <color theme="1"/>
        <rFont val="ＭＳ 明朝"/>
        <family val="1"/>
        <charset val="128"/>
      </rPr>
      <t>㈠</t>
    </r>
    <r>
      <rPr>
        <sz val="11"/>
        <color theme="1"/>
        <rFont val="HGPｺﾞｼｯｸM"/>
        <family val="3"/>
        <charset val="128"/>
      </rPr>
      <t xml:space="preserve">の要件について書面をもって作成し、全ての介護職員に周知していること。
</t>
    </r>
    <r>
      <rPr>
        <sz val="11"/>
        <color theme="1"/>
        <rFont val="ＭＳ 明朝"/>
        <family val="1"/>
        <charset val="128"/>
      </rPr>
      <t>　㈢</t>
    </r>
    <r>
      <rPr>
        <sz val="11"/>
        <color theme="1"/>
        <rFont val="HGPｺﾞｼｯｸM"/>
        <family val="3"/>
        <charset val="128"/>
      </rPr>
      <t xml:space="preserve">　介護職員の資質の向上の支援に関する計画を策定し、当該計画に係る研修の実施又は研修の
     機会を確保していること。
</t>
    </r>
    <r>
      <rPr>
        <sz val="11"/>
        <color theme="1"/>
        <rFont val="ＭＳ 明朝"/>
        <family val="1"/>
        <charset val="128"/>
      </rPr>
      <t>　㈣</t>
    </r>
    <r>
      <rPr>
        <sz val="11"/>
        <color theme="1"/>
        <rFont val="HGPｺﾞｼｯｸM"/>
        <family val="3"/>
        <charset val="128"/>
      </rPr>
      <t>　</t>
    </r>
    <r>
      <rPr>
        <sz val="11"/>
        <color theme="1"/>
        <rFont val="ＭＳ 明朝"/>
        <family val="1"/>
        <charset val="128"/>
      </rPr>
      <t>㈢</t>
    </r>
    <r>
      <rPr>
        <sz val="11"/>
        <color theme="1"/>
        <rFont val="HGPｺﾞｼｯｸM"/>
        <family val="3"/>
        <charset val="128"/>
      </rPr>
      <t xml:space="preserve">について、全ての介護職員に周知していること。
</t>
    </r>
    <r>
      <rPr>
        <sz val="11"/>
        <color theme="1"/>
        <rFont val="ＭＳ 明朝"/>
        <family val="1"/>
        <charset val="128"/>
      </rPr>
      <t>　㈤</t>
    </r>
    <r>
      <rPr>
        <sz val="11"/>
        <color theme="1"/>
        <rFont val="HGPｺﾞｼｯｸM"/>
        <family val="3"/>
        <charset val="128"/>
      </rPr>
      <t xml:space="preserve">　介護職員の経験若しくは資格等に応じて昇給する仕組み又は一定の基準に基づき定期に昇給を
      判定する仕組みを設けていること。
</t>
    </r>
    <r>
      <rPr>
        <sz val="11"/>
        <color theme="1"/>
        <rFont val="ＭＳ 明朝"/>
        <family val="1"/>
        <charset val="128"/>
      </rPr>
      <t>　㈥</t>
    </r>
    <r>
      <rPr>
        <sz val="11"/>
        <color theme="1"/>
        <rFont val="HGPｺﾞｼｯｸM"/>
        <family val="3"/>
        <charset val="128"/>
      </rPr>
      <t>　</t>
    </r>
    <r>
      <rPr>
        <sz val="11"/>
        <color theme="1"/>
        <rFont val="ＭＳ 明朝"/>
        <family val="1"/>
        <charset val="128"/>
      </rPr>
      <t>㈤</t>
    </r>
    <r>
      <rPr>
        <sz val="11"/>
        <color theme="1"/>
        <rFont val="HGPｺﾞｼｯｸM"/>
        <family val="3"/>
        <charset val="128"/>
      </rPr>
      <t xml:space="preserve">について書面をもって作成し、全ての介護職員に周知していること。
</t>
    </r>
    <r>
      <rPr>
        <sz val="11"/>
        <color theme="1"/>
        <rFont val="ＭＳ 明朝"/>
        <family val="1"/>
        <charset val="128"/>
      </rPr>
      <t>⑻</t>
    </r>
    <r>
      <rPr>
        <sz val="11"/>
        <color theme="1"/>
        <rFont val="HGPｺﾞｼｯｸM"/>
        <family val="3"/>
        <charset val="128"/>
      </rPr>
      <t>　</t>
    </r>
    <r>
      <rPr>
        <sz val="11"/>
        <color theme="1"/>
        <rFont val="ＭＳ 明朝"/>
        <family val="1"/>
        <charset val="128"/>
      </rPr>
      <t>⑵</t>
    </r>
    <r>
      <rPr>
        <sz val="11"/>
        <color theme="1"/>
        <rFont val="HGPｺﾞｼｯｸM"/>
        <family val="3"/>
        <charset val="128"/>
      </rPr>
      <t xml:space="preserve">の届出に係る計画の期間中に実施する職員の処遇改善の内容（賃金改善に関するものを除く。）
   及び当該介護職員の処遇改善に要する費用の見込額を全ての職員に周知していること。
</t>
    </r>
    <r>
      <rPr>
        <sz val="11"/>
        <color theme="1"/>
        <rFont val="ＭＳ 明朝"/>
        <family val="1"/>
        <charset val="128"/>
      </rPr>
      <t>⑼</t>
    </r>
    <r>
      <rPr>
        <sz val="11"/>
        <color theme="1"/>
        <rFont val="HGPｺﾞｼｯｸM"/>
        <family val="3"/>
        <charset val="128"/>
      </rPr>
      <t>　</t>
    </r>
    <r>
      <rPr>
        <sz val="11"/>
        <color theme="1"/>
        <rFont val="ＭＳ 明朝"/>
        <family val="1"/>
        <charset val="128"/>
      </rPr>
      <t>⑻</t>
    </r>
    <r>
      <rPr>
        <sz val="11"/>
        <color theme="1"/>
        <rFont val="HGPｺﾞｼｯｸM"/>
        <family val="3"/>
        <charset val="128"/>
      </rPr>
      <t xml:space="preserve">の処遇改善の内容等について、インターネットの利用その他の適切な方法により公表していること。
</t>
    </r>
    <r>
      <rPr>
        <sz val="11"/>
        <color theme="1"/>
        <rFont val="ＭＳ 明朝"/>
        <family val="1"/>
        <charset val="128"/>
      </rPr>
      <t>⑽</t>
    </r>
    <r>
      <rPr>
        <sz val="11"/>
        <color theme="1"/>
        <rFont val="HGPｺﾞｼｯｸM"/>
        <family val="3"/>
        <charset val="128"/>
      </rPr>
      <t>　地域密着型通所介護費におけるサービス提供体制強化加算(Ⅰ)又は(Ⅱ)（指定療養通所介護に
   あってはサービス提供体制強化加算(Ⅲ)イ又は(Ⅲ)ロ）のいずれかを届け出ていること。</t>
    </r>
    <phoneticPr fontId="7"/>
  </si>
  <si>
    <t>　処遇改善加算の算定額に相当する介護職員その他の職員の賃金（基本給、手当、賞与等（退職手当を
除く。）を含む。）の改善を実施している。</t>
    <phoneticPr fontId="7"/>
  </si>
  <si>
    <r>
      <t xml:space="preserve">　次に掲げる基準のいずれにも適合している。
</t>
    </r>
    <r>
      <rPr>
        <sz val="11"/>
        <color theme="1"/>
        <rFont val="ＭＳ 明朝"/>
        <family val="1"/>
        <charset val="128"/>
      </rPr>
      <t>⑴</t>
    </r>
    <r>
      <rPr>
        <sz val="11"/>
        <color theme="1"/>
        <rFont val="HGPｺﾞｼｯｸM"/>
        <family val="1"/>
        <charset val="128"/>
      </rPr>
      <t>　</t>
    </r>
    <r>
      <rPr>
        <sz val="11"/>
        <color theme="1"/>
        <rFont val="HGPｺﾞｼｯｸM"/>
        <family val="3"/>
        <charset val="128"/>
      </rPr>
      <t>問１の</t>
    </r>
    <r>
      <rPr>
        <sz val="11"/>
        <color theme="1"/>
        <rFont val="ＭＳ 明朝"/>
        <family val="1"/>
        <charset val="128"/>
      </rPr>
      <t>⑴</t>
    </r>
    <r>
      <rPr>
        <sz val="11"/>
        <color theme="1"/>
        <rFont val="HGPｺﾞｼｯｸM"/>
        <family val="3"/>
        <charset val="128"/>
      </rPr>
      <t>から</t>
    </r>
    <r>
      <rPr>
        <sz val="11"/>
        <color theme="1"/>
        <rFont val="ＭＳ 明朝"/>
        <family val="1"/>
        <charset val="128"/>
      </rPr>
      <t>⑼</t>
    </r>
    <r>
      <rPr>
        <sz val="11"/>
        <color theme="1"/>
        <rFont val="HGPｺﾞｼｯｸM"/>
        <family val="3"/>
        <charset val="128"/>
      </rPr>
      <t xml:space="preserve">までに掲げる基準のいずれにも適合すること。
</t>
    </r>
    <r>
      <rPr>
        <sz val="11"/>
        <color theme="1"/>
        <rFont val="ＭＳ 明朝"/>
        <family val="1"/>
        <charset val="128"/>
      </rPr>
      <t>⑵</t>
    </r>
    <r>
      <rPr>
        <sz val="11"/>
        <color theme="1"/>
        <rFont val="HGPｺﾞｼｯｸM"/>
        <family val="1"/>
        <charset val="128"/>
      </rPr>
      <t>　</t>
    </r>
    <r>
      <rPr>
        <sz val="11"/>
        <color theme="1"/>
        <rFont val="HGPｺﾞｼｯｸM"/>
        <family val="3"/>
        <charset val="128"/>
      </rPr>
      <t>問２の</t>
    </r>
    <r>
      <rPr>
        <sz val="11"/>
        <color theme="1"/>
        <rFont val="ＭＳ 明朝"/>
        <family val="1"/>
        <charset val="128"/>
      </rPr>
      <t>⑵</t>
    </r>
    <r>
      <rPr>
        <sz val="11"/>
        <color theme="1"/>
        <rFont val="HGPｺﾞｼｯｸM"/>
        <family val="3"/>
        <charset val="128"/>
      </rPr>
      <t>に掲げる基準に適合すること。</t>
    </r>
    <rPh sb="24" eb="25">
      <t>トイ</t>
    </rPh>
    <rPh sb="55" eb="56">
      <t>トイ</t>
    </rPh>
    <phoneticPr fontId="7"/>
  </si>
  <si>
    <r>
      <t>問１の</t>
    </r>
    <r>
      <rPr>
        <sz val="11"/>
        <color theme="1"/>
        <rFont val="ＭＳ 明朝"/>
        <family val="1"/>
        <charset val="128"/>
      </rPr>
      <t>⑴㈠</t>
    </r>
    <r>
      <rPr>
        <sz val="11"/>
        <color theme="1"/>
        <rFont val="HGPｺﾞｼｯｸM"/>
        <family val="3"/>
        <charset val="128"/>
      </rPr>
      <t>及び</t>
    </r>
    <r>
      <rPr>
        <sz val="11"/>
        <color theme="1"/>
        <rFont val="ＭＳ 明朝"/>
        <family val="1"/>
        <charset val="128"/>
      </rPr>
      <t>⑵</t>
    </r>
    <r>
      <rPr>
        <sz val="11"/>
        <color theme="1"/>
        <rFont val="HGPｺﾞｼｯｸM"/>
        <family val="3"/>
        <charset val="128"/>
      </rPr>
      <t>から</t>
    </r>
    <r>
      <rPr>
        <sz val="11"/>
        <color theme="1"/>
        <rFont val="ＭＳ 明朝"/>
        <family val="1"/>
        <charset val="128"/>
      </rPr>
      <t>⑻</t>
    </r>
    <r>
      <rPr>
        <sz val="11"/>
        <color theme="1"/>
        <rFont val="HGPｺﾞｼｯｸM"/>
        <family val="3"/>
        <charset val="128"/>
      </rPr>
      <t>までに掲げる基準のいずれにも適合している。</t>
    </r>
    <rPh sb="0" eb="1">
      <t>トイ</t>
    </rPh>
    <phoneticPr fontId="7"/>
  </si>
  <si>
    <r>
      <t>問１の</t>
    </r>
    <r>
      <rPr>
        <sz val="11"/>
        <color theme="1"/>
        <rFont val="ＭＳ 明朝"/>
        <family val="1"/>
        <charset val="128"/>
      </rPr>
      <t>⑴㈠</t>
    </r>
    <r>
      <rPr>
        <sz val="11"/>
        <color theme="1"/>
        <rFont val="HGPｺﾞｼｯｸM"/>
        <family val="3"/>
        <charset val="128"/>
      </rPr>
      <t>、</t>
    </r>
    <r>
      <rPr>
        <sz val="11"/>
        <color theme="1"/>
        <rFont val="ＭＳ 明朝"/>
        <family val="1"/>
        <charset val="128"/>
      </rPr>
      <t>⑵</t>
    </r>
    <r>
      <rPr>
        <sz val="11"/>
        <color theme="1"/>
        <rFont val="HGPｺﾞｼｯｸM"/>
        <family val="3"/>
        <charset val="128"/>
      </rPr>
      <t>から</t>
    </r>
    <r>
      <rPr>
        <sz val="11"/>
        <color theme="1"/>
        <rFont val="ＭＳ 明朝"/>
        <family val="1"/>
        <charset val="128"/>
      </rPr>
      <t>⑹</t>
    </r>
    <r>
      <rPr>
        <sz val="11"/>
        <color theme="1"/>
        <rFont val="HGPｺﾞｼｯｸM"/>
        <family val="3"/>
        <charset val="128"/>
      </rPr>
      <t>まで、</t>
    </r>
    <r>
      <rPr>
        <sz val="11"/>
        <color theme="1"/>
        <rFont val="ＭＳ 明朝"/>
        <family val="1"/>
        <charset val="128"/>
      </rPr>
      <t>⑺㈠</t>
    </r>
    <r>
      <rPr>
        <sz val="11"/>
        <color theme="1"/>
        <rFont val="HGPｺﾞｼｯｸM"/>
        <family val="3"/>
        <charset val="128"/>
      </rPr>
      <t>から</t>
    </r>
    <r>
      <rPr>
        <sz val="11"/>
        <color theme="1"/>
        <rFont val="ＭＳ 明朝"/>
        <family val="1"/>
        <charset val="128"/>
      </rPr>
      <t>㈣</t>
    </r>
    <r>
      <rPr>
        <sz val="11"/>
        <color theme="1"/>
        <rFont val="HGPｺﾞｼｯｸM"/>
        <family val="3"/>
        <charset val="128"/>
      </rPr>
      <t>まで及び</t>
    </r>
    <r>
      <rPr>
        <sz val="11"/>
        <color theme="1"/>
        <rFont val="ＭＳ 明朝"/>
        <family val="1"/>
        <charset val="128"/>
      </rPr>
      <t>⑻</t>
    </r>
    <r>
      <rPr>
        <sz val="11"/>
        <color theme="1"/>
        <rFont val="HGPｺﾞｼｯｸM"/>
        <family val="3"/>
        <charset val="128"/>
      </rPr>
      <t>に掲げる基準のいずれにも適合している。</t>
    </r>
    <rPh sb="0" eb="1">
      <t>トイ</t>
    </rPh>
    <phoneticPr fontId="7"/>
  </si>
  <si>
    <r>
      <t xml:space="preserve">
　次に掲げる基準の</t>
    </r>
    <r>
      <rPr>
        <u/>
        <sz val="11"/>
        <color theme="1"/>
        <rFont val="HGPｺﾞｼｯｸM"/>
        <family val="3"/>
        <charset val="128"/>
      </rPr>
      <t>いずれにも（</t>
    </r>
    <r>
      <rPr>
        <u/>
        <sz val="11"/>
        <color theme="1"/>
        <rFont val="ＭＳ 明朝"/>
        <family val="1"/>
        <charset val="128"/>
      </rPr>
      <t>⑴</t>
    </r>
    <r>
      <rPr>
        <u/>
        <sz val="11"/>
        <color theme="1"/>
        <rFont val="HGPｺﾞｼｯｸM"/>
        <family val="3"/>
        <charset val="128"/>
      </rPr>
      <t>から</t>
    </r>
    <r>
      <rPr>
        <u/>
        <sz val="11"/>
        <color theme="1"/>
        <rFont val="ＭＳ 明朝"/>
        <family val="1"/>
        <charset val="128"/>
      </rPr>
      <t>⑽</t>
    </r>
    <r>
      <rPr>
        <u/>
        <sz val="11"/>
        <color theme="1"/>
        <rFont val="HGPｺﾞｼｯｸM"/>
        <family val="3"/>
        <charset val="128"/>
      </rPr>
      <t>まですべて）</t>
    </r>
    <r>
      <rPr>
        <sz val="11"/>
        <color theme="1"/>
        <rFont val="HGPｺﾞｼｯｸM"/>
        <family val="3"/>
        <charset val="128"/>
      </rPr>
      <t xml:space="preserve">適合している。
</t>
    </r>
    <r>
      <rPr>
        <sz val="11"/>
        <color theme="1"/>
        <rFont val="ＭＳ 明朝"/>
        <family val="1"/>
        <charset val="128"/>
      </rPr>
      <t>⑴</t>
    </r>
    <r>
      <rPr>
        <sz val="11"/>
        <color theme="1"/>
        <rFont val="HGPｺﾞｼｯｸM"/>
        <family val="3"/>
        <charset val="128"/>
      </rPr>
      <t xml:space="preserve">　介護職員その他の職員の賃金改善について、次に掲げる基準のいずれにも適合し、かつ、賃金改善
   に要する費用の見込額が介護職員等処遇改善加算の算定見込額以上となる賃金改善に関する計画
   を策定し、当該計画に基づき適切な措置を講じていること。
</t>
    </r>
    <r>
      <rPr>
        <sz val="11"/>
        <color theme="1"/>
        <rFont val="ＭＳ 明朝"/>
        <family val="1"/>
        <charset val="128"/>
      </rPr>
      <t>　㈠　</t>
    </r>
    <r>
      <rPr>
        <sz val="11"/>
        <color theme="1"/>
        <rFont val="HGPｺﾞｼｯｸM"/>
        <family val="3"/>
        <charset val="128"/>
      </rPr>
      <t xml:space="preserve">当該指定地域密着型通所介護事業所が仮に介護職員等処遇改善加算(Ⅳ)を算定した場合に
      算定することが見込まれる額の２分の１以上を基本給又は決まって毎月支払われる手当に充てる
      ものであること。
</t>
    </r>
    <r>
      <rPr>
        <sz val="11"/>
        <color theme="1"/>
        <rFont val="ＭＳ 明朝"/>
        <family val="1"/>
        <charset val="128"/>
      </rPr>
      <t>　㈡</t>
    </r>
    <r>
      <rPr>
        <sz val="11"/>
        <color theme="1"/>
        <rFont val="HGPｺﾞｼｯｸM"/>
        <family val="3"/>
        <charset val="128"/>
      </rPr>
      <t xml:space="preserve">　当該指定地域密着型通所介護事業所において、経験・技能のある介護職員のうち１人は、賃金
     改善後の賃金の見込額が年額440万円以上であること。ただし、介護職員等処遇改善加算の算定
     見込額が少額であることその他の理由により、当該賃金改善が困難である場合はこの限りでないこと。
</t>
    </r>
    <r>
      <rPr>
        <sz val="11"/>
        <color theme="1"/>
        <rFont val="ＭＳ 明朝"/>
        <family val="1"/>
        <charset val="128"/>
      </rPr>
      <t>⑵</t>
    </r>
    <r>
      <rPr>
        <sz val="11"/>
        <color theme="1"/>
        <rFont val="HGPｺﾞｼｯｸM"/>
        <family val="1"/>
        <charset val="128"/>
      </rPr>
      <t>　</t>
    </r>
    <r>
      <rPr>
        <sz val="11"/>
        <color theme="1"/>
        <rFont val="HGPｺﾞｼｯｸM"/>
        <family val="3"/>
        <charset val="128"/>
      </rPr>
      <t>指定地域密着型通所介護事業所において、</t>
    </r>
    <r>
      <rPr>
        <sz val="11"/>
        <color theme="1"/>
        <rFont val="ＭＳ 明朝"/>
        <family val="1"/>
        <charset val="128"/>
      </rPr>
      <t>⑴</t>
    </r>
    <r>
      <rPr>
        <sz val="11"/>
        <color theme="1"/>
        <rFont val="HGPｺﾞｼｯｸM"/>
        <family val="3"/>
        <charset val="128"/>
      </rPr>
      <t xml:space="preserve">の賃金改善に関する計画、当該計画に係る実施
   期間及び実施方法その他の当該事業所の職員の処遇改善の計画等を記載した介護職員等処遇
   改善計画書を作成し、全ての職員に周知し、市長に届け出ていること。
</t>
    </r>
    <r>
      <rPr>
        <sz val="11"/>
        <color theme="1"/>
        <rFont val="ＭＳ 明朝"/>
        <family val="1"/>
        <charset val="128"/>
      </rPr>
      <t>⑶</t>
    </r>
    <r>
      <rPr>
        <sz val="11"/>
        <color theme="1"/>
        <rFont val="HGPｺﾞｼｯｸM"/>
        <family val="3"/>
        <charset val="128"/>
      </rPr>
      <t xml:space="preserve">　介護職員等処遇改善加算の算定額に相当する賃金改善を実施すること。ただし、経営の悪化等に
   より事業の継続が困難な場合、当該事業の継続を図るために当該事業所の職員の賃金水準（本加算
   による賃金改善分を除く。）を見直すことはやむを得ないが、その内容について市長に届け出ること。
</t>
    </r>
    <r>
      <rPr>
        <sz val="11"/>
        <color theme="1"/>
        <rFont val="ＭＳ 明朝"/>
        <family val="1"/>
        <charset val="128"/>
      </rPr>
      <t>⑷</t>
    </r>
    <r>
      <rPr>
        <sz val="11"/>
        <color theme="1"/>
        <rFont val="HGPｺﾞｼｯｸM"/>
        <family val="3"/>
        <charset val="128"/>
      </rPr>
      <t xml:space="preserve">　指定地域密着型通所介護事業所において、事業年度ごとに当該事業所の職員の処遇改善に関する
   実績を市長に報告すること。
</t>
    </r>
    <r>
      <rPr>
        <sz val="11"/>
        <color theme="1"/>
        <rFont val="ＭＳ 明朝"/>
        <family val="1"/>
        <charset val="128"/>
      </rPr>
      <t>⑸</t>
    </r>
    <r>
      <rPr>
        <sz val="11"/>
        <color theme="1"/>
        <rFont val="HGPｺﾞｼｯｸM"/>
        <family val="3"/>
        <charset val="128"/>
      </rPr>
      <t xml:space="preserve">　算定日が属する月の前12月間において、労働基準法、労働者災害補償保険法、最低賃金法、
　　労働 安全衛生法、雇用保険法その他の労働に関する法令に違反し、罰金以上の刑に処せられて
　　いないこと。
</t>
    </r>
    <phoneticPr fontId="7"/>
  </si>
  <si>
    <t>　(1) 「暦月」を選択してください。（運営指導に使用するため既に「歴月」が選択されています。）</t>
    <phoneticPr fontId="43"/>
  </si>
  <si>
    <t>　(2) 「実績」を選択してください。（運営指導に使用するため既に「実績」が選択されています。）</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</si>
</sst>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0"/>
    <numFmt numFmtId="177" formatCode="h:mm;@"/>
    <numFmt numFmtId="178" formatCode="#,##0.0#"/>
  </numFmts>
  <fonts count="112" x14ac:knownFonts="1">
    <font>
      <sz val="10.5"/>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b/>
      <sz val="10.5"/>
      <name val="ＭＳ 明朝"/>
      <family val="1"/>
      <charset val="128"/>
    </font>
    <font>
      <sz val="6"/>
      <name val="ＭＳ 明朝"/>
      <family val="1"/>
      <charset val="128"/>
    </font>
    <font>
      <sz val="12"/>
      <name val="ＭＳ Ｐゴシック"/>
      <family val="3"/>
      <charset val="128"/>
    </font>
    <font>
      <sz val="10"/>
      <name val="ＭＳ Ｐゴシック"/>
      <family val="3"/>
      <charset val="128"/>
    </font>
    <font>
      <sz val="10.5"/>
      <name val="ＭＳ Ｐゴシック"/>
      <family val="3"/>
      <charset val="128"/>
    </font>
    <font>
      <b/>
      <sz val="14"/>
      <name val="ＭＳ Ｐゴシック"/>
      <family val="3"/>
      <charset val="128"/>
    </font>
    <font>
      <b/>
      <sz val="11"/>
      <name val="ＭＳ Ｐゴシック"/>
      <family val="3"/>
      <charset val="128"/>
    </font>
    <font>
      <sz val="11"/>
      <name val="ＭＳ Ｐゴシック"/>
      <family val="3"/>
      <charset val="128"/>
    </font>
    <font>
      <b/>
      <sz val="12"/>
      <name val="ＭＳ Ｐゴシック"/>
      <family val="3"/>
      <charset val="128"/>
    </font>
    <font>
      <b/>
      <u/>
      <sz val="12"/>
      <name val="ＭＳ Ｐゴシック"/>
      <family val="3"/>
      <charset val="128"/>
    </font>
    <font>
      <sz val="10.5"/>
      <name val="ＭＳ 明朝"/>
      <family val="1"/>
      <charset val="128"/>
    </font>
    <font>
      <sz val="9"/>
      <name val="ＭＳ Ｐゴシック"/>
      <family val="3"/>
      <charset val="128"/>
    </font>
    <font>
      <sz val="11"/>
      <name val="ＭＳ 明朝"/>
      <family val="1"/>
      <charset val="128"/>
    </font>
    <font>
      <sz val="10"/>
      <name val="ＭＳ Ｐ明朝"/>
      <family val="1"/>
      <charset val="128"/>
    </font>
    <font>
      <sz val="12"/>
      <name val="ＭＳ 明朝"/>
      <family val="1"/>
      <charset val="128"/>
    </font>
    <font>
      <sz val="6"/>
      <name val="ＭＳ Ｐゴシック"/>
      <family val="3"/>
      <charset val="128"/>
    </font>
    <font>
      <b/>
      <u/>
      <sz val="10"/>
      <name val="ＭＳ Ｐゴシック"/>
      <family val="3"/>
      <charset val="128"/>
    </font>
    <font>
      <sz val="11"/>
      <name val="ＭＳ Ｐ明朝"/>
      <family val="1"/>
      <charset val="128"/>
    </font>
    <font>
      <sz val="9"/>
      <name val="ＭＳ Ｐ明朝"/>
      <family val="1"/>
      <charset val="128"/>
    </font>
    <font>
      <b/>
      <u/>
      <sz val="11"/>
      <name val="ＭＳ Ｐゴシック"/>
      <family val="3"/>
      <charset val="128"/>
    </font>
    <font>
      <b/>
      <sz val="16"/>
      <name val="ＭＳ Ｐゴシック"/>
      <family val="3"/>
      <charset val="128"/>
    </font>
    <font>
      <sz val="8"/>
      <name val="ＭＳ Ｐ明朝"/>
      <family val="1"/>
      <charset val="128"/>
    </font>
    <font>
      <sz val="12"/>
      <name val="ＭＳ ゴシック"/>
      <family val="3"/>
      <charset val="128"/>
    </font>
    <font>
      <sz val="12"/>
      <name val="ＭＳ Ｐ明朝"/>
      <family val="1"/>
      <charset val="128"/>
    </font>
    <font>
      <b/>
      <sz val="11"/>
      <name val="ＭＳ Ｐ明朝"/>
      <family val="1"/>
      <charset val="128"/>
    </font>
    <font>
      <b/>
      <sz val="12"/>
      <name val="ＭＳ Ｐ明朝"/>
      <family val="1"/>
      <charset val="128"/>
    </font>
    <font>
      <b/>
      <u/>
      <sz val="12"/>
      <color indexed="10"/>
      <name val="ＭＳ Ｐゴシック"/>
      <family val="3"/>
      <charset val="128"/>
    </font>
    <font>
      <b/>
      <sz val="12"/>
      <name val="ＭＳ ゴシック"/>
      <family val="3"/>
      <charset val="128"/>
    </font>
    <font>
      <sz val="9"/>
      <name val="ＭＳ 明朝"/>
      <family val="1"/>
      <charset val="128"/>
    </font>
    <font>
      <sz val="12"/>
      <color rgb="FFFF0000"/>
      <name val="ＭＳ Ｐ明朝"/>
      <family val="1"/>
      <charset val="128"/>
    </font>
    <font>
      <sz val="10.5"/>
      <color rgb="FFFF0000"/>
      <name val="ＭＳ 明朝"/>
      <family val="1"/>
      <charset val="128"/>
    </font>
    <font>
      <sz val="12"/>
      <color rgb="FFFF0000"/>
      <name val="ＭＳ Ｐゴシック"/>
      <family val="3"/>
      <charset val="128"/>
    </font>
    <font>
      <b/>
      <sz val="11"/>
      <color rgb="FFFF0000"/>
      <name val="ＭＳ Ｐゴシック"/>
      <family val="3"/>
      <charset val="128"/>
    </font>
    <font>
      <sz val="11"/>
      <color theme="1"/>
      <name val="ＭＳ 明朝"/>
      <family val="1"/>
      <charset val="128"/>
    </font>
    <font>
      <sz val="16"/>
      <name val="HGSｺﾞｼｯｸM"/>
      <family val="3"/>
      <charset val="128"/>
    </font>
    <font>
      <b/>
      <sz val="16"/>
      <name val="HGSｺﾞｼｯｸM"/>
      <family val="3"/>
      <charset val="128"/>
    </font>
    <font>
      <b/>
      <sz val="14"/>
      <name val="HGSｺﾞｼｯｸM"/>
      <family val="3"/>
      <charset val="128"/>
    </font>
    <font>
      <sz val="6"/>
      <name val="ＭＳ Ｐゴシック"/>
      <family val="2"/>
      <charset val="128"/>
      <scheme val="minor"/>
    </font>
    <font>
      <sz val="14"/>
      <name val="HGSｺﾞｼｯｸM"/>
      <family val="3"/>
      <charset val="128"/>
    </font>
    <font>
      <sz val="12"/>
      <name val="HGSｺﾞｼｯｸM"/>
      <family val="3"/>
      <charset val="128"/>
    </font>
    <font>
      <b/>
      <sz val="12"/>
      <name val="HGSｺﾞｼｯｸM"/>
      <family val="3"/>
      <charset val="128"/>
    </font>
    <font>
      <sz val="10"/>
      <name val="HGSｺﾞｼｯｸM"/>
      <family val="3"/>
      <charset val="128"/>
    </font>
    <font>
      <sz val="11"/>
      <name val="HGSｺﾞｼｯｸM"/>
      <family val="3"/>
      <charset val="128"/>
    </font>
    <font>
      <sz val="12"/>
      <color rgb="FFFFFF99"/>
      <name val="HGSｺﾞｼｯｸM"/>
      <family val="3"/>
      <charset val="128"/>
    </font>
    <font>
      <sz val="6"/>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u/>
      <sz val="12"/>
      <name val="HGSｺﾞｼｯｸM"/>
      <family val="3"/>
      <charset val="128"/>
    </font>
    <font>
      <sz val="12"/>
      <color theme="1"/>
      <name val="HGSｺﾞｼｯｸM"/>
      <family val="3"/>
      <charset val="128"/>
    </font>
    <font>
      <b/>
      <sz val="16"/>
      <color rgb="FFFF0000"/>
      <name val="ＭＳ Ｐゴシック"/>
      <family val="2"/>
      <charset val="128"/>
      <scheme val="minor"/>
    </font>
    <font>
      <sz val="16"/>
      <color theme="1"/>
      <name val="ＭＳ Ｐゴシック"/>
      <family val="3"/>
      <charset val="128"/>
      <scheme val="minor"/>
    </font>
    <font>
      <sz val="16"/>
      <color rgb="FFFF0000"/>
      <name val="ＭＳ Ｐゴシック"/>
      <family val="3"/>
      <charset val="128"/>
      <scheme val="minor"/>
    </font>
    <font>
      <sz val="16"/>
      <color rgb="FF000000"/>
      <name val="ＭＳ Ｐゴシック"/>
      <family val="3"/>
      <charset val="128"/>
      <scheme val="minor"/>
    </font>
    <font>
      <b/>
      <sz val="23.5"/>
      <color theme="1"/>
      <name val="HGPｺﾞｼｯｸM"/>
      <family val="3"/>
      <charset val="128"/>
    </font>
    <font>
      <sz val="10.5"/>
      <color theme="1"/>
      <name val="HGPｺﾞｼｯｸM"/>
      <family val="3"/>
      <charset val="128"/>
    </font>
    <font>
      <sz val="15"/>
      <color theme="1"/>
      <name val="HGPｺﾞｼｯｸM"/>
      <family val="3"/>
      <charset val="128"/>
    </font>
    <font>
      <sz val="12"/>
      <color theme="1"/>
      <name val="HGPｺﾞｼｯｸM"/>
      <family val="3"/>
      <charset val="128"/>
    </font>
    <font>
      <sz val="9"/>
      <color theme="1"/>
      <name val="HGPｺﾞｼｯｸM"/>
      <family val="3"/>
      <charset val="128"/>
    </font>
    <font>
      <sz val="20"/>
      <color theme="1"/>
      <name val="HGPｺﾞｼｯｸM"/>
      <family val="3"/>
      <charset val="128"/>
    </font>
    <font>
      <sz val="9.65"/>
      <color theme="1"/>
      <name val="HGPｺﾞｼｯｸM"/>
      <family val="3"/>
      <charset val="128"/>
    </font>
    <font>
      <sz val="16"/>
      <color theme="1"/>
      <name val="HGPｺﾞｼｯｸM"/>
      <family val="3"/>
      <charset val="128"/>
    </font>
    <font>
      <sz val="10"/>
      <color theme="1"/>
      <name val="HGPｺﾞｼｯｸM"/>
      <family val="3"/>
      <charset val="128"/>
    </font>
    <font>
      <sz val="8"/>
      <color theme="1"/>
      <name val="HGPｺﾞｼｯｸM"/>
      <family val="3"/>
      <charset val="128"/>
    </font>
    <font>
      <sz val="14"/>
      <color theme="1"/>
      <name val="HGPｺﾞｼｯｸM"/>
      <family val="3"/>
      <charset val="128"/>
    </font>
    <font>
      <b/>
      <sz val="11"/>
      <color theme="1"/>
      <name val="HGPｺﾞｼｯｸM"/>
      <family val="3"/>
      <charset val="128"/>
    </font>
    <font>
      <sz val="11"/>
      <color theme="1"/>
      <name val="HGPｺﾞｼｯｸM"/>
      <family val="3"/>
      <charset val="128"/>
    </font>
    <font>
      <b/>
      <sz val="12"/>
      <color theme="1"/>
      <name val="HGPｺﾞｼｯｸM"/>
      <family val="3"/>
      <charset val="128"/>
    </font>
    <font>
      <b/>
      <sz val="14"/>
      <color theme="1"/>
      <name val="HGPｺﾞｼｯｸM"/>
      <family val="3"/>
      <charset val="128"/>
    </font>
    <font>
      <sz val="11.5"/>
      <color theme="1"/>
      <name val="HGPｺﾞｼｯｸM"/>
      <family val="3"/>
      <charset val="128"/>
    </font>
    <font>
      <b/>
      <u/>
      <sz val="14"/>
      <color theme="1"/>
      <name val="HGPｺﾞｼｯｸM"/>
      <family val="3"/>
      <charset val="128"/>
    </font>
    <font>
      <u/>
      <sz val="11"/>
      <color theme="1"/>
      <name val="HGPｺﾞｼｯｸM"/>
      <family val="3"/>
      <charset val="128"/>
    </font>
    <font>
      <b/>
      <u/>
      <sz val="11"/>
      <color theme="1"/>
      <name val="HGPｺﾞｼｯｸM"/>
      <family val="3"/>
      <charset val="128"/>
    </font>
    <font>
      <b/>
      <sz val="10"/>
      <color theme="1"/>
      <name val="HGPｺﾞｼｯｸM"/>
      <family val="3"/>
      <charset val="128"/>
    </font>
    <font>
      <b/>
      <u/>
      <sz val="12"/>
      <color theme="1"/>
      <name val="HGPｺﾞｼｯｸM"/>
      <family val="3"/>
      <charset val="128"/>
    </font>
    <font>
      <u/>
      <sz val="10"/>
      <color theme="1"/>
      <name val="HGPｺﾞｼｯｸM"/>
      <family val="3"/>
      <charset val="128"/>
    </font>
    <font>
      <sz val="9.9"/>
      <color theme="1"/>
      <name val="HGPｺﾞｼｯｸM"/>
      <family val="3"/>
      <charset val="128"/>
    </font>
    <font>
      <sz val="9.8000000000000007"/>
      <color theme="1"/>
      <name val="HGPｺﾞｼｯｸM"/>
      <family val="3"/>
      <charset val="128"/>
    </font>
    <font>
      <b/>
      <sz val="11"/>
      <color theme="1"/>
      <name val="ＭＳ 明朝"/>
      <family val="1"/>
      <charset val="128"/>
    </font>
    <font>
      <b/>
      <sz val="11"/>
      <color theme="1"/>
      <name val="HGPｺﾞｼｯｸM"/>
      <family val="1"/>
      <charset val="128"/>
    </font>
    <font>
      <b/>
      <sz val="11"/>
      <color theme="1"/>
      <name val="Bodoni MT Poster Compressed"/>
      <family val="1"/>
    </font>
    <font>
      <sz val="11"/>
      <color theme="1"/>
      <name val="HGPｺﾞｼｯｸM"/>
      <family val="1"/>
      <charset val="128"/>
    </font>
    <font>
      <b/>
      <sz val="11"/>
      <color theme="1"/>
      <name val="ＭＳ Ｐゴシック"/>
      <family val="3"/>
      <charset val="128"/>
      <scheme val="minor"/>
    </font>
    <font>
      <sz val="10"/>
      <name val="ＭＳ 明朝"/>
      <family val="1"/>
      <charset val="128"/>
    </font>
    <font>
      <sz val="10.5"/>
      <name val="HGPｺﾞｼｯｸM"/>
      <family val="3"/>
      <charset val="128"/>
    </font>
    <font>
      <b/>
      <sz val="14"/>
      <name val="HGPｺﾞｼｯｸM"/>
      <family val="3"/>
      <charset val="128"/>
    </font>
    <font>
      <b/>
      <sz val="11"/>
      <name val="HGPｺﾞｼｯｸM"/>
      <family val="3"/>
      <charset val="128"/>
    </font>
    <font>
      <sz val="11"/>
      <name val="HGPｺﾞｼｯｸM"/>
      <family val="3"/>
      <charset val="128"/>
    </font>
    <font>
      <b/>
      <u/>
      <sz val="11"/>
      <name val="HGPｺﾞｼｯｸM"/>
      <family val="3"/>
      <charset val="128"/>
    </font>
    <font>
      <b/>
      <sz val="11"/>
      <color rgb="FFFF0000"/>
      <name val="HGPｺﾞｼｯｸM"/>
      <family val="3"/>
      <charset val="128"/>
    </font>
    <font>
      <b/>
      <sz val="16"/>
      <name val="HGPｺﾞｼｯｸM"/>
      <family val="3"/>
      <charset val="128"/>
    </font>
    <font>
      <b/>
      <sz val="12"/>
      <name val="HGPｺﾞｼｯｸM"/>
      <family val="3"/>
      <charset val="128"/>
    </font>
    <font>
      <sz val="12"/>
      <name val="HGPｺﾞｼｯｸM"/>
      <family val="3"/>
      <charset val="128"/>
    </font>
    <font>
      <b/>
      <sz val="10.5"/>
      <name val="HGPｺﾞｼｯｸM"/>
      <family val="3"/>
      <charset val="128"/>
    </font>
    <font>
      <b/>
      <u/>
      <sz val="12"/>
      <name val="HGPｺﾞｼｯｸM"/>
      <family val="3"/>
      <charset val="128"/>
    </font>
    <font>
      <b/>
      <u/>
      <sz val="10"/>
      <name val="HGPｺﾞｼｯｸM"/>
      <family val="3"/>
      <charset val="128"/>
    </font>
    <font>
      <sz val="10"/>
      <name val="HGPｺﾞｼｯｸM"/>
      <family val="3"/>
      <charset val="128"/>
    </font>
    <font>
      <u/>
      <sz val="11"/>
      <name val="HGPｺﾞｼｯｸM"/>
      <family val="3"/>
      <charset val="128"/>
    </font>
    <font>
      <sz val="9"/>
      <name val="HGPｺﾞｼｯｸM"/>
      <family val="3"/>
      <charset val="128"/>
    </font>
    <font>
      <sz val="16"/>
      <name val="HGPｺﾞｼｯｸM"/>
      <family val="3"/>
      <charset val="128"/>
    </font>
    <font>
      <sz val="12"/>
      <color rgb="FFFF0000"/>
      <name val="HGPｺﾞｼｯｸM"/>
      <family val="3"/>
      <charset val="128"/>
    </font>
    <font>
      <sz val="11"/>
      <color rgb="FFFF0000"/>
      <name val="HGPｺﾞｼｯｸM"/>
      <family val="3"/>
      <charset val="128"/>
    </font>
    <font>
      <sz val="10"/>
      <color rgb="FFFF0000"/>
      <name val="HGPｺﾞｼｯｸM"/>
      <family val="3"/>
      <charset val="128"/>
    </font>
    <font>
      <sz val="10"/>
      <color theme="1"/>
      <name val="ＭＳ Ｐゴシック"/>
      <family val="3"/>
      <charset val="128"/>
      <scheme val="minor"/>
    </font>
    <font>
      <b/>
      <sz val="11"/>
      <color theme="1"/>
      <name val="HGSｺﾞｼｯｸM"/>
      <family val="3"/>
      <charset val="128"/>
    </font>
    <font>
      <u/>
      <sz val="11"/>
      <color theme="1"/>
      <name val="ＭＳ 明朝"/>
      <family val="1"/>
      <charset val="128"/>
    </font>
  </fonts>
  <fills count="8">
    <fill>
      <patternFill patternType="none"/>
    </fill>
    <fill>
      <patternFill patternType="gray125"/>
    </fill>
    <fill>
      <patternFill patternType="solid">
        <fgColor indexed="13"/>
        <bgColor indexed="64"/>
      </patternFill>
    </fill>
    <fill>
      <patternFill patternType="solid">
        <fgColor theme="9"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rgb="FFFFFFCC"/>
        <bgColor indexed="64"/>
      </patternFill>
    </fill>
    <fill>
      <patternFill patternType="solid">
        <fgColor rgb="FFCCFFCC"/>
        <bgColor indexed="64"/>
      </patternFill>
    </fill>
  </fills>
  <borders count="184">
    <border>
      <left/>
      <right/>
      <top/>
      <bottom/>
      <diagonal/>
    </border>
    <border>
      <left style="medium">
        <color indexed="64"/>
      </left>
      <right/>
      <top style="medium">
        <color indexed="64"/>
      </top>
      <bottom/>
      <diagonal/>
    </border>
    <border>
      <left style="double">
        <color indexed="64"/>
      </left>
      <right style="medium">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double">
        <color indexed="64"/>
      </bottom>
      <diagonal/>
    </border>
    <border>
      <left/>
      <right style="thin">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double">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double">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diagonal/>
    </border>
    <border>
      <left/>
      <right/>
      <top style="thin">
        <color indexed="64"/>
      </top>
      <bottom/>
      <diagonal/>
    </border>
    <border>
      <left/>
      <right style="dotted">
        <color indexed="64"/>
      </right>
      <top style="thin">
        <color indexed="64"/>
      </top>
      <bottom/>
      <diagonal/>
    </border>
    <border>
      <left/>
      <right style="dotted">
        <color indexed="64"/>
      </right>
      <top/>
      <bottom/>
      <diagonal/>
    </border>
    <border>
      <left style="thin">
        <color indexed="64"/>
      </left>
      <right/>
      <top/>
      <bottom style="thin">
        <color indexed="64"/>
      </bottom>
      <diagonal/>
    </border>
    <border>
      <left/>
      <right style="dotted">
        <color indexed="64"/>
      </right>
      <top/>
      <bottom style="thin">
        <color indexed="64"/>
      </bottom>
      <diagonal/>
    </border>
    <border>
      <left style="thin">
        <color indexed="64"/>
      </left>
      <right/>
      <top style="thin">
        <color indexed="64"/>
      </top>
      <bottom/>
      <diagonal/>
    </border>
    <border>
      <left style="hair">
        <color indexed="64"/>
      </left>
      <right/>
      <top style="hair">
        <color indexed="64"/>
      </top>
      <bottom/>
      <diagonal/>
    </border>
    <border>
      <left style="hair">
        <color indexed="64"/>
      </left>
      <right/>
      <top/>
      <bottom style="hair">
        <color indexed="64"/>
      </bottom>
      <diagonal/>
    </border>
    <border>
      <left style="dotted">
        <color indexed="64"/>
      </left>
      <right/>
      <top/>
      <bottom/>
      <diagonal/>
    </border>
    <border>
      <left/>
      <right style="double">
        <color indexed="64"/>
      </right>
      <top/>
      <bottom/>
      <diagonal/>
    </border>
    <border>
      <left style="thin">
        <color indexed="64"/>
      </left>
      <right/>
      <top style="dotted">
        <color indexed="64"/>
      </top>
      <bottom/>
      <diagonal/>
    </border>
    <border>
      <left style="thin">
        <color indexed="64"/>
      </left>
      <right/>
      <top/>
      <bottom style="dotted">
        <color indexed="64"/>
      </bottom>
      <diagonal/>
    </border>
    <border>
      <left/>
      <right/>
      <top style="hair">
        <color indexed="64"/>
      </top>
      <bottom/>
      <diagonal/>
    </border>
    <border>
      <left/>
      <right style="hair">
        <color indexed="64"/>
      </right>
      <top style="hair">
        <color indexed="64"/>
      </top>
      <bottom/>
      <diagonal/>
    </border>
    <border>
      <left/>
      <right/>
      <top style="thin">
        <color indexed="64"/>
      </top>
      <bottom style="dotted">
        <color indexed="64"/>
      </bottom>
      <diagonal/>
    </border>
    <border>
      <left/>
      <right style="hair">
        <color indexed="64"/>
      </right>
      <top/>
      <bottom style="hair">
        <color indexed="64"/>
      </bottom>
      <diagonal/>
    </border>
    <border>
      <left/>
      <right/>
      <top style="dotted">
        <color indexed="64"/>
      </top>
      <bottom/>
      <diagonal/>
    </border>
    <border>
      <left/>
      <right style="thin">
        <color indexed="64"/>
      </right>
      <top style="dotted">
        <color indexed="64"/>
      </top>
      <bottom/>
      <diagonal/>
    </border>
    <border>
      <left/>
      <right/>
      <top/>
      <bottom style="dotted">
        <color indexed="64"/>
      </bottom>
      <diagonal/>
    </border>
    <border>
      <left/>
      <right style="thin">
        <color indexed="64"/>
      </right>
      <top/>
      <bottom style="dotted">
        <color indexed="64"/>
      </bottom>
      <diagonal/>
    </border>
    <border>
      <left style="dotted">
        <color indexed="64"/>
      </left>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double">
        <color indexed="64"/>
      </right>
      <top/>
      <bottom style="double">
        <color indexed="64"/>
      </bottom>
      <diagonal/>
    </border>
    <border>
      <left/>
      <right style="double">
        <color indexed="64"/>
      </right>
      <top style="double">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thin">
        <color indexed="64"/>
      </left>
      <right style="double">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left style="medium">
        <color indexed="64"/>
      </left>
      <right style="medium">
        <color indexed="64"/>
      </right>
      <top style="thin">
        <color indexed="64"/>
      </top>
      <bottom style="thin">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dotted">
        <color indexed="64"/>
      </left>
      <right/>
      <top style="thin">
        <color indexed="64"/>
      </top>
      <bottom/>
      <diagonal/>
    </border>
    <border>
      <left style="thin">
        <color indexed="64"/>
      </left>
      <right/>
      <top/>
      <bottom style="thin">
        <color theme="0"/>
      </bottom>
      <diagonal/>
    </border>
    <border>
      <left/>
      <right/>
      <top/>
      <bottom style="thin">
        <color theme="0"/>
      </bottom>
      <diagonal/>
    </border>
    <border>
      <left/>
      <right style="thin">
        <color indexed="64"/>
      </right>
      <top/>
      <bottom style="thin">
        <color theme="0"/>
      </bottom>
      <diagonal/>
    </border>
  </borders>
  <cellStyleXfs count="10">
    <xf numFmtId="0" fontId="0" fillId="0" borderId="0"/>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6" fontId="16" fillId="0" borderId="0" applyFont="0" applyFill="0" applyBorder="0" applyAlignment="0" applyProtection="0">
      <alignment vertical="center"/>
    </xf>
  </cellStyleXfs>
  <cellXfs count="1434">
    <xf numFmtId="0" fontId="0" fillId="0" borderId="0" xfId="0"/>
    <xf numFmtId="0" fontId="15" fillId="0" borderId="0" xfId="0" applyFont="1"/>
    <xf numFmtId="0" fontId="18" fillId="0" borderId="0" xfId="0" applyFont="1" applyAlignment="1">
      <alignment vertical="center"/>
    </xf>
    <xf numFmtId="0" fontId="14" fillId="0" borderId="0" xfId="0" applyFont="1"/>
    <xf numFmtId="0" fontId="12" fillId="0" borderId="0" xfId="0" applyFont="1"/>
    <xf numFmtId="0" fontId="8" fillId="0" borderId="0" xfId="0" applyFont="1"/>
    <xf numFmtId="0" fontId="22" fillId="0" borderId="0" xfId="0" applyFont="1" applyAlignment="1">
      <alignment horizontal="left"/>
    </xf>
    <xf numFmtId="0" fontId="13" fillId="0" borderId="1" xfId="0" applyFont="1" applyBorder="1" applyAlignment="1">
      <alignment horizontal="center"/>
    </xf>
    <xf numFmtId="0" fontId="23" fillId="0" borderId="0" xfId="0" applyFont="1"/>
    <xf numFmtId="0" fontId="17" fillId="0" borderId="0" xfId="0" applyFont="1"/>
    <xf numFmtId="0" fontId="9" fillId="0" borderId="2" xfId="0" applyFont="1" applyBorder="1" applyAlignment="1">
      <alignment horizontal="center"/>
    </xf>
    <xf numFmtId="0" fontId="9" fillId="0" borderId="3" xfId="0" applyFont="1" applyBorder="1" applyAlignment="1">
      <alignment horizontal="center"/>
    </xf>
    <xf numFmtId="0" fontId="14" fillId="0" borderId="0" xfId="0" applyFont="1" applyAlignment="1">
      <alignment vertical="center"/>
    </xf>
    <xf numFmtId="0" fontId="26" fillId="0" borderId="0" xfId="0" applyFont="1" applyAlignment="1">
      <alignment vertical="center"/>
    </xf>
    <xf numFmtId="0" fontId="11" fillId="0" borderId="4" xfId="0" applyFont="1" applyBorder="1" applyAlignment="1">
      <alignment horizontal="center"/>
    </xf>
    <xf numFmtId="0" fontId="15" fillId="0" borderId="0" xfId="0" applyFont="1" applyAlignment="1">
      <alignment horizontal="left"/>
    </xf>
    <xf numFmtId="0" fontId="14" fillId="0" borderId="0" xfId="0" applyFont="1" applyAlignment="1">
      <alignment horizontal="left"/>
    </xf>
    <xf numFmtId="0" fontId="13" fillId="0" borderId="5" xfId="0" applyFont="1" applyBorder="1" applyAlignment="1">
      <alignment horizontal="center"/>
    </xf>
    <xf numFmtId="0" fontId="24" fillId="0" borderId="6" xfId="0" applyFont="1" applyBorder="1" applyAlignment="1">
      <alignment vertical="center" wrapText="1"/>
    </xf>
    <xf numFmtId="0" fontId="24" fillId="0" borderId="7" xfId="0" applyFont="1" applyBorder="1" applyAlignment="1">
      <alignment vertical="center" wrapText="1"/>
    </xf>
    <xf numFmtId="0" fontId="24" fillId="0" borderId="8" xfId="0" applyFont="1" applyBorder="1" applyAlignment="1">
      <alignment vertical="center"/>
    </xf>
    <xf numFmtId="0" fontId="25" fillId="0" borderId="0" xfId="0" applyFont="1"/>
    <xf numFmtId="0" fontId="24" fillId="0" borderId="0" xfId="0" applyFont="1" applyAlignment="1">
      <alignment horizontal="center"/>
    </xf>
    <xf numFmtId="0" fontId="19" fillId="0" borderId="0" xfId="0" applyFont="1"/>
    <xf numFmtId="0" fontId="12" fillId="0" borderId="0" xfId="0" applyFont="1" applyAlignment="1">
      <alignment horizontal="right"/>
    </xf>
    <xf numFmtId="0" fontId="12" fillId="0" borderId="0" xfId="0" applyFont="1" applyAlignment="1">
      <alignment vertical="center"/>
    </xf>
    <xf numFmtId="0" fontId="13" fillId="0" borderId="0" xfId="0" applyFont="1" applyAlignment="1">
      <alignment vertical="center"/>
    </xf>
    <xf numFmtId="0" fontId="29" fillId="0" borderId="0" xfId="0" applyFont="1"/>
    <xf numFmtId="0" fontId="30" fillId="0" borderId="0" xfId="0" applyFont="1" applyAlignment="1">
      <alignment horizontal="right" vertical="center"/>
    </xf>
    <xf numFmtId="0" fontId="23" fillId="0" borderId="0" xfId="0" applyFont="1" applyAlignment="1">
      <alignment vertical="center"/>
    </xf>
    <xf numFmtId="0" fontId="12" fillId="0" borderId="9" xfId="0" applyFont="1" applyBorder="1"/>
    <xf numFmtId="0" fontId="23" fillId="0" borderId="9" xfId="0" applyFont="1" applyBorder="1"/>
    <xf numFmtId="0" fontId="23" fillId="0" borderId="10" xfId="0" applyFont="1" applyBorder="1"/>
    <xf numFmtId="0" fontId="23" fillId="0" borderId="11" xfId="0" applyFont="1" applyBorder="1"/>
    <xf numFmtId="0" fontId="12" fillId="0" borderId="12" xfId="0" applyFont="1" applyBorder="1"/>
    <xf numFmtId="0" fontId="23" fillId="0" borderId="12" xfId="0" applyFont="1" applyBorder="1"/>
    <xf numFmtId="0" fontId="26" fillId="0" borderId="0" xfId="0" applyFont="1"/>
    <xf numFmtId="0" fontId="20" fillId="0" borderId="0" xfId="0" applyFont="1"/>
    <xf numFmtId="0" fontId="23" fillId="0" borderId="18" xfId="0" applyFont="1" applyBorder="1"/>
    <xf numFmtId="0" fontId="16" fillId="0" borderId="0" xfId="0" applyFont="1"/>
    <xf numFmtId="0" fontId="16" fillId="0" borderId="19" xfId="0" applyFont="1" applyBorder="1"/>
    <xf numFmtId="0" fontId="30" fillId="0" borderId="0" xfId="0" applyFont="1" applyAlignment="1">
      <alignment horizontal="left" vertical="center"/>
    </xf>
    <xf numFmtId="0" fontId="16" fillId="0" borderId="0" xfId="0" quotePrefix="1" applyFont="1"/>
    <xf numFmtId="0" fontId="16" fillId="0" borderId="0" xfId="0" applyFont="1" applyAlignment="1">
      <alignment vertical="center"/>
    </xf>
    <xf numFmtId="0" fontId="16" fillId="0" borderId="6" xfId="0" applyFont="1" applyBorder="1" applyAlignment="1">
      <alignment horizontal="center"/>
    </xf>
    <xf numFmtId="0" fontId="16" fillId="0" borderId="20" xfId="0" applyFont="1" applyBorder="1" applyAlignment="1">
      <alignment horizontal="center"/>
    </xf>
    <xf numFmtId="0" fontId="16" fillId="0" borderId="21" xfId="0" applyFont="1" applyBorder="1" applyAlignment="1">
      <alignment horizontal="center"/>
    </xf>
    <xf numFmtId="0" fontId="16" fillId="0" borderId="8" xfId="0" applyFont="1" applyBorder="1"/>
    <xf numFmtId="0" fontId="16" fillId="0" borderId="0" xfId="0" applyFont="1" applyAlignment="1">
      <alignment vertical="center" wrapText="1"/>
    </xf>
    <xf numFmtId="0" fontId="10" fillId="0" borderId="0" xfId="0" applyFont="1"/>
    <xf numFmtId="0" fontId="16" fillId="0" borderId="0" xfId="0" applyFont="1" applyAlignment="1">
      <alignment horizontal="left" vertical="center"/>
    </xf>
    <xf numFmtId="0" fontId="35" fillId="0" borderId="0" xfId="0" applyFont="1"/>
    <xf numFmtId="0" fontId="19" fillId="0" borderId="0" xfId="0" applyFont="1" applyAlignment="1">
      <alignment vertical="center"/>
    </xf>
    <xf numFmtId="0" fontId="24" fillId="0" borderId="0" xfId="0" applyFont="1" applyAlignment="1">
      <alignment horizontal="center" vertical="center"/>
    </xf>
    <xf numFmtId="0" fontId="33" fillId="0" borderId="0" xfId="0" applyFont="1" applyAlignment="1">
      <alignment vertical="center"/>
    </xf>
    <xf numFmtId="0" fontId="33" fillId="0" borderId="0" xfId="0" applyFont="1"/>
    <xf numFmtId="0" fontId="36" fillId="0" borderId="0" xfId="0" applyFont="1" applyAlignment="1">
      <alignment vertical="center" wrapText="1"/>
    </xf>
    <xf numFmtId="0" fontId="37" fillId="0" borderId="0" xfId="0" applyFont="1" applyAlignment="1">
      <alignment vertical="center" wrapText="1"/>
    </xf>
    <xf numFmtId="0" fontId="17" fillId="0" borderId="0" xfId="0" applyFont="1" applyAlignment="1">
      <alignment vertical="center"/>
    </xf>
    <xf numFmtId="0" fontId="28" fillId="0" borderId="0" xfId="0" applyFont="1" applyAlignment="1">
      <alignment vertical="center"/>
    </xf>
    <xf numFmtId="0" fontId="16" fillId="0" borderId="0" xfId="0" applyFont="1" applyAlignment="1">
      <alignment horizontal="right" vertical="center"/>
    </xf>
    <xf numFmtId="0" fontId="29" fillId="0" borderId="0" xfId="0" applyFont="1" applyAlignment="1">
      <alignment vertical="center"/>
    </xf>
    <xf numFmtId="0" fontId="12" fillId="0" borderId="0" xfId="0" applyFont="1" applyAlignment="1">
      <alignment horizontal="right" vertical="center"/>
    </xf>
    <xf numFmtId="0" fontId="27" fillId="3" borderId="3" xfId="0" applyFont="1" applyFill="1" applyBorder="1" applyAlignment="1">
      <alignment horizontal="right"/>
    </xf>
    <xf numFmtId="0" fontId="23" fillId="3" borderId="37" xfId="0" applyFont="1" applyFill="1" applyBorder="1"/>
    <xf numFmtId="0" fontId="23" fillId="3" borderId="38" xfId="0" applyFont="1" applyFill="1" applyBorder="1"/>
    <xf numFmtId="0" fontId="23" fillId="3" borderId="8" xfId="0" applyFont="1" applyFill="1" applyBorder="1"/>
    <xf numFmtId="0" fontId="23" fillId="3" borderId="39" xfId="0" applyFont="1" applyFill="1" applyBorder="1"/>
    <xf numFmtId="0" fontId="23" fillId="3" borderId="40" xfId="0" applyFont="1" applyFill="1" applyBorder="1"/>
    <xf numFmtId="0" fontId="23" fillId="3" borderId="41" xfId="0" applyFont="1" applyFill="1" applyBorder="1"/>
    <xf numFmtId="0" fontId="23" fillId="3" borderId="7" xfId="0" applyFont="1" applyFill="1" applyBorder="1"/>
    <xf numFmtId="0" fontId="23" fillId="3" borderId="42" xfId="0" applyFont="1" applyFill="1" applyBorder="1"/>
    <xf numFmtId="0" fontId="23" fillId="3" borderId="20" xfId="0" applyFont="1" applyFill="1" applyBorder="1"/>
    <xf numFmtId="0" fontId="23" fillId="3" borderId="21" xfId="0" applyFont="1" applyFill="1" applyBorder="1"/>
    <xf numFmtId="0" fontId="23" fillId="3" borderId="6" xfId="0" applyFont="1" applyFill="1" applyBorder="1"/>
    <xf numFmtId="0" fontId="16" fillId="3" borderId="43" xfId="0" applyFont="1" applyFill="1" applyBorder="1" applyAlignment="1">
      <alignment horizontal="center"/>
    </xf>
    <xf numFmtId="0" fontId="16" fillId="0" borderId="12" xfId="0" applyFont="1" applyBorder="1"/>
    <xf numFmtId="0" fontId="13" fillId="0" borderId="9" xfId="0" applyFont="1" applyBorder="1" applyAlignment="1">
      <alignment horizontal="center"/>
    </xf>
    <xf numFmtId="0" fontId="12" fillId="0" borderId="23" xfId="0" applyFont="1" applyBorder="1" applyAlignment="1">
      <alignment vertical="center"/>
    </xf>
    <xf numFmtId="0" fontId="12" fillId="3" borderId="23" xfId="0" applyFont="1" applyFill="1" applyBorder="1" applyAlignment="1">
      <alignment vertical="center"/>
    </xf>
    <xf numFmtId="0" fontId="12" fillId="0" borderId="23" xfId="0" applyFont="1" applyBorder="1" applyAlignment="1">
      <alignment horizontal="center" vertical="center"/>
    </xf>
    <xf numFmtId="0" fontId="25" fillId="0" borderId="0" xfId="0" applyFont="1" applyAlignment="1">
      <alignment horizontal="left" vertical="center"/>
    </xf>
    <xf numFmtId="0" fontId="12" fillId="0" borderId="0" xfId="0" applyFont="1" applyAlignment="1">
      <alignment horizontal="left" vertical="center"/>
    </xf>
    <xf numFmtId="0" fontId="25" fillId="3" borderId="24" xfId="0" applyFont="1" applyFill="1" applyBorder="1" applyAlignment="1">
      <alignment horizontal="left" vertical="center"/>
    </xf>
    <xf numFmtId="0" fontId="8" fillId="0" borderId="0" xfId="0" applyFont="1" applyAlignment="1">
      <alignment vertical="center"/>
    </xf>
    <xf numFmtId="0" fontId="6" fillId="0" borderId="0" xfId="0" applyFont="1" applyAlignment="1">
      <alignment vertical="center"/>
    </xf>
    <xf numFmtId="0" fontId="23" fillId="3" borderId="44" xfId="0" applyFont="1" applyFill="1" applyBorder="1" applyAlignment="1">
      <alignment horizontal="right"/>
    </xf>
    <xf numFmtId="0" fontId="23" fillId="3" borderId="45" xfId="0" applyFont="1" applyFill="1" applyBorder="1"/>
    <xf numFmtId="0" fontId="23" fillId="3" borderId="46" xfId="0" applyFont="1" applyFill="1" applyBorder="1"/>
    <xf numFmtId="0" fontId="23" fillId="3" borderId="47" xfId="0" applyFont="1" applyFill="1" applyBorder="1"/>
    <xf numFmtId="0" fontId="18" fillId="0" borderId="0" xfId="0" applyFont="1"/>
    <xf numFmtId="0" fontId="23" fillId="0" borderId="12" xfId="0" applyFont="1" applyBorder="1" applyAlignment="1">
      <alignment horizontal="center"/>
    </xf>
    <xf numFmtId="0" fontId="38" fillId="0" borderId="19" xfId="0" applyFont="1" applyBorder="1"/>
    <xf numFmtId="0" fontId="23" fillId="0" borderId="0" xfId="0" applyFont="1" applyAlignment="1">
      <alignment horizontal="center"/>
    </xf>
    <xf numFmtId="0" fontId="18" fillId="0" borderId="48" xfId="0" applyFont="1" applyBorder="1"/>
    <xf numFmtId="0" fontId="23" fillId="0" borderId="9" xfId="0" applyFont="1" applyBorder="1" applyAlignment="1">
      <alignment horizontal="center"/>
    </xf>
    <xf numFmtId="0" fontId="18" fillId="0" borderId="1" xfId="0" applyFont="1" applyBorder="1"/>
    <xf numFmtId="0" fontId="5" fillId="4" borderId="0" xfId="1" applyFill="1">
      <alignment vertical="center"/>
    </xf>
    <xf numFmtId="0" fontId="45" fillId="4" borderId="24" xfId="1" applyFont="1" applyFill="1" applyBorder="1" applyAlignment="1">
      <alignment horizontal="center" vertical="center"/>
    </xf>
    <xf numFmtId="0" fontId="45" fillId="4" borderId="0" xfId="1" applyFont="1" applyFill="1">
      <alignment vertical="center"/>
    </xf>
    <xf numFmtId="0" fontId="52" fillId="4" borderId="0" xfId="1" applyFont="1" applyFill="1">
      <alignment vertical="center"/>
    </xf>
    <xf numFmtId="0" fontId="45" fillId="4" borderId="24" xfId="1" applyFont="1" applyFill="1" applyBorder="1">
      <alignment vertical="center"/>
    </xf>
    <xf numFmtId="0" fontId="5" fillId="4" borderId="4" xfId="1" applyFill="1" applyBorder="1" applyAlignment="1">
      <alignment horizontal="center" vertical="center"/>
    </xf>
    <xf numFmtId="0" fontId="55" fillId="4" borderId="163" xfId="1" applyFont="1" applyFill="1" applyBorder="1" applyAlignment="1">
      <alignment horizontal="center" vertical="center"/>
    </xf>
    <xf numFmtId="0" fontId="55" fillId="4" borderId="45" xfId="1" applyFont="1" applyFill="1" applyBorder="1" applyAlignment="1">
      <alignment horizontal="center" vertical="center"/>
    </xf>
    <xf numFmtId="0" fontId="55" fillId="4" borderId="46" xfId="1" applyFont="1" applyFill="1" applyBorder="1" applyAlignment="1">
      <alignment horizontal="center" vertical="center"/>
    </xf>
    <xf numFmtId="0" fontId="5" fillId="4" borderId="45" xfId="1" applyFill="1" applyBorder="1">
      <alignment vertical="center"/>
    </xf>
    <xf numFmtId="0" fontId="5" fillId="4" borderId="164" xfId="1" applyFill="1" applyBorder="1">
      <alignment vertical="center"/>
    </xf>
    <xf numFmtId="0" fontId="55" fillId="4" borderId="158" xfId="1" applyFont="1" applyFill="1" applyBorder="1">
      <alignment vertical="center"/>
    </xf>
    <xf numFmtId="0" fontId="55" fillId="4" borderId="20" xfId="1" applyFont="1" applyFill="1" applyBorder="1">
      <alignment vertical="center"/>
    </xf>
    <xf numFmtId="0" fontId="55" fillId="4" borderId="21" xfId="1" applyFont="1" applyFill="1" applyBorder="1">
      <alignment vertical="center"/>
    </xf>
    <xf numFmtId="0" fontId="5" fillId="4" borderId="20" xfId="1" applyFill="1" applyBorder="1">
      <alignment vertical="center"/>
    </xf>
    <xf numFmtId="0" fontId="5" fillId="4" borderId="159" xfId="1" applyFill="1" applyBorder="1">
      <alignment vertical="center"/>
    </xf>
    <xf numFmtId="0" fontId="55" fillId="4" borderId="98" xfId="1" applyFont="1" applyFill="1" applyBorder="1">
      <alignment vertical="center"/>
    </xf>
    <xf numFmtId="0" fontId="55" fillId="4" borderId="24" xfId="1" applyFont="1" applyFill="1" applyBorder="1">
      <alignment vertical="center"/>
    </xf>
    <xf numFmtId="0" fontId="55" fillId="4" borderId="26" xfId="1" applyFont="1" applyFill="1" applyBorder="1">
      <alignment vertical="center"/>
    </xf>
    <xf numFmtId="0" fontId="5" fillId="4" borderId="24" xfId="1" applyFill="1" applyBorder="1">
      <alignment vertical="center"/>
    </xf>
    <xf numFmtId="0" fontId="5" fillId="4" borderId="99" xfId="1" applyFill="1" applyBorder="1">
      <alignment vertical="center"/>
    </xf>
    <xf numFmtId="0" fontId="5" fillId="4" borderId="98" xfId="1" applyFill="1" applyBorder="1">
      <alignment vertical="center"/>
    </xf>
    <xf numFmtId="0" fontId="5" fillId="4" borderId="100" xfId="1" applyFill="1" applyBorder="1">
      <alignment vertical="center"/>
    </xf>
    <xf numFmtId="0" fontId="5" fillId="4" borderId="101" xfId="1" applyFill="1" applyBorder="1">
      <alignment vertical="center"/>
    </xf>
    <xf numFmtId="0" fontId="5" fillId="4" borderId="102" xfId="1" applyFill="1" applyBorder="1">
      <alignment vertical="center"/>
    </xf>
    <xf numFmtId="0" fontId="40" fillId="0" borderId="0" xfId="5" applyFont="1">
      <alignment vertical="center"/>
    </xf>
    <xf numFmtId="0" fontId="40" fillId="0" borderId="0" xfId="5" applyFont="1" applyAlignment="1">
      <alignment horizontal="left" vertical="center"/>
    </xf>
    <xf numFmtId="0" fontId="41" fillId="0" borderId="0" xfId="5" applyFont="1" applyAlignment="1">
      <alignment horizontal="left" vertical="center"/>
    </xf>
    <xf numFmtId="0" fontId="42" fillId="0" borderId="0" xfId="5" applyFont="1" applyAlignment="1">
      <alignment horizontal="left" vertical="center"/>
    </xf>
    <xf numFmtId="0" fontId="41" fillId="0" borderId="0" xfId="5" applyFont="1" applyAlignment="1">
      <alignment horizontal="right" vertical="center"/>
    </xf>
    <xf numFmtId="0" fontId="41" fillId="0" borderId="0" xfId="5" applyFont="1">
      <alignment vertical="center"/>
    </xf>
    <xf numFmtId="0" fontId="41" fillId="4" borderId="0" xfId="5" applyFont="1" applyFill="1">
      <alignment vertical="center"/>
    </xf>
    <xf numFmtId="0" fontId="41" fillId="4" borderId="0" xfId="5" applyFont="1" applyFill="1" applyAlignment="1">
      <alignment horizontal="center" vertical="center"/>
    </xf>
    <xf numFmtId="0" fontId="40" fillId="4" borderId="0" xfId="5" quotePrefix="1" applyFont="1" applyFill="1">
      <alignment vertical="center"/>
    </xf>
    <xf numFmtId="0" fontId="41" fillId="0" borderId="0" xfId="5" applyFont="1" applyAlignment="1">
      <alignment horizontal="center" vertical="center"/>
    </xf>
    <xf numFmtId="0" fontId="40" fillId="0" borderId="0" xfId="5" applyFont="1" applyAlignment="1">
      <alignment horizontal="right" vertical="center"/>
    </xf>
    <xf numFmtId="0" fontId="40" fillId="0" borderId="0" xfId="5" applyFont="1" applyAlignment="1">
      <alignment horizontal="center" vertical="center"/>
    </xf>
    <xf numFmtId="0" fontId="40" fillId="4" borderId="0" xfId="5" applyFont="1" applyFill="1">
      <alignment vertical="center"/>
    </xf>
    <xf numFmtId="0" fontId="44" fillId="0" borderId="0" xfId="5" applyFont="1">
      <alignment vertical="center"/>
    </xf>
    <xf numFmtId="0" fontId="40" fillId="4" borderId="0" xfId="5" applyFont="1" applyFill="1" applyAlignment="1">
      <alignment horizontal="center" vertical="center"/>
    </xf>
    <xf numFmtId="20" fontId="40" fillId="4" borderId="0" xfId="5" applyNumberFormat="1" applyFont="1" applyFill="1">
      <alignment vertical="center"/>
    </xf>
    <xf numFmtId="0" fontId="40" fillId="4" borderId="0" xfId="5" applyFont="1" applyFill="1" applyAlignment="1">
      <alignment horizontal="right" vertical="center"/>
    </xf>
    <xf numFmtId="176" fontId="40" fillId="4" borderId="0" xfId="5" applyNumberFormat="1" applyFont="1" applyFill="1">
      <alignment vertical="center"/>
    </xf>
    <xf numFmtId="0" fontId="40" fillId="4" borderId="0" xfId="5" applyFont="1" applyFill="1" applyAlignment="1">
      <alignment horizontal="left" vertical="center"/>
    </xf>
    <xf numFmtId="176" fontId="40" fillId="0" borderId="0" xfId="5" applyNumberFormat="1" applyFont="1">
      <alignment vertical="center"/>
    </xf>
    <xf numFmtId="20" fontId="40" fillId="0" borderId="0" xfId="5" applyNumberFormat="1" applyFont="1">
      <alignment vertical="center"/>
    </xf>
    <xf numFmtId="0" fontId="44" fillId="0" borderId="0" xfId="5" applyFont="1" applyAlignment="1">
      <alignment horizontal="left" vertical="center"/>
    </xf>
    <xf numFmtId="1" fontId="40" fillId="4" borderId="0" xfId="5" applyNumberFormat="1" applyFont="1" applyFill="1">
      <alignment vertical="center"/>
    </xf>
    <xf numFmtId="0" fontId="44" fillId="0" borderId="0" xfId="5" applyFont="1" applyAlignment="1">
      <alignment horizontal="right" vertical="center"/>
    </xf>
    <xf numFmtId="0" fontId="44" fillId="0" borderId="0" xfId="5" applyFont="1" applyAlignment="1"/>
    <xf numFmtId="0" fontId="44" fillId="0" borderId="0" xfId="5" applyFont="1" applyAlignment="1">
      <alignment horizontal="center" vertical="center"/>
    </xf>
    <xf numFmtId="0" fontId="45" fillId="4" borderId="0" xfId="5" applyFont="1" applyFill="1">
      <alignment vertical="center"/>
    </xf>
    <xf numFmtId="0" fontId="45" fillId="0" borderId="0" xfId="5" applyFont="1">
      <alignment vertical="center"/>
    </xf>
    <xf numFmtId="0" fontId="44" fillId="0" borderId="0" xfId="5" applyFont="1" applyAlignment="1">
      <alignment horizontal="left"/>
    </xf>
    <xf numFmtId="0" fontId="45" fillId="0" borderId="0" xfId="5" applyFont="1" applyAlignment="1">
      <alignment horizontal="left" vertical="center"/>
    </xf>
    <xf numFmtId="20" fontId="41" fillId="0" borderId="0" xfId="5" applyNumberFormat="1" applyFont="1">
      <alignment vertical="center"/>
    </xf>
    <xf numFmtId="0" fontId="42" fillId="0" borderId="0" xfId="5" applyFont="1" applyAlignment="1">
      <alignment horizontal="right" vertical="center"/>
    </xf>
    <xf numFmtId="0" fontId="46" fillId="0" borderId="0" xfId="5" applyFont="1" applyAlignment="1"/>
    <xf numFmtId="0" fontId="45" fillId="0" borderId="0" xfId="5" applyFont="1" applyAlignment="1">
      <alignment horizontal="right" vertical="center"/>
    </xf>
    <xf numFmtId="0" fontId="40" fillId="0" borderId="5" xfId="5" applyFont="1" applyBorder="1" applyAlignment="1">
      <alignment horizontal="center" vertical="center" wrapText="1"/>
    </xf>
    <xf numFmtId="0" fontId="40" fillId="0" borderId="29" xfId="5" applyFont="1" applyBorder="1" applyAlignment="1">
      <alignment horizontal="center" vertical="center" wrapText="1"/>
    </xf>
    <xf numFmtId="0" fontId="44" fillId="0" borderId="98" xfId="5" applyFont="1" applyBorder="1" applyAlignment="1">
      <alignment horizontal="center" vertical="center"/>
    </xf>
    <xf numFmtId="0" fontId="44" fillId="0" borderId="24" xfId="5" applyFont="1" applyBorder="1" applyAlignment="1">
      <alignment horizontal="center" vertical="center"/>
    </xf>
    <xf numFmtId="0" fontId="44" fillId="0" borderId="99" xfId="5" applyFont="1" applyBorder="1" applyAlignment="1">
      <alignment horizontal="center" vertical="center"/>
    </xf>
    <xf numFmtId="0" fontId="44" fillId="0" borderId="25" xfId="5" applyFont="1" applyBorder="1" applyAlignment="1">
      <alignment horizontal="center" vertical="center"/>
    </xf>
    <xf numFmtId="0" fontId="40" fillId="0" borderId="8" xfId="5" applyFont="1" applyBorder="1" applyAlignment="1">
      <alignment horizontal="center" vertical="center" wrapText="1"/>
    </xf>
    <xf numFmtId="0" fontId="44" fillId="0" borderId="100" xfId="5" applyFont="1" applyBorder="1" applyAlignment="1">
      <alignment horizontal="center" vertical="center" wrapText="1"/>
    </xf>
    <xf numFmtId="0" fontId="44" fillId="0" borderId="101" xfId="5" applyFont="1" applyBorder="1" applyAlignment="1">
      <alignment horizontal="center" vertical="center" wrapText="1"/>
    </xf>
    <xf numFmtId="0" fontId="44" fillId="0" borderId="102" xfId="5" applyFont="1" applyBorder="1" applyAlignment="1">
      <alignment horizontal="center" vertical="center" wrapText="1"/>
    </xf>
    <xf numFmtId="0" fontId="40" fillId="5" borderId="5" xfId="5" applyFont="1" applyFill="1" applyBorder="1" applyAlignment="1" applyProtection="1">
      <alignment horizontal="center" vertical="center" wrapText="1"/>
      <protection locked="0"/>
    </xf>
    <xf numFmtId="0" fontId="40" fillId="5" borderId="133" xfId="5" applyFont="1" applyFill="1" applyBorder="1" applyAlignment="1" applyProtection="1">
      <alignment horizontal="center" vertical="center" shrinkToFit="1"/>
      <protection locked="0"/>
    </xf>
    <xf numFmtId="0" fontId="40" fillId="5" borderId="134" xfId="5" applyFont="1" applyFill="1" applyBorder="1" applyAlignment="1" applyProtection="1">
      <alignment horizontal="center" vertical="center" shrinkToFit="1"/>
      <protection locked="0"/>
    </xf>
    <xf numFmtId="0" fontId="40" fillId="5" borderId="135" xfId="5" applyFont="1" applyFill="1" applyBorder="1" applyAlignment="1" applyProtection="1">
      <alignment horizontal="center" vertical="center" shrinkToFit="1"/>
      <protection locked="0"/>
    </xf>
    <xf numFmtId="0" fontId="40" fillId="5" borderId="29" xfId="5" applyFont="1" applyFill="1" applyBorder="1" applyAlignment="1" applyProtection="1">
      <alignment horizontal="center" vertical="center" wrapText="1"/>
      <protection locked="0"/>
    </xf>
    <xf numFmtId="178" fontId="40" fillId="0" borderId="115" xfId="5" applyNumberFormat="1" applyFont="1" applyBorder="1" applyAlignment="1">
      <alignment horizontal="center" vertical="center" shrinkToFit="1"/>
    </xf>
    <xf numFmtId="178" fontId="40" fillId="0" borderId="116" xfId="5" applyNumberFormat="1" applyFont="1" applyBorder="1" applyAlignment="1">
      <alignment horizontal="center" vertical="center" shrinkToFit="1"/>
    </xf>
    <xf numFmtId="178" fontId="40" fillId="0" borderId="117" xfId="5" applyNumberFormat="1" applyFont="1" applyBorder="1" applyAlignment="1">
      <alignment horizontal="center" vertical="center" shrinkToFit="1"/>
    </xf>
    <xf numFmtId="0" fontId="40" fillId="5" borderId="30" xfId="5" applyFont="1" applyFill="1" applyBorder="1" applyAlignment="1" applyProtection="1">
      <alignment horizontal="center" vertical="center" wrapText="1"/>
      <protection locked="0"/>
    </xf>
    <xf numFmtId="178" fontId="40" fillId="0" borderId="123" xfId="5" applyNumberFormat="1" applyFont="1" applyBorder="1" applyAlignment="1">
      <alignment horizontal="center" vertical="center" shrinkToFit="1"/>
    </xf>
    <xf numFmtId="178" fontId="40" fillId="0" borderId="124" xfId="5" applyNumberFormat="1" applyFont="1" applyBorder="1" applyAlignment="1">
      <alignment horizontal="center" vertical="center" shrinkToFit="1"/>
    </xf>
    <xf numFmtId="178" fontId="40" fillId="0" borderId="125" xfId="5" applyNumberFormat="1" applyFont="1" applyBorder="1" applyAlignment="1">
      <alignment horizontal="center" vertical="center" shrinkToFit="1"/>
    </xf>
    <xf numFmtId="0" fontId="40" fillId="5" borderId="33" xfId="5" applyFont="1" applyFill="1" applyBorder="1" applyAlignment="1" applyProtection="1">
      <alignment horizontal="center" vertical="center" wrapText="1"/>
      <protection locked="0"/>
    </xf>
    <xf numFmtId="0" fontId="40" fillId="5" borderId="8" xfId="5" applyFont="1" applyFill="1" applyBorder="1" applyAlignment="1" applyProtection="1">
      <alignment horizontal="center" vertical="center" wrapText="1"/>
      <protection locked="0"/>
    </xf>
    <xf numFmtId="0" fontId="45" fillId="4" borderId="87" xfId="5" applyFont="1" applyFill="1" applyBorder="1">
      <alignment vertical="center"/>
    </xf>
    <xf numFmtId="0" fontId="49" fillId="4" borderId="89" xfId="5" applyFont="1" applyFill="1" applyBorder="1" applyAlignment="1">
      <alignment horizontal="center" vertical="center"/>
    </xf>
    <xf numFmtId="0" fontId="45" fillId="4" borderId="89" xfId="5" applyFont="1" applyFill="1" applyBorder="1" applyAlignment="1">
      <alignment horizontal="center" vertical="center" wrapText="1"/>
    </xf>
    <xf numFmtId="0" fontId="45" fillId="4" borderId="89" xfId="5" applyFont="1" applyFill="1" applyBorder="1" applyAlignment="1">
      <alignment horizontal="center" vertical="center" shrinkToFit="1"/>
    </xf>
    <xf numFmtId="0" fontId="50" fillId="4" borderId="89" xfId="5" applyFont="1" applyFill="1" applyBorder="1" applyAlignment="1">
      <alignment horizontal="center" vertical="center" wrapText="1"/>
    </xf>
    <xf numFmtId="1" fontId="45" fillId="4" borderId="89" xfId="5" applyNumberFormat="1" applyFont="1" applyFill="1" applyBorder="1" applyAlignment="1">
      <alignment horizontal="center" vertical="center" wrapText="1"/>
    </xf>
    <xf numFmtId="0" fontId="45" fillId="4" borderId="88" xfId="5" applyFont="1" applyFill="1" applyBorder="1" applyAlignment="1">
      <alignment horizontal="center" vertical="center" wrapText="1"/>
    </xf>
    <xf numFmtId="0" fontId="44" fillId="0" borderId="1" xfId="5" applyFont="1" applyBorder="1">
      <alignment vertical="center"/>
    </xf>
    <xf numFmtId="0" fontId="44" fillId="0" borderId="9" xfId="5" applyFont="1" applyBorder="1" applyAlignment="1">
      <alignment vertical="center" wrapText="1"/>
    </xf>
    <xf numFmtId="0" fontId="44" fillId="0" borderId="82" xfId="5" applyFont="1" applyBorder="1" applyAlignment="1">
      <alignment vertical="center" wrapText="1"/>
    </xf>
    <xf numFmtId="0" fontId="44" fillId="0" borderId="165" xfId="5" applyFont="1" applyBorder="1" applyAlignment="1">
      <alignment vertical="center" wrapText="1"/>
    </xf>
    <xf numFmtId="178" fontId="44" fillId="4" borderId="166" xfId="5" applyNumberFormat="1" applyFont="1" applyFill="1" applyBorder="1" applyAlignment="1">
      <alignment horizontal="center" vertical="center" shrinkToFit="1"/>
    </xf>
    <xf numFmtId="178" fontId="44" fillId="4" borderId="167" xfId="5" applyNumberFormat="1" applyFont="1" applyFill="1" applyBorder="1" applyAlignment="1">
      <alignment horizontal="center" vertical="center" shrinkToFit="1"/>
    </xf>
    <xf numFmtId="178" fontId="44" fillId="4" borderId="168" xfId="5" applyNumberFormat="1" applyFont="1" applyFill="1" applyBorder="1" applyAlignment="1">
      <alignment horizontal="center" vertical="center" shrinkToFit="1"/>
    </xf>
    <xf numFmtId="0" fontId="44" fillId="0" borderId="48" xfId="5" applyFont="1" applyBorder="1">
      <alignment vertical="center"/>
    </xf>
    <xf numFmtId="0" fontId="44" fillId="0" borderId="0" xfId="5" applyFont="1" applyAlignment="1">
      <alignment vertical="center" wrapText="1"/>
    </xf>
    <xf numFmtId="0" fontId="44" fillId="0" borderId="36" xfId="5" applyFont="1" applyBorder="1" applyAlignment="1">
      <alignment vertical="center" wrapText="1"/>
    </xf>
    <xf numFmtId="0" fontId="44" fillId="0" borderId="119" xfId="5" applyFont="1" applyBorder="1" applyAlignment="1">
      <alignment vertical="center" wrapText="1"/>
    </xf>
    <xf numFmtId="0" fontId="44" fillId="0" borderId="128" xfId="5" applyFont="1" applyBorder="1">
      <alignment vertical="center"/>
    </xf>
    <xf numFmtId="0" fontId="44" fillId="0" borderId="23" xfId="5" applyFont="1" applyBorder="1" applyAlignment="1">
      <alignment vertical="center" wrapText="1"/>
    </xf>
    <xf numFmtId="0" fontId="44" fillId="0" borderId="96" xfId="5" applyFont="1" applyBorder="1">
      <alignment vertical="center"/>
    </xf>
    <xf numFmtId="178" fontId="44" fillId="7" borderId="98" xfId="5" applyNumberFormat="1" applyFont="1" applyFill="1" applyBorder="1" applyAlignment="1" applyProtection="1">
      <alignment horizontal="center" vertical="center" shrinkToFit="1"/>
      <protection locked="0"/>
    </xf>
    <xf numFmtId="178" fontId="44" fillId="7" borderId="24" xfId="5" applyNumberFormat="1" applyFont="1" applyFill="1" applyBorder="1" applyAlignment="1" applyProtection="1">
      <alignment horizontal="center" vertical="center" shrinkToFit="1"/>
      <protection locked="0"/>
    </xf>
    <xf numFmtId="178" fontId="44" fillId="7" borderId="99" xfId="5" applyNumberFormat="1" applyFont="1" applyFill="1" applyBorder="1" applyAlignment="1" applyProtection="1">
      <alignment horizontal="center" vertical="center" shrinkToFit="1"/>
      <protection locked="0"/>
    </xf>
    <xf numFmtId="0" fontId="44" fillId="0" borderId="156" xfId="5" applyFont="1" applyBorder="1">
      <alignment vertical="center"/>
    </xf>
    <xf numFmtId="0" fontId="44" fillId="0" borderId="143" xfId="5" applyFont="1" applyBorder="1" applyAlignment="1">
      <alignment vertical="center" wrapText="1"/>
    </xf>
    <xf numFmtId="178" fontId="44" fillId="0" borderId="98" xfId="5" applyNumberFormat="1" applyFont="1" applyBorder="1" applyAlignment="1">
      <alignment horizontal="center" vertical="center" shrinkToFit="1"/>
    </xf>
    <xf numFmtId="178" fontId="44" fillId="0" borderId="24" xfId="5" applyNumberFormat="1" applyFont="1" applyBorder="1" applyAlignment="1">
      <alignment horizontal="center" vertical="center" shrinkToFit="1"/>
    </xf>
    <xf numFmtId="178" fontId="44" fillId="0" borderId="99" xfId="5" applyNumberFormat="1" applyFont="1" applyBorder="1" applyAlignment="1">
      <alignment horizontal="center" vertical="center" shrinkToFit="1"/>
    </xf>
    <xf numFmtId="178" fontId="44" fillId="4" borderId="98" xfId="5" applyNumberFormat="1" applyFont="1" applyFill="1" applyBorder="1" applyAlignment="1">
      <alignment horizontal="center" vertical="center" shrinkToFit="1"/>
    </xf>
    <xf numFmtId="178" fontId="44" fillId="4" borderId="24" xfId="5" applyNumberFormat="1" applyFont="1" applyFill="1" applyBorder="1" applyAlignment="1">
      <alignment horizontal="center" vertical="center" shrinkToFit="1"/>
    </xf>
    <xf numFmtId="178" fontId="44" fillId="4" borderId="99" xfId="5" applyNumberFormat="1" applyFont="1" applyFill="1" applyBorder="1" applyAlignment="1">
      <alignment horizontal="center" vertical="center" shrinkToFit="1"/>
    </xf>
    <xf numFmtId="178" fontId="44" fillId="4" borderId="158" xfId="5" applyNumberFormat="1" applyFont="1" applyFill="1" applyBorder="1" applyAlignment="1">
      <alignment horizontal="center" vertical="center" shrinkToFit="1"/>
    </xf>
    <xf numFmtId="178" fontId="44" fillId="4" borderId="20" xfId="5" applyNumberFormat="1" applyFont="1" applyFill="1" applyBorder="1" applyAlignment="1">
      <alignment horizontal="center" vertical="center" shrinkToFit="1"/>
    </xf>
    <xf numFmtId="178" fontId="44" fillId="4" borderId="159" xfId="5" applyNumberFormat="1" applyFont="1" applyFill="1" applyBorder="1" applyAlignment="1">
      <alignment horizontal="center" vertical="center" shrinkToFit="1"/>
    </xf>
    <xf numFmtId="178" fontId="44" fillId="4" borderId="6" xfId="5" applyNumberFormat="1" applyFont="1" applyFill="1" applyBorder="1" applyAlignment="1">
      <alignment horizontal="center" vertical="center" shrinkToFit="1"/>
    </xf>
    <xf numFmtId="178" fontId="44" fillId="4" borderId="25" xfId="5" applyNumberFormat="1" applyFont="1" applyFill="1" applyBorder="1" applyAlignment="1">
      <alignment horizontal="center" vertical="center" shrinkToFit="1"/>
    </xf>
    <xf numFmtId="178" fontId="44" fillId="4" borderId="100" xfId="5" applyNumberFormat="1" applyFont="1" applyFill="1" applyBorder="1" applyAlignment="1">
      <alignment horizontal="center" vertical="center" shrinkToFit="1"/>
    </xf>
    <xf numFmtId="178" fontId="44" fillId="4" borderId="101" xfId="5" applyNumberFormat="1" applyFont="1" applyFill="1" applyBorder="1" applyAlignment="1">
      <alignment horizontal="center" vertical="center" shrinkToFit="1"/>
    </xf>
    <xf numFmtId="178" fontId="44" fillId="4" borderId="102" xfId="5" applyNumberFormat="1" applyFont="1" applyFill="1" applyBorder="1" applyAlignment="1">
      <alignment horizontal="center" vertical="center" shrinkToFit="1"/>
    </xf>
    <xf numFmtId="178" fontId="44" fillId="4" borderId="43" xfId="5" applyNumberFormat="1" applyFont="1" applyFill="1" applyBorder="1" applyAlignment="1">
      <alignment horizontal="center" vertical="center" shrinkToFit="1"/>
    </xf>
    <xf numFmtId="0" fontId="46" fillId="0" borderId="0" xfId="5" applyFont="1">
      <alignment vertical="center"/>
    </xf>
    <xf numFmtId="0" fontId="45" fillId="0" borderId="0" xfId="5" applyFont="1" applyAlignment="1">
      <alignment vertical="center" shrinkToFit="1"/>
    </xf>
    <xf numFmtId="0" fontId="48" fillId="0" borderId="0" xfId="5" applyFont="1" applyAlignment="1">
      <alignment vertical="center" shrinkToFit="1"/>
    </xf>
    <xf numFmtId="0" fontId="45" fillId="0" borderId="0" xfId="5" applyFont="1" applyAlignment="1">
      <alignment vertical="center" wrapText="1"/>
    </xf>
    <xf numFmtId="0" fontId="44" fillId="0" borderId="0" xfId="5" applyFont="1" applyAlignment="1">
      <alignment horizontal="justify" vertical="center" wrapText="1"/>
    </xf>
    <xf numFmtId="0" fontId="45" fillId="0" borderId="0" xfId="5" applyFont="1" applyAlignment="1">
      <alignment vertical="center" textRotation="90"/>
    </xf>
    <xf numFmtId="0" fontId="56" fillId="4" borderId="0" xfId="5" applyFont="1" applyFill="1" applyAlignment="1">
      <alignment horizontal="left" vertical="center"/>
    </xf>
    <xf numFmtId="0" fontId="57" fillId="4" borderId="0" xfId="5" applyFont="1" applyFill="1" applyAlignment="1">
      <alignment horizontal="center" vertical="center"/>
    </xf>
    <xf numFmtId="0" fontId="57" fillId="4" borderId="0" xfId="5" applyFont="1" applyFill="1">
      <alignment vertical="center"/>
    </xf>
    <xf numFmtId="0" fontId="57" fillId="4" borderId="0" xfId="5" applyFont="1" applyFill="1" applyAlignment="1">
      <alignment horizontal="left" vertical="center"/>
    </xf>
    <xf numFmtId="0" fontId="58" fillId="4" borderId="0" xfId="5" applyFont="1" applyFill="1">
      <alignment vertical="center"/>
    </xf>
    <xf numFmtId="0" fontId="58" fillId="4" borderId="0" xfId="5" applyFont="1" applyFill="1" applyAlignment="1">
      <alignment horizontal="left" vertical="center"/>
    </xf>
    <xf numFmtId="0" fontId="57" fillId="7" borderId="24" xfId="5" applyFont="1" applyFill="1" applyBorder="1" applyAlignment="1" applyProtection="1">
      <alignment horizontal="center" vertical="center"/>
      <protection locked="0"/>
    </xf>
    <xf numFmtId="20" fontId="57" fillId="7" borderId="24" xfId="5" applyNumberFormat="1" applyFont="1" applyFill="1" applyBorder="1" applyAlignment="1" applyProtection="1">
      <alignment horizontal="center" vertical="center"/>
      <protection locked="0"/>
    </xf>
    <xf numFmtId="0" fontId="57" fillId="4" borderId="24" xfId="5" applyFont="1" applyFill="1" applyBorder="1" applyAlignment="1">
      <alignment horizontal="center" vertical="center"/>
    </xf>
    <xf numFmtId="177" fontId="57" fillId="4" borderId="24" xfId="5" applyNumberFormat="1" applyFont="1" applyFill="1" applyBorder="1" applyAlignment="1">
      <alignment horizontal="center" vertical="center"/>
    </xf>
    <xf numFmtId="0" fontId="57" fillId="7" borderId="24" xfId="5" applyFont="1" applyFill="1" applyBorder="1" applyAlignment="1" applyProtection="1">
      <alignment horizontal="left" vertical="center"/>
      <protection locked="0"/>
    </xf>
    <xf numFmtId="0" fontId="57" fillId="4" borderId="24" xfId="6" applyNumberFormat="1" applyFont="1" applyFill="1" applyBorder="1" applyAlignment="1" applyProtection="1">
      <alignment horizontal="center" vertical="center"/>
    </xf>
    <xf numFmtId="20" fontId="57" fillId="4" borderId="24" xfId="5" applyNumberFormat="1" applyFont="1" applyFill="1" applyBorder="1" applyAlignment="1">
      <alignment horizontal="center" vertical="center"/>
    </xf>
    <xf numFmtId="0" fontId="59" fillId="4" borderId="0" xfId="5" applyFont="1" applyFill="1" applyAlignment="1">
      <alignment horizontal="left" vertical="center"/>
    </xf>
    <xf numFmtId="0" fontId="3" fillId="4" borderId="0" xfId="5" applyFill="1">
      <alignment vertical="center"/>
    </xf>
    <xf numFmtId="0" fontId="45" fillId="4" borderId="0" xfId="5" applyFont="1" applyFill="1" applyAlignment="1">
      <alignment horizontal="left" vertical="center"/>
    </xf>
    <xf numFmtId="0" fontId="42" fillId="4" borderId="0" xfId="5" applyFont="1" applyFill="1" applyAlignment="1">
      <alignment horizontal="left" vertical="center"/>
    </xf>
    <xf numFmtId="0" fontId="45" fillId="7" borderId="24" xfId="5" applyFont="1" applyFill="1" applyBorder="1" applyAlignment="1">
      <alignment horizontal="left" vertical="center"/>
    </xf>
    <xf numFmtId="0" fontId="45" fillId="5" borderId="24" xfId="5" applyFont="1" applyFill="1" applyBorder="1" applyAlignment="1">
      <alignment horizontal="left" vertical="center"/>
    </xf>
    <xf numFmtId="0" fontId="51" fillId="4" borderId="0" xfId="5" applyFont="1" applyFill="1" applyAlignment="1">
      <alignment horizontal="left" vertical="center"/>
    </xf>
    <xf numFmtId="0" fontId="45" fillId="4" borderId="0" xfId="5" applyFont="1" applyFill="1" applyAlignment="1">
      <alignment horizontal="center" vertical="center"/>
    </xf>
    <xf numFmtId="0" fontId="45" fillId="4" borderId="24" xfId="5" applyFont="1" applyFill="1" applyBorder="1" applyAlignment="1">
      <alignment horizontal="center" vertical="center"/>
    </xf>
    <xf numFmtId="0" fontId="45" fillId="4" borderId="24" xfId="5" applyFont="1" applyFill="1" applyBorder="1" applyAlignment="1">
      <alignment horizontal="left" vertical="center"/>
    </xf>
    <xf numFmtId="0" fontId="52" fillId="4" borderId="0" xfId="5" applyFont="1" applyFill="1">
      <alignment vertical="center"/>
    </xf>
    <xf numFmtId="0" fontId="52" fillId="4" borderId="0" xfId="5" applyFont="1" applyFill="1" applyAlignment="1">
      <alignment horizontal="left" vertical="center"/>
    </xf>
    <xf numFmtId="0" fontId="46" fillId="4" borderId="0" xfId="5" applyFont="1" applyFill="1">
      <alignment vertical="center"/>
    </xf>
    <xf numFmtId="0" fontId="52" fillId="4" borderId="0" xfId="5" applyFont="1" applyFill="1" applyAlignment="1">
      <alignment vertical="center" shrinkToFit="1"/>
    </xf>
    <xf numFmtId="0" fontId="45" fillId="4" borderId="0" xfId="5" applyFont="1" applyFill="1" applyAlignment="1">
      <alignment vertical="center" wrapText="1"/>
    </xf>
    <xf numFmtId="0" fontId="44" fillId="4" borderId="0" xfId="5" applyFont="1" applyFill="1" applyAlignment="1"/>
    <xf numFmtId="0" fontId="44" fillId="4" borderId="0" xfId="5" applyFont="1" applyFill="1">
      <alignment vertical="center"/>
    </xf>
    <xf numFmtId="0" fontId="44" fillId="4" borderId="0" xfId="5" applyFont="1" applyFill="1" applyAlignment="1">
      <alignment vertical="center" wrapText="1"/>
    </xf>
    <xf numFmtId="0" fontId="44" fillId="4" borderId="0" xfId="5" applyFont="1" applyFill="1" applyAlignment="1">
      <alignment horizontal="justify" vertical="center" wrapText="1"/>
    </xf>
    <xf numFmtId="0" fontId="40" fillId="0" borderId="0" xfId="7" applyFont="1">
      <alignment vertical="center"/>
    </xf>
    <xf numFmtId="0" fontId="40" fillId="0" borderId="0" xfId="7" applyFont="1" applyAlignment="1">
      <alignment horizontal="left" vertical="center"/>
    </xf>
    <xf numFmtId="0" fontId="41" fillId="0" borderId="0" xfId="7" applyFont="1" applyAlignment="1">
      <alignment horizontal="left" vertical="center"/>
    </xf>
    <xf numFmtId="0" fontId="42" fillId="0" borderId="0" xfId="7" applyFont="1" applyAlignment="1">
      <alignment horizontal="left" vertical="center"/>
    </xf>
    <xf numFmtId="0" fontId="41" fillId="0" borderId="0" xfId="7" applyFont="1" applyAlignment="1">
      <alignment horizontal="right" vertical="center"/>
    </xf>
    <xf numFmtId="0" fontId="41" fillId="0" borderId="0" xfId="7" applyFont="1">
      <alignment vertical="center"/>
    </xf>
    <xf numFmtId="0" fontId="41" fillId="4" borderId="0" xfId="7" applyFont="1" applyFill="1">
      <alignment vertical="center"/>
    </xf>
    <xf numFmtId="0" fontId="41" fillId="4" borderId="0" xfId="7" applyFont="1" applyFill="1" applyAlignment="1">
      <alignment horizontal="center" vertical="center"/>
    </xf>
    <xf numFmtId="0" fontId="40" fillId="4" borderId="0" xfId="7" quotePrefix="1" applyFont="1" applyFill="1">
      <alignment vertical="center"/>
    </xf>
    <xf numFmtId="0" fontId="41" fillId="0" borderId="0" xfId="7" applyFont="1" applyAlignment="1">
      <alignment horizontal="center" vertical="center"/>
    </xf>
    <xf numFmtId="0" fontId="40" fillId="0" borderId="0" xfId="7" applyFont="1" applyAlignment="1">
      <alignment horizontal="right" vertical="center"/>
    </xf>
    <xf numFmtId="0" fontId="40" fillId="0" borderId="0" xfId="7" applyFont="1" applyAlignment="1">
      <alignment horizontal="center" vertical="center"/>
    </xf>
    <xf numFmtId="0" fontId="40" fillId="4" borderId="0" xfId="7" applyFont="1" applyFill="1">
      <alignment vertical="center"/>
    </xf>
    <xf numFmtId="0" fontId="44" fillId="0" borderId="0" xfId="7" applyFont="1">
      <alignment vertical="center"/>
    </xf>
    <xf numFmtId="0" fontId="40" fillId="4" borderId="0" xfId="7" applyFont="1" applyFill="1" applyAlignment="1">
      <alignment horizontal="center" vertical="center"/>
    </xf>
    <xf numFmtId="20" fontId="40" fillId="4" borderId="0" xfId="7" applyNumberFormat="1" applyFont="1" applyFill="1">
      <alignment vertical="center"/>
    </xf>
    <xf numFmtId="0" fontId="40" fillId="4" borderId="0" xfId="7" applyFont="1" applyFill="1" applyAlignment="1">
      <alignment horizontal="right" vertical="center"/>
    </xf>
    <xf numFmtId="176" fontId="40" fillId="4" borderId="0" xfId="7" applyNumberFormat="1" applyFont="1" applyFill="1">
      <alignment vertical="center"/>
    </xf>
    <xf numFmtId="0" fontId="40" fillId="4" borderId="0" xfId="7" applyFont="1" applyFill="1" applyAlignment="1">
      <alignment horizontal="left" vertical="center"/>
    </xf>
    <xf numFmtId="176" fontId="40" fillId="0" borderId="0" xfId="7" applyNumberFormat="1" applyFont="1">
      <alignment vertical="center"/>
    </xf>
    <xf numFmtId="20" fontId="40" fillId="0" borderId="0" xfId="7" applyNumberFormat="1" applyFont="1">
      <alignment vertical="center"/>
    </xf>
    <xf numFmtId="0" fontId="44" fillId="0" borderId="0" xfId="7" applyFont="1" applyAlignment="1">
      <alignment horizontal="left" vertical="center"/>
    </xf>
    <xf numFmtId="0" fontId="40" fillId="4" borderId="0" xfId="7" applyFont="1" applyFill="1" applyProtection="1">
      <alignment vertical="center"/>
      <protection locked="0"/>
    </xf>
    <xf numFmtId="1" fontId="40" fillId="4" borderId="0" xfId="7" applyNumberFormat="1" applyFont="1" applyFill="1">
      <alignment vertical="center"/>
    </xf>
    <xf numFmtId="0" fontId="44" fillId="0" borderId="0" xfId="7" applyFont="1" applyAlignment="1">
      <alignment horizontal="right" vertical="center"/>
    </xf>
    <xf numFmtId="0" fontId="44" fillId="0" borderId="0" xfId="7" applyFont="1" applyAlignment="1"/>
    <xf numFmtId="0" fontId="44" fillId="0" borderId="0" xfId="7" applyFont="1" applyAlignment="1">
      <alignment horizontal="center" vertical="center"/>
    </xf>
    <xf numFmtId="0" fontId="45" fillId="4" borderId="0" xfId="7" applyFont="1" applyFill="1">
      <alignment vertical="center"/>
    </xf>
    <xf numFmtId="0" fontId="45" fillId="0" borderId="0" xfId="7" applyFont="1">
      <alignment vertical="center"/>
    </xf>
    <xf numFmtId="0" fontId="44" fillId="0" borderId="0" xfId="7" applyFont="1" applyAlignment="1">
      <alignment horizontal="left"/>
    </xf>
    <xf numFmtId="0" fontId="45" fillId="0" borderId="0" xfId="7" applyFont="1" applyAlignment="1">
      <alignment horizontal="left" vertical="center"/>
    </xf>
    <xf numFmtId="20" fontId="41" fillId="0" borderId="0" xfId="7" applyNumberFormat="1" applyFont="1">
      <alignment vertical="center"/>
    </xf>
    <xf numFmtId="0" fontId="42" fillId="0" borderId="0" xfId="7" applyFont="1" applyAlignment="1">
      <alignment horizontal="right" vertical="center"/>
    </xf>
    <xf numFmtId="0" fontId="46" fillId="0" borderId="0" xfId="7" applyFont="1" applyAlignment="1"/>
    <xf numFmtId="0" fontId="45" fillId="0" borderId="0" xfId="7" applyFont="1" applyAlignment="1">
      <alignment horizontal="right" vertical="center"/>
    </xf>
    <xf numFmtId="0" fontId="40" fillId="0" borderId="5" xfId="7" applyFont="1" applyBorder="1" applyAlignment="1">
      <alignment horizontal="center" vertical="center" wrapText="1"/>
    </xf>
    <xf numFmtId="0" fontId="40" fillId="0" borderId="29" xfId="7" applyFont="1" applyBorder="1" applyAlignment="1">
      <alignment horizontal="center" vertical="center" wrapText="1"/>
    </xf>
    <xf numFmtId="0" fontId="44" fillId="0" borderId="98" xfId="7" applyFont="1" applyBorder="1" applyAlignment="1">
      <alignment horizontal="center" vertical="center"/>
    </xf>
    <xf numFmtId="0" fontId="44" fillId="0" borderId="24" xfId="7" applyFont="1" applyBorder="1" applyAlignment="1">
      <alignment horizontal="center" vertical="center"/>
    </xf>
    <xf numFmtId="0" fontId="44" fillId="0" borderId="99" xfId="7" applyFont="1" applyBorder="1" applyAlignment="1">
      <alignment horizontal="center" vertical="center"/>
    </xf>
    <xf numFmtId="0" fontId="44" fillId="0" borderId="25" xfId="7" applyFont="1" applyBorder="1" applyAlignment="1">
      <alignment horizontal="center" vertical="center"/>
    </xf>
    <xf numFmtId="0" fontId="40" fillId="0" borderId="8" xfId="7" applyFont="1" applyBorder="1" applyAlignment="1">
      <alignment horizontal="center" vertical="center" wrapText="1"/>
    </xf>
    <xf numFmtId="0" fontId="44" fillId="0" borderId="100" xfId="7" applyFont="1" applyBorder="1" applyAlignment="1">
      <alignment horizontal="center" vertical="center" wrapText="1"/>
    </xf>
    <xf numFmtId="0" fontId="44" fillId="0" borderId="101" xfId="7" applyFont="1" applyBorder="1" applyAlignment="1">
      <alignment horizontal="center" vertical="center" wrapText="1"/>
    </xf>
    <xf numFmtId="0" fontId="44" fillId="0" borderId="102" xfId="7" applyFont="1" applyBorder="1" applyAlignment="1">
      <alignment horizontal="center" vertical="center" wrapText="1"/>
    </xf>
    <xf numFmtId="0" fontId="40" fillId="5" borderId="5" xfId="7" applyFont="1" applyFill="1" applyBorder="1" applyAlignment="1" applyProtection="1">
      <alignment horizontal="center" vertical="center" wrapText="1"/>
      <protection locked="0"/>
    </xf>
    <xf numFmtId="0" fontId="40" fillId="5" borderId="133" xfId="7" applyFont="1" applyFill="1" applyBorder="1" applyAlignment="1" applyProtection="1">
      <alignment horizontal="center" vertical="center" shrinkToFit="1"/>
      <protection locked="0"/>
    </xf>
    <xf numFmtId="0" fontId="40" fillId="5" borderId="134" xfId="7" applyFont="1" applyFill="1" applyBorder="1" applyAlignment="1" applyProtection="1">
      <alignment horizontal="center" vertical="center" shrinkToFit="1"/>
      <protection locked="0"/>
    </xf>
    <xf numFmtId="0" fontId="40" fillId="5" borderId="135" xfId="7" applyFont="1" applyFill="1" applyBorder="1" applyAlignment="1" applyProtection="1">
      <alignment horizontal="center" vertical="center" shrinkToFit="1"/>
      <protection locked="0"/>
    </xf>
    <xf numFmtId="0" fontId="40" fillId="5" borderId="29" xfId="7" applyFont="1" applyFill="1" applyBorder="1" applyAlignment="1" applyProtection="1">
      <alignment horizontal="center" vertical="center" wrapText="1"/>
      <protection locked="0"/>
    </xf>
    <xf numFmtId="178" fontId="40" fillId="0" borderId="115" xfId="7" applyNumberFormat="1" applyFont="1" applyBorder="1" applyAlignment="1">
      <alignment horizontal="center" vertical="center" shrinkToFit="1"/>
    </xf>
    <xf numFmtId="178" fontId="40" fillId="0" borderId="116" xfId="7" applyNumberFormat="1" applyFont="1" applyBorder="1" applyAlignment="1">
      <alignment horizontal="center" vertical="center" shrinkToFit="1"/>
    </xf>
    <xf numFmtId="178" fontId="40" fillId="0" borderId="117" xfId="7" applyNumberFormat="1" applyFont="1" applyBorder="1" applyAlignment="1">
      <alignment horizontal="center" vertical="center" shrinkToFit="1"/>
    </xf>
    <xf numFmtId="0" fontId="40" fillId="5" borderId="30" xfId="7" applyFont="1" applyFill="1" applyBorder="1" applyAlignment="1" applyProtection="1">
      <alignment horizontal="center" vertical="center" wrapText="1"/>
      <protection locked="0"/>
    </xf>
    <xf numFmtId="178" fontId="40" fillId="0" borderId="123" xfId="7" applyNumberFormat="1" applyFont="1" applyBorder="1" applyAlignment="1">
      <alignment horizontal="center" vertical="center" shrinkToFit="1"/>
    </xf>
    <xf numFmtId="178" fontId="40" fillId="0" borderId="124" xfId="7" applyNumberFormat="1" applyFont="1" applyBorder="1" applyAlignment="1">
      <alignment horizontal="center" vertical="center" shrinkToFit="1"/>
    </xf>
    <xf numFmtId="178" fontId="40" fillId="0" borderId="125" xfId="7" applyNumberFormat="1" applyFont="1" applyBorder="1" applyAlignment="1">
      <alignment horizontal="center" vertical="center" shrinkToFit="1"/>
    </xf>
    <xf numFmtId="0" fontId="40" fillId="5" borderId="33" xfId="7" applyFont="1" applyFill="1" applyBorder="1" applyAlignment="1" applyProtection="1">
      <alignment horizontal="center" vertical="center" wrapText="1"/>
      <protection locked="0"/>
    </xf>
    <xf numFmtId="0" fontId="40" fillId="5" borderId="8" xfId="7" applyFont="1" applyFill="1" applyBorder="1" applyAlignment="1" applyProtection="1">
      <alignment horizontal="center" vertical="center" wrapText="1"/>
      <protection locked="0"/>
    </xf>
    <xf numFmtId="0" fontId="45" fillId="4" borderId="87" xfId="7" applyFont="1" applyFill="1" applyBorder="1">
      <alignment vertical="center"/>
    </xf>
    <xf numFmtId="0" fontId="49" fillId="4" borderId="89" xfId="7" applyFont="1" applyFill="1" applyBorder="1" applyAlignment="1">
      <alignment horizontal="center" vertical="center"/>
    </xf>
    <xf numFmtId="0" fontId="45" fillId="4" borderId="89" xfId="7" applyFont="1" applyFill="1" applyBorder="1" applyAlignment="1">
      <alignment horizontal="center" vertical="center" wrapText="1"/>
    </xf>
    <xf numFmtId="0" fontId="45" fillId="4" borderId="89" xfId="7" applyFont="1" applyFill="1" applyBorder="1" applyAlignment="1">
      <alignment horizontal="center" vertical="center" shrinkToFit="1"/>
    </xf>
    <xf numFmtId="0" fontId="50" fillId="4" borderId="89" xfId="7" applyFont="1" applyFill="1" applyBorder="1" applyAlignment="1">
      <alignment horizontal="center" vertical="center" wrapText="1"/>
    </xf>
    <xf numFmtId="1" fontId="45" fillId="4" borderId="89" xfId="7" applyNumberFormat="1" applyFont="1" applyFill="1" applyBorder="1" applyAlignment="1">
      <alignment horizontal="center" vertical="center" wrapText="1"/>
    </xf>
    <xf numFmtId="0" fontId="45" fillId="4" borderId="88" xfId="7" applyFont="1" applyFill="1" applyBorder="1" applyAlignment="1">
      <alignment horizontal="center" vertical="center" wrapText="1"/>
    </xf>
    <xf numFmtId="0" fontId="44" fillId="0" borderId="1" xfId="7" applyFont="1" applyBorder="1">
      <alignment vertical="center"/>
    </xf>
    <xf numFmtId="0" fontId="44" fillId="0" borderId="9" xfId="7" applyFont="1" applyBorder="1" applyAlignment="1">
      <alignment vertical="center" wrapText="1"/>
    </xf>
    <xf numFmtId="0" fontId="44" fillId="0" borderId="82" xfId="7" applyFont="1" applyBorder="1" applyAlignment="1">
      <alignment vertical="center" wrapText="1"/>
    </xf>
    <xf numFmtId="0" fontId="44" fillId="0" borderId="165" xfId="7" applyFont="1" applyBorder="1" applyAlignment="1">
      <alignment vertical="center" wrapText="1"/>
    </xf>
    <xf numFmtId="178" fontId="44" fillId="4" borderId="166" xfId="7" applyNumberFormat="1" applyFont="1" applyFill="1" applyBorder="1" applyAlignment="1">
      <alignment horizontal="center" vertical="center" shrinkToFit="1"/>
    </xf>
    <xf numFmtId="178" fontId="44" fillId="4" borderId="167" xfId="7" applyNumberFormat="1" applyFont="1" applyFill="1" applyBorder="1" applyAlignment="1">
      <alignment horizontal="center" vertical="center" shrinkToFit="1"/>
    </xf>
    <xf numFmtId="178" fontId="44" fillId="4" borderId="168" xfId="7" applyNumberFormat="1" applyFont="1" applyFill="1" applyBorder="1" applyAlignment="1">
      <alignment horizontal="center" vertical="center" shrinkToFit="1"/>
    </xf>
    <xf numFmtId="0" fontId="44" fillId="0" borderId="48" xfId="7" applyFont="1" applyBorder="1">
      <alignment vertical="center"/>
    </xf>
    <xf numFmtId="0" fontId="44" fillId="0" borderId="0" xfId="7" applyFont="1" applyAlignment="1">
      <alignment vertical="center" wrapText="1"/>
    </xf>
    <xf numFmtId="0" fontId="44" fillId="0" borderId="36" xfId="7" applyFont="1" applyBorder="1" applyAlignment="1">
      <alignment vertical="center" wrapText="1"/>
    </xf>
    <xf numFmtId="0" fontId="44" fillId="0" borderId="119" xfId="7" applyFont="1" applyBorder="1" applyAlignment="1">
      <alignment vertical="center" wrapText="1"/>
    </xf>
    <xf numFmtId="0" fontId="44" fillId="0" borderId="128" xfId="7" applyFont="1" applyBorder="1">
      <alignment vertical="center"/>
    </xf>
    <xf numFmtId="0" fontId="44" fillId="0" borderId="23" xfId="7" applyFont="1" applyBorder="1" applyAlignment="1">
      <alignment vertical="center" wrapText="1"/>
    </xf>
    <xf numFmtId="0" fontId="45" fillId="0" borderId="96" xfId="7" applyFont="1" applyBorder="1">
      <alignment vertical="center"/>
    </xf>
    <xf numFmtId="0" fontId="45" fillId="0" borderId="36" xfId="7" applyFont="1" applyBorder="1" applyAlignment="1">
      <alignment vertical="center" wrapText="1"/>
    </xf>
    <xf numFmtId="178" fontId="44" fillId="7" borderId="98" xfId="7" applyNumberFormat="1" applyFont="1" applyFill="1" applyBorder="1" applyAlignment="1" applyProtection="1">
      <alignment horizontal="center" vertical="center" shrinkToFit="1"/>
      <protection locked="0"/>
    </xf>
    <xf numFmtId="178" fontId="44" fillId="7" borderId="24" xfId="7" applyNumberFormat="1" applyFont="1" applyFill="1" applyBorder="1" applyAlignment="1" applyProtection="1">
      <alignment horizontal="center" vertical="center" shrinkToFit="1"/>
      <protection locked="0"/>
    </xf>
    <xf numFmtId="178" fontId="44" fillId="7" borderId="99" xfId="7" applyNumberFormat="1" applyFont="1" applyFill="1" applyBorder="1" applyAlignment="1" applyProtection="1">
      <alignment horizontal="center" vertical="center" shrinkToFit="1"/>
      <protection locked="0"/>
    </xf>
    <xf numFmtId="0" fontId="45" fillId="0" borderId="156" xfId="7" applyFont="1" applyBorder="1">
      <alignment vertical="center"/>
    </xf>
    <xf numFmtId="0" fontId="45" fillId="0" borderId="143" xfId="7" applyFont="1" applyBorder="1" applyAlignment="1">
      <alignment vertical="center" wrapText="1"/>
    </xf>
    <xf numFmtId="178" fontId="44" fillId="0" borderId="98" xfId="7" applyNumberFormat="1" applyFont="1" applyBorder="1" applyAlignment="1">
      <alignment horizontal="center" vertical="center" shrinkToFit="1"/>
    </xf>
    <xf numFmtId="178" fontId="44" fillId="0" borderId="24" xfId="7" applyNumberFormat="1" applyFont="1" applyBorder="1" applyAlignment="1">
      <alignment horizontal="center" vertical="center" shrinkToFit="1"/>
    </xf>
    <xf numFmtId="178" fontId="44" fillId="0" borderId="99" xfId="7" applyNumberFormat="1" applyFont="1" applyBorder="1" applyAlignment="1">
      <alignment horizontal="center" vertical="center" shrinkToFit="1"/>
    </xf>
    <xf numFmtId="178" fontId="44" fillId="4" borderId="98" xfId="7" applyNumberFormat="1" applyFont="1" applyFill="1" applyBorder="1" applyAlignment="1">
      <alignment horizontal="center" vertical="center" shrinkToFit="1"/>
    </xf>
    <xf numFmtId="178" fontId="44" fillId="4" borderId="24" xfId="7" applyNumberFormat="1" applyFont="1" applyFill="1" applyBorder="1" applyAlignment="1">
      <alignment horizontal="center" vertical="center" shrinkToFit="1"/>
    </xf>
    <xf numFmtId="178" fontId="44" fillId="4" borderId="99" xfId="7" applyNumberFormat="1" applyFont="1" applyFill="1" applyBorder="1" applyAlignment="1">
      <alignment horizontal="center" vertical="center" shrinkToFit="1"/>
    </xf>
    <xf numFmtId="178" fontId="44" fillId="4" borderId="158" xfId="7" applyNumberFormat="1" applyFont="1" applyFill="1" applyBorder="1" applyAlignment="1">
      <alignment horizontal="center" vertical="center" shrinkToFit="1"/>
    </xf>
    <xf numFmtId="178" fontId="44" fillId="4" borderId="20" xfId="7" applyNumberFormat="1" applyFont="1" applyFill="1" applyBorder="1" applyAlignment="1">
      <alignment horizontal="center" vertical="center" shrinkToFit="1"/>
    </xf>
    <xf numFmtId="178" fontId="44" fillId="4" borderId="159" xfId="7" applyNumberFormat="1" applyFont="1" applyFill="1" applyBorder="1" applyAlignment="1">
      <alignment horizontal="center" vertical="center" shrinkToFit="1"/>
    </xf>
    <xf numFmtId="178" fontId="44" fillId="4" borderId="6" xfId="7" applyNumberFormat="1" applyFont="1" applyFill="1" applyBorder="1" applyAlignment="1">
      <alignment horizontal="center" vertical="center" shrinkToFit="1"/>
    </xf>
    <xf numFmtId="178" fontId="44" fillId="4" borderId="25" xfId="7" applyNumberFormat="1" applyFont="1" applyFill="1" applyBorder="1" applyAlignment="1">
      <alignment horizontal="center" vertical="center" shrinkToFit="1"/>
    </xf>
    <xf numFmtId="178" fontId="44" fillId="4" borderId="100" xfId="7" applyNumberFormat="1" applyFont="1" applyFill="1" applyBorder="1" applyAlignment="1">
      <alignment horizontal="center" vertical="center" shrinkToFit="1"/>
    </xf>
    <xf numFmtId="178" fontId="44" fillId="4" borderId="101" xfId="7" applyNumberFormat="1" applyFont="1" applyFill="1" applyBorder="1" applyAlignment="1">
      <alignment horizontal="center" vertical="center" shrinkToFit="1"/>
    </xf>
    <xf numFmtId="178" fontId="44" fillId="4" borderId="102" xfId="7" applyNumberFormat="1" applyFont="1" applyFill="1" applyBorder="1" applyAlignment="1">
      <alignment horizontal="center" vertical="center" shrinkToFit="1"/>
    </xf>
    <xf numFmtId="178" fontId="44" fillId="4" borderId="43" xfId="7" applyNumberFormat="1" applyFont="1" applyFill="1" applyBorder="1" applyAlignment="1">
      <alignment horizontal="center" vertical="center" shrinkToFit="1"/>
    </xf>
    <xf numFmtId="0" fontId="46" fillId="0" borderId="0" xfId="7" applyFont="1">
      <alignment vertical="center"/>
    </xf>
    <xf numFmtId="0" fontId="45" fillId="0" borderId="0" xfId="7" applyFont="1" applyAlignment="1">
      <alignment vertical="center" shrinkToFit="1"/>
    </xf>
    <xf numFmtId="0" fontId="48" fillId="0" borderId="0" xfId="7" applyFont="1" applyAlignment="1">
      <alignment vertical="center" shrinkToFit="1"/>
    </xf>
    <xf numFmtId="0" fontId="45" fillId="0" borderId="0" xfId="7" applyFont="1" applyAlignment="1">
      <alignment vertical="center" wrapText="1"/>
    </xf>
    <xf numFmtId="0" fontId="44" fillId="0" borderId="0" xfId="7" applyFont="1" applyAlignment="1">
      <alignment horizontal="justify" vertical="center" wrapText="1"/>
    </xf>
    <xf numFmtId="0" fontId="45" fillId="0" borderId="0" xfId="7" applyFont="1" applyAlignment="1">
      <alignment vertical="center" textRotation="90"/>
    </xf>
    <xf numFmtId="178" fontId="40" fillId="5" borderId="133" xfId="7" applyNumberFormat="1" applyFont="1" applyFill="1" applyBorder="1" applyAlignment="1" applyProtection="1">
      <alignment horizontal="center" vertical="center" shrinkToFit="1"/>
      <protection locked="0"/>
    </xf>
    <xf numFmtId="178" fontId="40" fillId="5" borderId="134" xfId="7" applyNumberFormat="1" applyFont="1" applyFill="1" applyBorder="1" applyAlignment="1" applyProtection="1">
      <alignment horizontal="center" vertical="center" shrinkToFit="1"/>
      <protection locked="0"/>
    </xf>
    <xf numFmtId="178" fontId="40" fillId="5" borderId="135" xfId="7" applyNumberFormat="1" applyFont="1" applyFill="1" applyBorder="1" applyAlignment="1" applyProtection="1">
      <alignment horizontal="center" vertical="center" shrinkToFit="1"/>
      <protection locked="0"/>
    </xf>
    <xf numFmtId="0" fontId="40" fillId="5" borderId="31" xfId="7" applyFont="1" applyFill="1" applyBorder="1" applyAlignment="1" applyProtection="1">
      <alignment horizontal="center" vertical="center" wrapText="1"/>
      <protection locked="0"/>
    </xf>
    <xf numFmtId="0" fontId="40" fillId="5" borderId="28" xfId="7" applyFont="1" applyFill="1" applyBorder="1" applyAlignment="1" applyProtection="1">
      <alignment horizontal="center" vertical="center" wrapText="1"/>
      <protection locked="0"/>
    </xf>
    <xf numFmtId="178" fontId="45" fillId="4" borderId="89" xfId="7" applyNumberFormat="1" applyFont="1" applyFill="1" applyBorder="1" applyAlignment="1">
      <alignment horizontal="center" vertical="center" shrinkToFit="1"/>
    </xf>
    <xf numFmtId="178" fontId="45" fillId="4" borderId="89" xfId="7" applyNumberFormat="1" applyFont="1" applyFill="1" applyBorder="1" applyAlignment="1">
      <alignment horizontal="center" vertical="center" wrapText="1"/>
    </xf>
    <xf numFmtId="0" fontId="56" fillId="4" borderId="0" xfId="7" applyFont="1" applyFill="1" applyAlignment="1">
      <alignment horizontal="left" vertical="center"/>
    </xf>
    <xf numFmtId="0" fontId="57" fillId="4" borderId="0" xfId="7" applyFont="1" applyFill="1" applyAlignment="1">
      <alignment horizontal="center" vertical="center"/>
    </xf>
    <xf numFmtId="0" fontId="57" fillId="4" borderId="0" xfId="7" applyFont="1" applyFill="1">
      <alignment vertical="center"/>
    </xf>
    <xf numFmtId="0" fontId="57" fillId="4" borderId="0" xfId="7" applyFont="1" applyFill="1" applyAlignment="1">
      <alignment horizontal="left" vertical="center"/>
    </xf>
    <xf numFmtId="0" fontId="58" fillId="4" borderId="0" xfId="7" applyFont="1" applyFill="1">
      <alignment vertical="center"/>
    </xf>
    <xf numFmtId="0" fontId="58" fillId="4" borderId="0" xfId="7" applyFont="1" applyFill="1" applyAlignment="1">
      <alignment horizontal="left" vertical="center"/>
    </xf>
    <xf numFmtId="0" fontId="57" fillId="7" borderId="24" xfId="7" applyFont="1" applyFill="1" applyBorder="1" applyAlignment="1" applyProtection="1">
      <alignment horizontal="center" vertical="center"/>
      <protection locked="0"/>
    </xf>
    <xf numFmtId="20" fontId="57" fillId="7" borderId="24" xfId="7" applyNumberFormat="1" applyFont="1" applyFill="1" applyBorder="1" applyAlignment="1" applyProtection="1">
      <alignment horizontal="center" vertical="center"/>
      <protection locked="0"/>
    </xf>
    <xf numFmtId="0" fontId="57" fillId="4" borderId="24" xfId="7" applyFont="1" applyFill="1" applyBorder="1" applyAlignment="1">
      <alignment horizontal="center" vertical="center"/>
    </xf>
    <xf numFmtId="177" fontId="57" fillId="4" borderId="24" xfId="7" applyNumberFormat="1" applyFont="1" applyFill="1" applyBorder="1" applyAlignment="1">
      <alignment horizontal="center" vertical="center"/>
    </xf>
    <xf numFmtId="0" fontId="57" fillId="7" borderId="24" xfId="7" applyFont="1" applyFill="1" applyBorder="1" applyAlignment="1" applyProtection="1">
      <alignment horizontal="left" vertical="center"/>
      <protection locked="0"/>
    </xf>
    <xf numFmtId="0" fontId="57" fillId="4" borderId="24" xfId="8" applyNumberFormat="1" applyFont="1" applyFill="1" applyBorder="1" applyAlignment="1" applyProtection="1">
      <alignment horizontal="center" vertical="center"/>
    </xf>
    <xf numFmtId="20" fontId="57" fillId="4" borderId="24" xfId="7" applyNumberFormat="1" applyFont="1" applyFill="1" applyBorder="1" applyAlignment="1">
      <alignment horizontal="center" vertical="center"/>
    </xf>
    <xf numFmtId="0" fontId="59" fillId="4" borderId="0" xfId="7" applyFont="1" applyFill="1" applyAlignment="1">
      <alignment horizontal="left" vertical="center"/>
    </xf>
    <xf numFmtId="0" fontId="61" fillId="0" borderId="0" xfId="0" applyFont="1"/>
    <xf numFmtId="0" fontId="61" fillId="4" borderId="0" xfId="0" applyFont="1" applyFill="1"/>
    <xf numFmtId="0" fontId="64" fillId="4" borderId="0" xfId="0" applyFont="1" applyFill="1"/>
    <xf numFmtId="0" fontId="65" fillId="4" borderId="0" xfId="0" applyFont="1" applyFill="1"/>
    <xf numFmtId="0" fontId="61" fillId="4" borderId="49" xfId="0" applyFont="1" applyFill="1" applyBorder="1" applyAlignment="1">
      <alignment horizontal="left" vertical="center"/>
    </xf>
    <xf numFmtId="0" fontId="61" fillId="4" borderId="50" xfId="0" applyFont="1" applyFill="1" applyBorder="1" applyAlignment="1">
      <alignment horizontal="left" vertical="center"/>
    </xf>
    <xf numFmtId="0" fontId="66" fillId="4" borderId="49" xfId="0" applyFont="1" applyFill="1" applyBorder="1" applyAlignment="1">
      <alignment horizontal="left" vertical="center"/>
    </xf>
    <xf numFmtId="0" fontId="61" fillId="4" borderId="49" xfId="0" applyFont="1" applyFill="1" applyBorder="1"/>
    <xf numFmtId="0" fontId="65" fillId="4" borderId="49" xfId="0" applyFont="1" applyFill="1" applyBorder="1"/>
    <xf numFmtId="0" fontId="65" fillId="4" borderId="34" xfId="0" applyFont="1" applyFill="1" applyBorder="1"/>
    <xf numFmtId="0" fontId="61" fillId="4" borderId="32" xfId="0" applyFont="1" applyFill="1" applyBorder="1"/>
    <xf numFmtId="0" fontId="61" fillId="4" borderId="51" xfId="0" applyFont="1" applyFill="1" applyBorder="1"/>
    <xf numFmtId="0" fontId="61" fillId="4" borderId="52" xfId="0" applyFont="1" applyFill="1" applyBorder="1"/>
    <xf numFmtId="0" fontId="61" fillId="4" borderId="53" xfId="0" applyFont="1" applyFill="1" applyBorder="1"/>
    <xf numFmtId="0" fontId="68" fillId="4" borderId="0" xfId="0" applyFont="1" applyFill="1" applyAlignment="1">
      <alignment vertical="center"/>
    </xf>
    <xf numFmtId="0" fontId="68" fillId="4" borderId="54" xfId="0" applyFont="1" applyFill="1" applyBorder="1" applyAlignment="1">
      <alignment vertical="center"/>
    </xf>
    <xf numFmtId="0" fontId="68" fillId="4" borderId="49" xfId="0" applyFont="1" applyFill="1" applyBorder="1" applyAlignment="1">
      <alignment horizontal="center" vertical="center"/>
    </xf>
    <xf numFmtId="0" fontId="70" fillId="4" borderId="0" xfId="0" applyFont="1" applyFill="1" applyAlignment="1">
      <alignment horizontal="left" vertical="center"/>
    </xf>
    <xf numFmtId="0" fontId="70" fillId="4" borderId="29" xfId="0" applyFont="1" applyFill="1" applyBorder="1" applyAlignment="1">
      <alignment horizontal="left" vertical="center"/>
    </xf>
    <xf numFmtId="0" fontId="71" fillId="4" borderId="0" xfId="0" applyFont="1" applyFill="1" applyAlignment="1">
      <alignment vertical="center"/>
    </xf>
    <xf numFmtId="0" fontId="72" fillId="4" borderId="0" xfId="0" applyFont="1" applyFill="1"/>
    <xf numFmtId="0" fontId="72" fillId="4" borderId="0" xfId="0" applyFont="1" applyFill="1" applyAlignment="1">
      <alignment horizontal="center" vertical="center"/>
    </xf>
    <xf numFmtId="0" fontId="72" fillId="0" borderId="0" xfId="0" applyFont="1"/>
    <xf numFmtId="0" fontId="74" fillId="4" borderId="0" xfId="0" applyFont="1" applyFill="1" applyAlignment="1">
      <alignment vertical="center"/>
    </xf>
    <xf numFmtId="0" fontId="70" fillId="4" borderId="0" xfId="0" applyFont="1" applyFill="1" applyAlignment="1">
      <alignment vertical="center"/>
    </xf>
    <xf numFmtId="0" fontId="68" fillId="4" borderId="0" xfId="0" applyFont="1" applyFill="1" applyAlignment="1">
      <alignment horizontal="center" vertical="center"/>
    </xf>
    <xf numFmtId="0" fontId="75" fillId="4" borderId="0" xfId="0" applyFont="1" applyFill="1" applyAlignment="1">
      <alignment horizontal="center" vertical="center"/>
    </xf>
    <xf numFmtId="0" fontId="61" fillId="4" borderId="0" xfId="0" applyFont="1" applyFill="1" applyAlignment="1">
      <alignment vertical="center"/>
    </xf>
    <xf numFmtId="0" fontId="68" fillId="4" borderId="0" xfId="0" applyFont="1" applyFill="1" applyAlignment="1">
      <alignment horizontal="left" vertical="center"/>
    </xf>
    <xf numFmtId="0" fontId="74" fillId="4" borderId="0" xfId="0" applyFont="1" applyFill="1" applyAlignment="1">
      <alignment horizontal="left" vertical="center"/>
    </xf>
    <xf numFmtId="0" fontId="72" fillId="4" borderId="0" xfId="0" applyFont="1" applyFill="1" applyAlignment="1">
      <alignment vertical="center"/>
    </xf>
    <xf numFmtId="0" fontId="61" fillId="4" borderId="0" xfId="0" applyFont="1" applyFill="1" applyAlignment="1">
      <alignment horizontal="center" vertical="center"/>
    </xf>
    <xf numFmtId="0" fontId="65" fillId="4" borderId="0" xfId="0" applyFont="1" applyFill="1" applyAlignment="1">
      <alignment vertical="center"/>
    </xf>
    <xf numFmtId="0" fontId="68" fillId="0" borderId="0" xfId="0" applyFont="1"/>
    <xf numFmtId="0" fontId="68" fillId="0" borderId="0" xfId="0" applyFont="1" applyAlignment="1">
      <alignment wrapText="1"/>
    </xf>
    <xf numFmtId="0" fontId="65" fillId="4" borderId="31" xfId="0" applyFont="1" applyFill="1" applyBorder="1" applyAlignment="1">
      <alignment vertical="center"/>
    </xf>
    <xf numFmtId="0" fontId="72" fillId="4" borderId="0" xfId="0" applyFont="1" applyFill="1" applyAlignment="1">
      <alignment horizontal="left" vertical="center" wrapText="1"/>
    </xf>
    <xf numFmtId="0" fontId="65" fillId="4" borderId="0" xfId="0" applyFont="1" applyFill="1" applyAlignment="1">
      <alignment horizontal="center" vertical="center"/>
    </xf>
    <xf numFmtId="0" fontId="71" fillId="4" borderId="0" xfId="0" applyFont="1" applyFill="1" applyAlignment="1">
      <alignment horizontal="left" vertical="center"/>
    </xf>
    <xf numFmtId="0" fontId="78" fillId="4" borderId="0" xfId="0" applyFont="1" applyFill="1"/>
    <xf numFmtId="0" fontId="68" fillId="4" borderId="0" xfId="0" applyFont="1" applyFill="1" applyAlignment="1">
      <alignment horizontal="left" vertical="center" wrapText="1"/>
    </xf>
    <xf numFmtId="0" fontId="65" fillId="4" borderId="34" xfId="0" applyFont="1" applyFill="1" applyBorder="1" applyAlignment="1">
      <alignment vertical="center"/>
    </xf>
    <xf numFmtId="0" fontId="68" fillId="4" borderId="0" xfId="0" applyFont="1" applyFill="1"/>
    <xf numFmtId="0" fontId="68" fillId="4" borderId="32" xfId="0" applyFont="1" applyFill="1" applyBorder="1" applyAlignment="1">
      <alignment horizontal="left" vertical="center"/>
    </xf>
    <xf numFmtId="0" fontId="68" fillId="4" borderId="55" xfId="0" applyFont="1" applyFill="1" applyBorder="1" applyAlignment="1">
      <alignment vertical="top"/>
    </xf>
    <xf numFmtId="0" fontId="68" fillId="4" borderId="56" xfId="0" applyFont="1" applyFill="1" applyBorder="1" applyAlignment="1">
      <alignment vertical="top"/>
    </xf>
    <xf numFmtId="0" fontId="68" fillId="4" borderId="29" xfId="0" applyFont="1" applyFill="1" applyBorder="1" applyAlignment="1">
      <alignment horizontal="center" vertical="center"/>
    </xf>
    <xf numFmtId="49" fontId="68" fillId="4" borderId="32" xfId="0" applyNumberFormat="1" applyFont="1" applyFill="1" applyBorder="1" applyAlignment="1">
      <alignment horizontal="left" vertical="top"/>
    </xf>
    <xf numFmtId="0" fontId="68" fillId="4" borderId="52" xfId="0" applyFont="1" applyFill="1" applyBorder="1" applyAlignment="1">
      <alignment horizontal="left" vertical="top"/>
    </xf>
    <xf numFmtId="0" fontId="72" fillId="0" borderId="0" xfId="0" applyFont="1" applyAlignment="1">
      <alignment vertical="center" wrapText="1"/>
    </xf>
    <xf numFmtId="0" fontId="68" fillId="0" borderId="0" xfId="0" applyFont="1" applyAlignment="1">
      <alignment vertical="center" wrapText="1"/>
    </xf>
    <xf numFmtId="0" fontId="68" fillId="4" borderId="32" xfId="0" applyFont="1" applyFill="1" applyBorder="1" applyAlignment="1">
      <alignment vertical="center"/>
    </xf>
    <xf numFmtId="0" fontId="68" fillId="0" borderId="0" xfId="0" applyFont="1" applyAlignment="1">
      <alignment vertical="center"/>
    </xf>
    <xf numFmtId="0" fontId="61" fillId="0" borderId="0" xfId="0" applyFont="1" applyAlignment="1">
      <alignment vertical="center"/>
    </xf>
    <xf numFmtId="0" fontId="65" fillId="4" borderId="49" xfId="0" applyFont="1" applyFill="1" applyBorder="1" applyAlignment="1">
      <alignment horizontal="center" vertical="center"/>
    </xf>
    <xf numFmtId="0" fontId="68" fillId="4" borderId="28" xfId="0" applyFont="1" applyFill="1" applyBorder="1" applyAlignment="1">
      <alignment horizontal="center" vertical="center"/>
    </xf>
    <xf numFmtId="0" fontId="65" fillId="4" borderId="29" xfId="0" applyFont="1" applyFill="1" applyBorder="1" applyAlignment="1">
      <alignment horizontal="center" vertical="center"/>
    </xf>
    <xf numFmtId="0" fontId="68" fillId="4" borderId="0" xfId="0" applyFont="1" applyFill="1" applyAlignment="1">
      <alignment horizontal="left" vertical="top" wrapText="1"/>
    </xf>
    <xf numFmtId="0" fontId="68" fillId="4" borderId="0" xfId="0" applyFont="1" applyFill="1" applyAlignment="1">
      <alignment horizontal="center" vertical="center" shrinkToFit="1"/>
    </xf>
    <xf numFmtId="0" fontId="72" fillId="4" borderId="0" xfId="0" applyFont="1" applyFill="1" applyAlignment="1">
      <alignment vertical="center" wrapText="1"/>
    </xf>
    <xf numFmtId="0" fontId="68" fillId="4" borderId="28" xfId="0" applyFont="1" applyFill="1" applyBorder="1" applyAlignment="1">
      <alignment vertical="center"/>
    </xf>
    <xf numFmtId="0" fontId="68" fillId="4" borderId="52" xfId="0" applyFont="1" applyFill="1" applyBorder="1" applyAlignment="1">
      <alignment horizontal="center" vertical="center"/>
    </xf>
    <xf numFmtId="0" fontId="68" fillId="4" borderId="30" xfId="0" applyFont="1" applyFill="1" applyBorder="1" applyAlignment="1">
      <alignment vertical="center"/>
    </xf>
    <xf numFmtId="0" fontId="61" fillId="4" borderId="0" xfId="0" applyFont="1" applyFill="1" applyAlignment="1">
      <alignment vertical="center" wrapText="1"/>
    </xf>
    <xf numFmtId="0" fontId="61" fillId="0" borderId="0" xfId="0" applyFont="1" applyAlignment="1">
      <alignment horizontal="center" vertical="center"/>
    </xf>
    <xf numFmtId="0" fontId="61" fillId="0" borderId="0" xfId="0" applyFont="1" applyAlignment="1">
      <alignment horizontal="left" vertical="top" wrapText="1"/>
    </xf>
    <xf numFmtId="0" fontId="61" fillId="0" borderId="0" xfId="0" applyFont="1" applyAlignment="1">
      <alignment vertical="top"/>
    </xf>
    <xf numFmtId="0" fontId="73" fillId="4" borderId="0" xfId="0" applyFont="1" applyFill="1" applyAlignment="1">
      <alignment vertical="center"/>
    </xf>
    <xf numFmtId="0" fontId="61" fillId="4" borderId="0" xfId="0" applyFont="1" applyFill="1" applyAlignment="1">
      <alignment horizontal="left" vertical="center" wrapText="1"/>
    </xf>
    <xf numFmtId="0" fontId="68" fillId="4" borderId="32" xfId="0" applyFont="1" applyFill="1" applyBorder="1" applyAlignment="1">
      <alignment horizontal="left" vertical="top"/>
    </xf>
    <xf numFmtId="0" fontId="68" fillId="4" borderId="0" xfId="0" applyFont="1" applyFill="1" applyAlignment="1">
      <alignment vertical="top"/>
    </xf>
    <xf numFmtId="0" fontId="68" fillId="4" borderId="32" xfId="0" applyFont="1" applyFill="1" applyBorder="1" applyAlignment="1">
      <alignment vertical="top" wrapText="1"/>
    </xf>
    <xf numFmtId="0" fontId="72" fillId="4" borderId="32" xfId="0" applyFont="1" applyFill="1" applyBorder="1" applyAlignment="1">
      <alignment horizontal="center" vertical="top" wrapText="1"/>
    </xf>
    <xf numFmtId="0" fontId="72" fillId="4" borderId="23" xfId="0" applyFont="1" applyFill="1" applyBorder="1" applyAlignment="1">
      <alignment horizontal="center" vertical="center"/>
    </xf>
    <xf numFmtId="0" fontId="72" fillId="4" borderId="32" xfId="0" applyFont="1" applyFill="1" applyBorder="1" applyAlignment="1">
      <alignment horizontal="center" vertical="center" wrapText="1"/>
    </xf>
    <xf numFmtId="0" fontId="72" fillId="4" borderId="32" xfId="0" applyFont="1" applyFill="1" applyBorder="1" applyAlignment="1">
      <alignment horizontal="left" vertical="center" wrapText="1"/>
    </xf>
    <xf numFmtId="0" fontId="72" fillId="4" borderId="0" xfId="0" applyFont="1" applyFill="1" applyAlignment="1">
      <alignment horizontal="center" vertical="center" wrapText="1"/>
    </xf>
    <xf numFmtId="0" fontId="68" fillId="4" borderId="0" xfId="0" applyFont="1" applyFill="1" applyAlignment="1">
      <alignment horizontal="center" vertical="top"/>
    </xf>
    <xf numFmtId="0" fontId="68" fillId="4" borderId="0" xfId="0" applyFont="1" applyFill="1" applyAlignment="1">
      <alignment horizontal="center" vertical="top" wrapText="1"/>
    </xf>
    <xf numFmtId="0" fontId="68" fillId="4" borderId="23" xfId="0" applyFont="1" applyFill="1" applyBorder="1" applyAlignment="1">
      <alignment horizontal="center" vertical="top"/>
    </xf>
    <xf numFmtId="0" fontId="68" fillId="4" borderId="32" xfId="0" applyFont="1" applyFill="1" applyBorder="1" applyAlignment="1">
      <alignment horizontal="left" vertical="top" wrapText="1"/>
    </xf>
    <xf numFmtId="0" fontId="68" fillId="4" borderId="52" xfId="0" applyFont="1" applyFill="1" applyBorder="1" applyAlignment="1">
      <alignment horizontal="left" vertical="top" wrapText="1"/>
    </xf>
    <xf numFmtId="0" fontId="68" fillId="4" borderId="23" xfId="0" applyFont="1" applyFill="1" applyBorder="1" applyAlignment="1">
      <alignment horizontal="left" vertical="center" wrapText="1"/>
    </xf>
    <xf numFmtId="0" fontId="73" fillId="4" borderId="0" xfId="0" applyFont="1" applyFill="1"/>
    <xf numFmtId="0" fontId="71" fillId="4" borderId="0" xfId="0" applyFont="1" applyFill="1"/>
    <xf numFmtId="0" fontId="68" fillId="4" borderId="0" xfId="0" applyFont="1" applyFill="1" applyAlignment="1">
      <alignment horizontal="center"/>
    </xf>
    <xf numFmtId="0" fontId="65" fillId="4" borderId="36" xfId="0" applyFont="1" applyFill="1" applyBorder="1" applyAlignment="1">
      <alignment horizontal="center" vertical="center"/>
    </xf>
    <xf numFmtId="0" fontId="80" fillId="0" borderId="0" xfId="0" applyFont="1" applyAlignment="1">
      <alignment vertical="center" wrapText="1"/>
    </xf>
    <xf numFmtId="0" fontId="80" fillId="4" borderId="0" xfId="0" applyFont="1" applyFill="1" applyAlignment="1">
      <alignment vertical="center" wrapText="1"/>
    </xf>
    <xf numFmtId="0" fontId="81" fillId="4" borderId="0" xfId="0" applyFont="1" applyFill="1"/>
    <xf numFmtId="0" fontId="68" fillId="4" borderId="23" xfId="0" applyFont="1" applyFill="1" applyBorder="1"/>
    <xf numFmtId="0" fontId="81" fillId="4" borderId="52" xfId="0" applyFont="1" applyFill="1" applyBorder="1"/>
    <xf numFmtId="0" fontId="81" fillId="4" borderId="0" xfId="0" applyFont="1" applyFill="1" applyAlignment="1">
      <alignment vertical="center"/>
    </xf>
    <xf numFmtId="0" fontId="68" fillId="4" borderId="33" xfId="0" applyFont="1" applyFill="1" applyBorder="1" applyAlignment="1">
      <alignment horizontal="center" vertical="center"/>
    </xf>
    <xf numFmtId="0" fontId="68" fillId="4" borderId="30" xfId="0" applyFont="1" applyFill="1" applyBorder="1" applyAlignment="1">
      <alignment horizontal="center" vertical="center"/>
    </xf>
    <xf numFmtId="0" fontId="72" fillId="4" borderId="15" xfId="0" applyFont="1" applyFill="1" applyBorder="1" applyAlignment="1">
      <alignment horizontal="right" vertical="top"/>
    </xf>
    <xf numFmtId="0" fontId="72" fillId="4" borderId="15" xfId="0" applyFont="1" applyFill="1" applyBorder="1" applyAlignment="1">
      <alignment horizontal="right" vertical="center"/>
    </xf>
    <xf numFmtId="0" fontId="72" fillId="4" borderId="58" xfId="0" applyFont="1" applyFill="1" applyBorder="1"/>
    <xf numFmtId="0" fontId="72" fillId="4" borderId="15" xfId="0" applyFont="1" applyFill="1" applyBorder="1"/>
    <xf numFmtId="0" fontId="79" fillId="4" borderId="0" xfId="0" applyFont="1" applyFill="1" applyAlignment="1">
      <alignment horizontal="left" vertical="center"/>
    </xf>
    <xf numFmtId="0" fontId="72" fillId="0" borderId="0" xfId="0" applyFont="1" applyAlignment="1">
      <alignment vertical="top"/>
    </xf>
    <xf numFmtId="0" fontId="72" fillId="0" borderId="0" xfId="0" applyFont="1" applyAlignment="1">
      <alignment vertical="center"/>
    </xf>
    <xf numFmtId="0" fontId="65" fillId="0" borderId="0" xfId="0" applyFont="1" applyAlignment="1">
      <alignment vertical="center"/>
    </xf>
    <xf numFmtId="0" fontId="79" fillId="0" borderId="0" xfId="0" applyFont="1" applyAlignment="1">
      <alignment vertical="center"/>
    </xf>
    <xf numFmtId="0" fontId="68" fillId="0" borderId="0" xfId="0" applyFont="1" applyAlignment="1">
      <alignment horizontal="center" vertical="center"/>
    </xf>
    <xf numFmtId="0" fontId="68" fillId="0" borderId="0" xfId="0" applyFont="1" applyAlignment="1">
      <alignment horizontal="left" vertical="center"/>
    </xf>
    <xf numFmtId="0" fontId="68" fillId="0" borderId="0" xfId="0" applyFont="1" applyAlignment="1">
      <alignment horizontal="right" vertical="center"/>
    </xf>
    <xf numFmtId="0" fontId="61" fillId="0" borderId="0" xfId="0" applyFont="1" applyAlignment="1">
      <alignment horizontal="left"/>
    </xf>
    <xf numFmtId="0" fontId="61" fillId="0" borderId="0" xfId="0" applyFont="1" applyAlignment="1">
      <alignment horizontal="left" vertical="center"/>
    </xf>
    <xf numFmtId="0" fontId="79" fillId="0" borderId="0" xfId="0" applyFont="1" applyAlignment="1">
      <alignment horizontal="left" vertical="center"/>
    </xf>
    <xf numFmtId="0" fontId="65" fillId="0" borderId="0" xfId="0" applyFont="1"/>
    <xf numFmtId="0" fontId="65" fillId="0" borderId="0" xfId="0" applyFont="1" applyAlignment="1">
      <alignment horizontal="left"/>
    </xf>
    <xf numFmtId="0" fontId="82" fillId="0" borderId="0" xfId="0" applyFont="1" applyAlignment="1">
      <alignment horizontal="left" vertical="center"/>
    </xf>
    <xf numFmtId="0" fontId="83" fillId="0" borderId="0" xfId="0" applyFont="1" applyAlignment="1">
      <alignment horizontal="left" vertical="center"/>
    </xf>
    <xf numFmtId="0" fontId="85" fillId="4" borderId="0" xfId="0" applyFont="1" applyFill="1" applyAlignment="1">
      <alignment vertical="center"/>
    </xf>
    <xf numFmtId="0" fontId="68" fillId="4" borderId="23" xfId="0" applyFont="1" applyFill="1" applyBorder="1" applyAlignment="1">
      <alignment horizontal="left" vertical="top" wrapText="1"/>
    </xf>
    <xf numFmtId="0" fontId="68" fillId="4" borderId="0" xfId="0" applyFont="1" applyFill="1" applyBorder="1" applyAlignment="1">
      <alignment horizontal="left" vertical="top" wrapText="1"/>
    </xf>
    <xf numFmtId="0" fontId="72" fillId="4" borderId="49" xfId="0" applyFont="1" applyFill="1" applyBorder="1" applyAlignment="1">
      <alignment horizontal="left" vertical="center" wrapText="1"/>
    </xf>
    <xf numFmtId="0" fontId="72" fillId="4" borderId="23" xfId="0" applyFont="1" applyFill="1" applyBorder="1" applyAlignment="1">
      <alignment horizontal="left" vertical="center" wrapText="1"/>
    </xf>
    <xf numFmtId="0" fontId="72" fillId="4" borderId="0" xfId="0" applyFont="1" applyFill="1" applyAlignment="1">
      <alignment horizontal="left" vertical="center" wrapText="1"/>
    </xf>
    <xf numFmtId="0" fontId="72" fillId="4" borderId="23" xfId="0" applyFont="1" applyFill="1" applyBorder="1" applyAlignment="1">
      <alignment horizontal="left" vertical="center"/>
    </xf>
    <xf numFmtId="0" fontId="72" fillId="4" borderId="49" xfId="0" applyFont="1" applyFill="1" applyBorder="1" applyAlignment="1">
      <alignment horizontal="left" vertical="center"/>
    </xf>
    <xf numFmtId="0" fontId="68" fillId="4" borderId="0" xfId="0" applyFont="1" applyFill="1" applyAlignment="1">
      <alignment horizontal="center" vertical="center"/>
    </xf>
    <xf numFmtId="0" fontId="68" fillId="4" borderId="0" xfId="0" applyFont="1" applyFill="1" applyAlignment="1">
      <alignment horizontal="left" vertical="center"/>
    </xf>
    <xf numFmtId="0" fontId="68" fillId="4" borderId="23" xfId="0" applyFont="1" applyFill="1" applyBorder="1" applyAlignment="1">
      <alignment horizontal="left" vertical="center"/>
    </xf>
    <xf numFmtId="0" fontId="68" fillId="4" borderId="0" xfId="0" applyFont="1" applyFill="1" applyAlignment="1">
      <alignment horizontal="left" vertical="top" wrapText="1"/>
    </xf>
    <xf numFmtId="0" fontId="68" fillId="4" borderId="0" xfId="0" applyFont="1" applyFill="1" applyAlignment="1">
      <alignment horizontal="left" vertical="center" wrapText="1"/>
    </xf>
    <xf numFmtId="0" fontId="68" fillId="4" borderId="32" xfId="0" applyFont="1" applyFill="1" applyBorder="1" applyAlignment="1">
      <alignment horizontal="center" vertical="center"/>
    </xf>
    <xf numFmtId="0" fontId="68" fillId="4" borderId="52" xfId="0" applyFont="1" applyFill="1" applyBorder="1" applyAlignment="1">
      <alignment horizontal="left" vertical="center" wrapText="1"/>
    </xf>
    <xf numFmtId="0" fontId="68" fillId="4" borderId="23" xfId="0" applyFont="1" applyFill="1" applyBorder="1" applyAlignment="1">
      <alignment horizontal="left" vertical="center" wrapText="1"/>
    </xf>
    <xf numFmtId="0" fontId="70" fillId="4" borderId="0" xfId="0" applyFont="1" applyFill="1" applyAlignment="1">
      <alignment horizontal="left" vertical="center"/>
    </xf>
    <xf numFmtId="0" fontId="65" fillId="4" borderId="0" xfId="0" applyFont="1" applyFill="1" applyAlignment="1">
      <alignment horizontal="center" vertical="center"/>
    </xf>
    <xf numFmtId="0" fontId="61" fillId="4" borderId="0" xfId="0" applyFont="1" applyFill="1" applyAlignment="1">
      <alignment horizontal="center" vertical="center"/>
    </xf>
    <xf numFmtId="0" fontId="68" fillId="4" borderId="49" xfId="0" applyFont="1" applyFill="1" applyBorder="1" applyAlignment="1">
      <alignment horizontal="left" vertical="center" wrapText="1"/>
    </xf>
    <xf numFmtId="0" fontId="68" fillId="4" borderId="49" xfId="0" applyFont="1" applyFill="1" applyBorder="1" applyAlignment="1">
      <alignment horizontal="left" vertical="center"/>
    </xf>
    <xf numFmtId="0" fontId="71" fillId="4" borderId="0" xfId="0" applyFont="1" applyFill="1" applyAlignment="1">
      <alignment horizontal="left"/>
    </xf>
    <xf numFmtId="0" fontId="72" fillId="4" borderId="0" xfId="0" applyFont="1" applyFill="1" applyAlignment="1">
      <alignment horizontal="left" vertical="center"/>
    </xf>
    <xf numFmtId="0" fontId="68" fillId="4" borderId="32" xfId="0" applyFont="1" applyFill="1" applyBorder="1" applyAlignment="1">
      <alignment horizontal="center" vertical="center"/>
    </xf>
    <xf numFmtId="0" fontId="68" fillId="4" borderId="52" xfId="0" applyFont="1" applyFill="1" applyBorder="1" applyAlignment="1">
      <alignment horizontal="center" vertical="center"/>
    </xf>
    <xf numFmtId="0" fontId="65" fillId="4" borderId="0" xfId="0" applyFont="1" applyFill="1" applyBorder="1" applyAlignment="1">
      <alignment vertical="center"/>
    </xf>
    <xf numFmtId="0" fontId="72" fillId="4" borderId="0" xfId="0" applyFont="1" applyFill="1" applyBorder="1" applyAlignment="1">
      <alignment horizontal="left" vertical="center" wrapText="1"/>
    </xf>
    <xf numFmtId="0" fontId="68" fillId="4" borderId="0" xfId="0" applyFont="1" applyFill="1" applyBorder="1" applyAlignment="1">
      <alignment vertical="center"/>
    </xf>
    <xf numFmtId="0" fontId="71" fillId="4" borderId="0" xfId="0" applyFont="1" applyFill="1" applyBorder="1" applyAlignment="1">
      <alignment horizontal="left" vertical="center" shrinkToFit="1"/>
    </xf>
    <xf numFmtId="0" fontId="68" fillId="4" borderId="0" xfId="0" applyFont="1" applyFill="1" applyBorder="1" applyAlignment="1">
      <alignment horizontal="center" vertical="center"/>
    </xf>
    <xf numFmtId="0" fontId="72" fillId="4" borderId="0" xfId="0" applyFont="1" applyFill="1" applyBorder="1" applyAlignment="1">
      <alignment vertical="center" wrapText="1"/>
    </xf>
    <xf numFmtId="0" fontId="72" fillId="4" borderId="0" xfId="0" applyFont="1" applyFill="1" applyBorder="1" applyAlignment="1">
      <alignment horizontal="left" vertical="center" wrapText="1"/>
    </xf>
    <xf numFmtId="0" fontId="0" fillId="0" borderId="0" xfId="0" applyBorder="1" applyAlignment="1">
      <alignment horizontal="left" vertical="center" wrapText="1"/>
    </xf>
    <xf numFmtId="0" fontId="68" fillId="4" borderId="0" xfId="0" applyFont="1" applyFill="1" applyAlignment="1">
      <alignment horizontal="center" vertical="center"/>
    </xf>
    <xf numFmtId="0" fontId="68" fillId="4" borderId="29" xfId="0" applyFont="1" applyFill="1" applyBorder="1" applyAlignment="1">
      <alignment vertical="center"/>
    </xf>
    <xf numFmtId="0" fontId="68" fillId="4" borderId="0" xfId="0" applyFont="1" applyFill="1" applyAlignment="1">
      <alignment horizontal="center" vertical="center"/>
    </xf>
    <xf numFmtId="0" fontId="68" fillId="4" borderId="49" xfId="0" applyFont="1" applyFill="1" applyBorder="1" applyAlignment="1">
      <alignment horizontal="center" vertical="center" shrinkToFit="1"/>
    </xf>
    <xf numFmtId="0" fontId="65" fillId="4" borderId="0" xfId="0" applyFont="1" applyFill="1" applyBorder="1" applyAlignment="1">
      <alignment horizontal="center" vertical="center"/>
    </xf>
    <xf numFmtId="0" fontId="68" fillId="4" borderId="0" xfId="0" applyFont="1" applyFill="1" applyAlignment="1">
      <alignment horizontal="center" vertical="center"/>
    </xf>
    <xf numFmtId="0" fontId="72" fillId="4" borderId="0" xfId="0" applyFont="1" applyFill="1" applyAlignment="1">
      <alignment horizontal="right" vertical="center"/>
    </xf>
    <xf numFmtId="0" fontId="72" fillId="4" borderId="0" xfId="0" applyFont="1" applyFill="1" applyAlignment="1">
      <alignment horizontal="right" vertical="top"/>
    </xf>
    <xf numFmtId="0" fontId="72" fillId="4" borderId="23" xfId="0" applyFont="1" applyFill="1" applyBorder="1" applyAlignment="1">
      <alignment horizontal="right" vertical="top"/>
    </xf>
    <xf numFmtId="0" fontId="90" fillId="0" borderId="0" xfId="0" applyFont="1"/>
    <xf numFmtId="0" fontId="91" fillId="0" borderId="4" xfId="0" applyFont="1" applyBorder="1" applyAlignment="1">
      <alignment horizontal="center"/>
    </xf>
    <xf numFmtId="0" fontId="91" fillId="0" borderId="0" xfId="0" applyFont="1" applyAlignment="1">
      <alignment horizontal="center"/>
    </xf>
    <xf numFmtId="0" fontId="92" fillId="0" borderId="1" xfId="0" applyFont="1" applyBorder="1" applyAlignment="1">
      <alignment vertical="center"/>
    </xf>
    <xf numFmtId="0" fontId="92" fillId="0" borderId="9" xfId="0" applyFont="1" applyBorder="1" applyAlignment="1">
      <alignment vertical="center"/>
    </xf>
    <xf numFmtId="0" fontId="93" fillId="0" borderId="9" xfId="0" applyFont="1" applyBorder="1" applyAlignment="1">
      <alignment vertical="center"/>
    </xf>
    <xf numFmtId="0" fontId="93" fillId="0" borderId="9" xfId="0" applyFont="1" applyBorder="1" applyAlignment="1">
      <alignment horizontal="center" vertical="center"/>
    </xf>
    <xf numFmtId="0" fontId="93" fillId="0" borderId="10" xfId="0" applyFont="1" applyBorder="1" applyAlignment="1">
      <alignment vertical="center"/>
    </xf>
    <xf numFmtId="0" fontId="93" fillId="0" borderId="0" xfId="0" applyFont="1" applyAlignment="1">
      <alignment vertical="center"/>
    </xf>
    <xf numFmtId="0" fontId="92" fillId="0" borderId="48" xfId="0" applyFont="1" applyBorder="1" applyAlignment="1">
      <alignment vertical="center"/>
    </xf>
    <xf numFmtId="0" fontId="92" fillId="0" borderId="0" xfId="0" applyFont="1" applyAlignment="1">
      <alignment vertical="center"/>
    </xf>
    <xf numFmtId="0" fontId="93" fillId="0" borderId="0" xfId="0" applyFont="1" applyAlignment="1">
      <alignment horizontal="center" vertical="center"/>
    </xf>
    <xf numFmtId="0" fontId="93" fillId="0" borderId="11" xfId="0" applyFont="1" applyBorder="1" applyAlignment="1">
      <alignment vertical="center"/>
    </xf>
    <xf numFmtId="0" fontId="95" fillId="0" borderId="19" xfId="0" applyFont="1" applyBorder="1" applyAlignment="1">
      <alignment vertical="center"/>
    </xf>
    <xf numFmtId="0" fontId="92" fillId="0" borderId="12" xfId="0" applyFont="1" applyBorder="1" applyAlignment="1">
      <alignment vertical="center"/>
    </xf>
    <xf numFmtId="0" fontId="93" fillId="0" borderId="12" xfId="0" applyFont="1" applyBorder="1" applyAlignment="1">
      <alignment vertical="center"/>
    </xf>
    <xf numFmtId="0" fontId="93" fillId="0" borderId="12" xfId="0" applyFont="1" applyBorder="1" applyAlignment="1">
      <alignment horizontal="center" vertical="center"/>
    </xf>
    <xf numFmtId="0" fontId="93" fillId="0" borderId="18" xfId="0" applyFont="1" applyBorder="1" applyAlignment="1">
      <alignment vertical="center"/>
    </xf>
    <xf numFmtId="0" fontId="96" fillId="0" borderId="0" xfId="0" applyFont="1"/>
    <xf numFmtId="0" fontId="97" fillId="0" borderId="0" xfId="0" applyFont="1"/>
    <xf numFmtId="0" fontId="90" fillId="0" borderId="0" xfId="0" quotePrefix="1" applyFont="1"/>
    <xf numFmtId="0" fontId="92" fillId="0" borderId="0" xfId="0" applyFont="1"/>
    <xf numFmtId="0" fontId="98" fillId="0" borderId="0" xfId="0" applyFont="1"/>
    <xf numFmtId="0" fontId="90" fillId="0" borderId="0" xfId="0" applyFont="1" applyAlignment="1">
      <alignment vertical="center"/>
    </xf>
    <xf numFmtId="0" fontId="92" fillId="0" borderId="0" xfId="0" applyFont="1" applyAlignment="1">
      <alignment horizontal="right" vertical="center"/>
    </xf>
    <xf numFmtId="0" fontId="99" fillId="0" borderId="0" xfId="0" applyFont="1" applyAlignment="1">
      <alignment vertical="center"/>
    </xf>
    <xf numFmtId="0" fontId="97" fillId="0" borderId="0" xfId="0" applyFont="1" applyAlignment="1">
      <alignment vertical="center"/>
    </xf>
    <xf numFmtId="0" fontId="98" fillId="0" borderId="0" xfId="0" applyFont="1" applyAlignment="1">
      <alignment vertical="center"/>
    </xf>
    <xf numFmtId="0" fontId="94" fillId="3" borderId="24" xfId="0" applyFont="1" applyFill="1" applyBorder="1" applyAlignment="1">
      <alignment horizontal="left" vertical="center"/>
    </xf>
    <xf numFmtId="0" fontId="92" fillId="0" borderId="0" xfId="0" applyFont="1" applyAlignment="1">
      <alignment horizontal="left" vertical="center"/>
    </xf>
    <xf numFmtId="0" fontId="94" fillId="0" borderId="0" xfId="0" applyFont="1" applyAlignment="1">
      <alignment horizontal="left" vertical="center"/>
    </xf>
    <xf numFmtId="0" fontId="92" fillId="3" borderId="23" xfId="0" applyFont="1" applyFill="1" applyBorder="1" applyAlignment="1">
      <alignment vertical="center"/>
    </xf>
    <xf numFmtId="0" fontId="92" fillId="0" borderId="23" xfId="0" applyFont="1" applyBorder="1" applyAlignment="1">
      <alignment horizontal="center" vertical="center"/>
    </xf>
    <xf numFmtId="0" fontId="92" fillId="0" borderId="23" xfId="0" applyFont="1" applyBorder="1" applyAlignment="1">
      <alignment vertical="center"/>
    </xf>
    <xf numFmtId="0" fontId="100" fillId="0" borderId="0" xfId="0" applyFont="1" applyAlignment="1">
      <alignment horizontal="left"/>
    </xf>
    <xf numFmtId="0" fontId="101" fillId="0" borderId="0" xfId="0" applyFont="1" applyAlignment="1">
      <alignment horizontal="left"/>
    </xf>
    <xf numFmtId="0" fontId="97" fillId="0" borderId="0" xfId="0" applyFont="1" applyAlignment="1">
      <alignment horizontal="left"/>
    </xf>
    <xf numFmtId="0" fontId="100" fillId="0" borderId="0" xfId="0" applyFont="1"/>
    <xf numFmtId="0" fontId="93" fillId="0" borderId="1" xfId="0" applyFont="1" applyBorder="1" applyAlignment="1">
      <alignment horizontal="center"/>
    </xf>
    <xf numFmtId="0" fontId="93" fillId="0" borderId="9" xfId="0" applyFont="1" applyBorder="1" applyAlignment="1">
      <alignment horizontal="center"/>
    </xf>
    <xf numFmtId="0" fontId="93" fillId="0" borderId="5" xfId="0" applyFont="1" applyBorder="1" applyAlignment="1">
      <alignment horizontal="center"/>
    </xf>
    <xf numFmtId="0" fontId="90" fillId="0" borderId="6" xfId="0" applyFont="1" applyBorder="1" applyAlignment="1">
      <alignment horizontal="center"/>
    </xf>
    <xf numFmtId="0" fontId="90" fillId="0" borderId="20" xfId="0" applyFont="1" applyBorder="1" applyAlignment="1">
      <alignment horizontal="center"/>
    </xf>
    <xf numFmtId="0" fontId="90" fillId="0" borderId="21" xfId="0" applyFont="1" applyBorder="1" applyAlignment="1">
      <alignment horizontal="center"/>
    </xf>
    <xf numFmtId="0" fontId="102" fillId="0" borderId="2" xfId="0" applyFont="1" applyBorder="1" applyAlignment="1">
      <alignment horizontal="center"/>
    </xf>
    <xf numFmtId="0" fontId="90" fillId="0" borderId="19" xfId="0" applyFont="1" applyBorder="1"/>
    <xf numFmtId="0" fontId="90" fillId="0" borderId="12" xfId="0" applyFont="1" applyBorder="1"/>
    <xf numFmtId="0" fontId="90" fillId="0" borderId="8" xfId="0" applyFont="1" applyBorder="1"/>
    <xf numFmtId="0" fontId="90" fillId="3" borderId="43" xfId="0" applyFont="1" applyFill="1" applyBorder="1" applyAlignment="1">
      <alignment horizontal="center"/>
    </xf>
    <xf numFmtId="0" fontId="102" fillId="0" borderId="3" xfId="0" applyFont="1" applyBorder="1" applyAlignment="1">
      <alignment horizontal="center"/>
    </xf>
    <xf numFmtId="0" fontId="97" fillId="0" borderId="19" xfId="0" applyFont="1" applyBorder="1" applyAlignment="1">
      <alignment horizontal="left" vertical="center" wrapText="1"/>
    </xf>
    <xf numFmtId="0" fontId="97" fillId="0" borderId="12" xfId="0" applyFont="1" applyBorder="1" applyAlignment="1">
      <alignment horizontal="left" vertical="center"/>
    </xf>
    <xf numFmtId="0" fontId="102" fillId="0" borderId="8" xfId="0" applyFont="1" applyBorder="1" applyAlignment="1">
      <alignment horizontal="right" vertical="center"/>
    </xf>
    <xf numFmtId="0" fontId="102" fillId="3" borderId="3" xfId="0" applyFont="1" applyFill="1" applyBorder="1" applyAlignment="1">
      <alignment horizontal="right"/>
    </xf>
    <xf numFmtId="0" fontId="93" fillId="0" borderId="0" xfId="0" applyFont="1" applyAlignment="1">
      <alignment horizontal="left" vertical="center"/>
    </xf>
    <xf numFmtId="0" fontId="93" fillId="0" borderId="0" xfId="0" applyFont="1" applyAlignment="1">
      <alignment vertical="center" wrapText="1"/>
    </xf>
    <xf numFmtId="0" fontId="93" fillId="0" borderId="0" xfId="0" applyFont="1"/>
    <xf numFmtId="0" fontId="93" fillId="0" borderId="0" xfId="0" applyFont="1" applyAlignment="1">
      <alignment horizontal="right"/>
    </xf>
    <xf numFmtId="0" fontId="94" fillId="0" borderId="0" xfId="0" applyFont="1"/>
    <xf numFmtId="0" fontId="104" fillId="0" borderId="0" xfId="0" applyFont="1" applyAlignment="1">
      <alignment horizontal="center"/>
    </xf>
    <xf numFmtId="0" fontId="102" fillId="0" borderId="0" xfId="0" applyFont="1"/>
    <xf numFmtId="0" fontId="93" fillId="0" borderId="13" xfId="0" applyFont="1" applyBorder="1"/>
    <xf numFmtId="0" fontId="93" fillId="0" borderId="14" xfId="0" applyFont="1" applyBorder="1"/>
    <xf numFmtId="0" fontId="93" fillId="0" borderId="15" xfId="0" applyFont="1" applyBorder="1"/>
    <xf numFmtId="0" fontId="92" fillId="0" borderId="0" xfId="0" applyFont="1" applyAlignment="1">
      <alignment horizontal="right"/>
    </xf>
    <xf numFmtId="0" fontId="103" fillId="0" borderId="0" xfId="0" applyFont="1"/>
    <xf numFmtId="0" fontId="103" fillId="0" borderId="15" xfId="0" applyFont="1" applyBorder="1"/>
    <xf numFmtId="0" fontId="103" fillId="0" borderId="0" xfId="0" applyFont="1" applyAlignment="1">
      <alignment vertical="center"/>
    </xf>
    <xf numFmtId="0" fontId="93" fillId="0" borderId="22" xfId="0" applyFont="1" applyBorder="1" applyAlignment="1">
      <alignment vertical="center"/>
    </xf>
    <xf numFmtId="0" fontId="90" fillId="0" borderId="12" xfId="0" applyFont="1" applyBorder="1" applyAlignment="1">
      <alignment vertical="center"/>
    </xf>
    <xf numFmtId="0" fontId="103" fillId="0" borderId="12" xfId="0" applyFont="1" applyBorder="1" applyAlignment="1">
      <alignment vertical="center"/>
    </xf>
    <xf numFmtId="0" fontId="103" fillId="0" borderId="12" xfId="0" applyFont="1" applyBorder="1"/>
    <xf numFmtId="0" fontId="93" fillId="0" borderId="15" xfId="0" applyFont="1" applyBorder="1" applyAlignment="1">
      <alignment vertical="center"/>
    </xf>
    <xf numFmtId="0" fontId="104" fillId="0" borderId="0" xfId="0" applyFont="1"/>
    <xf numFmtId="0" fontId="93" fillId="0" borderId="16" xfId="0" applyFont="1" applyBorder="1" applyAlignment="1">
      <alignment vertical="center"/>
    </xf>
    <xf numFmtId="0" fontId="90" fillId="0" borderId="17" xfId="0" applyFont="1" applyBorder="1"/>
    <xf numFmtId="0" fontId="93" fillId="0" borderId="17" xfId="0" applyFont="1" applyBorder="1"/>
    <xf numFmtId="0" fontId="105" fillId="0" borderId="17" xfId="0" applyFont="1" applyBorder="1" applyAlignment="1">
      <alignment horizontal="center" vertical="center"/>
    </xf>
    <xf numFmtId="0" fontId="103" fillId="0" borderId="17" xfId="0" applyFont="1" applyBorder="1" applyAlignment="1">
      <alignment horizontal="center"/>
    </xf>
    <xf numFmtId="0" fontId="103" fillId="0" borderId="17" xfId="0" applyFont="1" applyBorder="1" applyAlignment="1">
      <alignment horizontal="center" vertical="center"/>
    </xf>
    <xf numFmtId="0" fontId="90" fillId="0" borderId="17" xfId="0" applyFont="1" applyBorder="1" applyAlignment="1">
      <alignment horizontal="center" vertical="center"/>
    </xf>
    <xf numFmtId="0" fontId="90" fillId="0" borderId="0" xfId="0" applyFont="1" applyAlignment="1">
      <alignment horizontal="left" vertical="center"/>
    </xf>
    <xf numFmtId="0" fontId="106" fillId="0" borderId="0" xfId="0" applyFont="1"/>
    <xf numFmtId="0" fontId="104" fillId="3" borderId="45" xfId="0" applyFont="1" applyFill="1" applyBorder="1" applyAlignment="1">
      <alignment horizontal="center" vertical="center"/>
    </xf>
    <xf numFmtId="0" fontId="104" fillId="3" borderId="47" xfId="0" applyFont="1" applyFill="1" applyBorder="1" applyAlignment="1">
      <alignment horizontal="center" vertical="center"/>
    </xf>
    <xf numFmtId="0" fontId="104" fillId="3" borderId="46" xfId="0" applyFont="1" applyFill="1" applyBorder="1" applyAlignment="1">
      <alignment horizontal="center" vertical="center"/>
    </xf>
    <xf numFmtId="0" fontId="72" fillId="4" borderId="0" xfId="5" applyFont="1" applyFill="1">
      <alignment vertical="center"/>
    </xf>
    <xf numFmtId="0" fontId="72" fillId="4" borderId="0" xfId="0" applyFont="1" applyFill="1" applyAlignment="1">
      <alignment horizontal="left" vertical="center" wrapText="1"/>
    </xf>
    <xf numFmtId="0" fontId="68" fillId="4" borderId="0" xfId="0" applyFont="1" applyFill="1" applyAlignment="1">
      <alignment horizontal="center" vertical="center"/>
    </xf>
    <xf numFmtId="0" fontId="68" fillId="4" borderId="0" xfId="0" applyFont="1" applyFill="1" applyBorder="1" applyAlignment="1">
      <alignment horizontal="center" vertical="center"/>
    </xf>
    <xf numFmtId="0" fontId="72" fillId="4" borderId="0" xfId="0" applyFont="1" applyFill="1" applyBorder="1" applyAlignment="1">
      <alignment horizontal="left" vertical="center" wrapText="1"/>
    </xf>
    <xf numFmtId="0" fontId="0" fillId="0" borderId="0" xfId="0" applyBorder="1" applyAlignment="1">
      <alignment horizontal="left" vertical="center" wrapText="1"/>
    </xf>
    <xf numFmtId="0" fontId="109" fillId="4" borderId="24" xfId="0" applyFont="1" applyFill="1" applyBorder="1" applyAlignment="1">
      <alignment horizontal="center" vertical="center"/>
    </xf>
    <xf numFmtId="0" fontId="65" fillId="4" borderId="54" xfId="0" applyFont="1" applyFill="1" applyBorder="1" applyAlignment="1">
      <alignment horizontal="center" vertical="center"/>
    </xf>
    <xf numFmtId="0" fontId="65" fillId="4" borderId="34" xfId="0" applyFont="1" applyFill="1" applyBorder="1" applyAlignment="1">
      <alignment horizontal="center" vertical="center"/>
    </xf>
    <xf numFmtId="0" fontId="65" fillId="4" borderId="52" xfId="0" applyFont="1" applyFill="1" applyBorder="1" applyAlignment="1">
      <alignment horizontal="center" vertical="center"/>
    </xf>
    <xf numFmtId="0" fontId="65" fillId="4" borderId="31" xfId="0" applyFont="1" applyFill="1" applyBorder="1" applyAlignment="1">
      <alignment horizontal="center" vertical="center"/>
    </xf>
    <xf numFmtId="0" fontId="72" fillId="4" borderId="0" xfId="0" applyFont="1" applyFill="1" applyAlignment="1">
      <alignment horizontal="left" vertical="center" wrapText="1"/>
    </xf>
    <xf numFmtId="0" fontId="72" fillId="4" borderId="29" xfId="0" applyFont="1" applyFill="1" applyBorder="1" applyAlignment="1">
      <alignment horizontal="left" vertical="center" wrapText="1"/>
    </xf>
    <xf numFmtId="0" fontId="68" fillId="4" borderId="33" xfId="0" applyFont="1" applyFill="1" applyBorder="1" applyAlignment="1">
      <alignment horizontal="center" vertical="center"/>
    </xf>
    <xf numFmtId="0" fontId="68" fillId="4" borderId="30" xfId="0" applyFont="1" applyFill="1" applyBorder="1" applyAlignment="1">
      <alignment horizontal="center" vertical="center"/>
    </xf>
    <xf numFmtId="0" fontId="72" fillId="4" borderId="54" xfId="0" applyFont="1" applyFill="1" applyBorder="1" applyAlignment="1">
      <alignment horizontal="left" vertical="center" wrapText="1"/>
    </xf>
    <xf numFmtId="0" fontId="72" fillId="4" borderId="49" xfId="0" applyFont="1" applyFill="1" applyBorder="1" applyAlignment="1">
      <alignment horizontal="left" vertical="center" wrapText="1"/>
    </xf>
    <xf numFmtId="0" fontId="0" fillId="0" borderId="34" xfId="0" applyBorder="1" applyAlignment="1">
      <alignment horizontal="left" vertical="center" wrapText="1"/>
    </xf>
    <xf numFmtId="0" fontId="72" fillId="4" borderId="52" xfId="0" applyFont="1" applyFill="1" applyBorder="1" applyAlignment="1">
      <alignment horizontal="left" vertical="center" wrapText="1"/>
    </xf>
    <xf numFmtId="0" fontId="72" fillId="4" borderId="23" xfId="0" applyFont="1" applyFill="1" applyBorder="1" applyAlignment="1">
      <alignment horizontal="left" vertical="center" wrapText="1"/>
    </xf>
    <xf numFmtId="0" fontId="0" fillId="0" borderId="31" xfId="0" applyBorder="1" applyAlignment="1">
      <alignment horizontal="left" vertical="center" wrapText="1"/>
    </xf>
    <xf numFmtId="0" fontId="71" fillId="4" borderId="23" xfId="0" applyFont="1" applyFill="1" applyBorder="1" applyAlignment="1">
      <alignment horizontal="left"/>
    </xf>
    <xf numFmtId="0" fontId="68" fillId="4" borderId="23" xfId="0" applyFont="1" applyFill="1" applyBorder="1" applyAlignment="1">
      <alignment horizontal="left" wrapText="1"/>
    </xf>
    <xf numFmtId="0" fontId="68" fillId="4" borderId="23" xfId="0" applyFont="1" applyFill="1" applyBorder="1" applyAlignment="1">
      <alignment horizontal="left"/>
    </xf>
    <xf numFmtId="0" fontId="72" fillId="4" borderId="34" xfId="0" applyFont="1" applyFill="1" applyBorder="1" applyAlignment="1">
      <alignment horizontal="left" vertical="center" wrapText="1"/>
    </xf>
    <xf numFmtId="0" fontId="72" fillId="4" borderId="31" xfId="0" applyFont="1" applyFill="1" applyBorder="1" applyAlignment="1">
      <alignment horizontal="left" vertical="center" wrapText="1"/>
    </xf>
    <xf numFmtId="0" fontId="72" fillId="4" borderId="33" xfId="0" applyFont="1" applyFill="1" applyBorder="1" applyAlignment="1">
      <alignment horizontal="center" vertical="center"/>
    </xf>
    <xf numFmtId="0" fontId="72" fillId="4" borderId="30" xfId="0" applyFont="1" applyFill="1" applyBorder="1" applyAlignment="1">
      <alignment horizontal="center" vertical="center"/>
    </xf>
    <xf numFmtId="0" fontId="68" fillId="4" borderId="24" xfId="0" applyFont="1" applyFill="1" applyBorder="1" applyAlignment="1">
      <alignment horizontal="center" vertical="center"/>
    </xf>
    <xf numFmtId="0" fontId="72" fillId="4" borderId="24" xfId="0" applyFont="1" applyFill="1" applyBorder="1" applyAlignment="1">
      <alignment horizontal="left" vertical="center" wrapText="1"/>
    </xf>
    <xf numFmtId="0" fontId="68" fillId="4" borderId="28" xfId="0" applyFont="1" applyFill="1" applyBorder="1" applyAlignment="1">
      <alignment horizontal="center" vertical="center"/>
    </xf>
    <xf numFmtId="0" fontId="72" fillId="4" borderId="0" xfId="0" applyFont="1" applyFill="1" applyAlignment="1">
      <alignment horizontal="right" vertical="top"/>
    </xf>
    <xf numFmtId="0" fontId="73" fillId="4" borderId="26" xfId="0" applyFont="1" applyFill="1" applyBorder="1" applyAlignment="1">
      <alignment horizontal="center" vertical="center"/>
    </xf>
    <xf numFmtId="0" fontId="73" fillId="4" borderId="36" xfId="0" applyFont="1" applyFill="1" applyBorder="1" applyAlignment="1">
      <alignment horizontal="center" vertical="center"/>
    </xf>
    <xf numFmtId="0" fontId="73" fillId="4" borderId="25" xfId="0" applyFont="1" applyFill="1" applyBorder="1" applyAlignment="1">
      <alignment horizontal="center" vertical="center"/>
    </xf>
    <xf numFmtId="0" fontId="68" fillId="4" borderId="32" xfId="0" applyFont="1" applyFill="1" applyBorder="1" applyAlignment="1">
      <alignment horizontal="center" vertical="center"/>
    </xf>
    <xf numFmtId="0" fontId="68" fillId="4" borderId="0" xfId="0" applyFont="1" applyFill="1" applyBorder="1" applyAlignment="1">
      <alignment horizontal="center" vertical="center"/>
    </xf>
    <xf numFmtId="0" fontId="68" fillId="4" borderId="52" xfId="0" applyFont="1" applyFill="1" applyBorder="1" applyAlignment="1">
      <alignment horizontal="center" vertical="center"/>
    </xf>
    <xf numFmtId="0" fontId="68" fillId="4" borderId="23" xfId="0" applyFont="1" applyFill="1" applyBorder="1" applyAlignment="1">
      <alignment horizontal="center" vertical="center"/>
    </xf>
    <xf numFmtId="0" fontId="72" fillId="4" borderId="32" xfId="0" applyFont="1" applyFill="1" applyBorder="1" applyAlignment="1">
      <alignment horizontal="left" vertical="center" wrapText="1"/>
    </xf>
    <xf numFmtId="0" fontId="72" fillId="4" borderId="0" xfId="0" applyFont="1" applyFill="1" applyBorder="1" applyAlignment="1">
      <alignment horizontal="left" vertical="center" wrapText="1"/>
    </xf>
    <xf numFmtId="0" fontId="0" fillId="0" borderId="29" xfId="0" applyBorder="1" applyAlignment="1">
      <alignment horizontal="left" vertical="center" wrapText="1"/>
    </xf>
    <xf numFmtId="0" fontId="68" fillId="4" borderId="54" xfId="0" applyFont="1" applyFill="1" applyBorder="1" applyAlignment="1">
      <alignment horizontal="left" vertical="center" wrapText="1"/>
    </xf>
    <xf numFmtId="0" fontId="68" fillId="4" borderId="49" xfId="0" applyFont="1" applyFill="1" applyBorder="1" applyAlignment="1">
      <alignment horizontal="left" vertical="center" wrapText="1"/>
    </xf>
    <xf numFmtId="0" fontId="68" fillId="4" borderId="52" xfId="0" applyFont="1" applyFill="1" applyBorder="1" applyAlignment="1">
      <alignment horizontal="left" vertical="center" wrapText="1"/>
    </xf>
    <xf numFmtId="0" fontId="68" fillId="4" borderId="23" xfId="0" applyFont="1" applyFill="1" applyBorder="1" applyAlignment="1">
      <alignment horizontal="left" vertical="center" wrapText="1"/>
    </xf>
    <xf numFmtId="0" fontId="68" fillId="4" borderId="24" xfId="0" applyFont="1" applyFill="1" applyBorder="1" applyAlignment="1">
      <alignment horizontal="center" vertical="center" shrinkToFit="1"/>
    </xf>
    <xf numFmtId="0" fontId="61" fillId="0" borderId="30" xfId="0" applyFont="1" applyBorder="1" applyAlignment="1">
      <alignment horizontal="center" vertical="center"/>
    </xf>
    <xf numFmtId="0" fontId="68" fillId="4" borderId="33" xfId="0" applyFont="1" applyFill="1" applyBorder="1" applyAlignment="1">
      <alignment horizontal="center" vertical="center" shrinkToFit="1"/>
    </xf>
    <xf numFmtId="0" fontId="68" fillId="4" borderId="28" xfId="0" applyFont="1" applyFill="1" applyBorder="1" applyAlignment="1">
      <alignment horizontal="center" vertical="center" shrinkToFit="1"/>
    </xf>
    <xf numFmtId="0" fontId="68" fillId="4" borderId="30" xfId="0" applyFont="1" applyFill="1" applyBorder="1" applyAlignment="1">
      <alignment horizontal="center" vertical="center" shrinkToFit="1"/>
    </xf>
    <xf numFmtId="0" fontId="71" fillId="4" borderId="49" xfId="0" applyFont="1" applyFill="1" applyBorder="1" applyAlignment="1">
      <alignment horizontal="left" vertical="center" shrinkToFit="1"/>
    </xf>
    <xf numFmtId="0" fontId="72" fillId="4" borderId="59" xfId="0" applyFont="1" applyFill="1" applyBorder="1" applyAlignment="1">
      <alignment horizontal="center" vertical="top" wrapText="1"/>
    </xf>
    <xf numFmtId="0" fontId="72" fillId="4" borderId="60" xfId="0" applyFont="1" applyFill="1" applyBorder="1" applyAlignment="1">
      <alignment horizontal="center" vertical="top" wrapText="1"/>
    </xf>
    <xf numFmtId="0" fontId="72" fillId="4" borderId="32" xfId="0" applyFont="1" applyFill="1" applyBorder="1" applyAlignment="1">
      <alignment horizontal="center" vertical="top" wrapText="1"/>
    </xf>
    <xf numFmtId="0" fontId="72" fillId="4" borderId="52" xfId="0" applyFont="1" applyFill="1" applyBorder="1" applyAlignment="1">
      <alignment horizontal="center" vertical="top" wrapText="1"/>
    </xf>
    <xf numFmtId="0" fontId="72" fillId="4" borderId="24" xfId="0" applyFont="1" applyFill="1" applyBorder="1" applyAlignment="1">
      <alignment horizontal="center" vertical="center" wrapText="1"/>
    </xf>
    <xf numFmtId="0" fontId="61" fillId="0" borderId="33" xfId="0" applyFont="1" applyBorder="1" applyAlignment="1">
      <alignment horizontal="center" vertical="center"/>
    </xf>
    <xf numFmtId="0" fontId="68" fillId="4" borderId="32" xfId="0" applyFont="1" applyFill="1" applyBorder="1" applyAlignment="1">
      <alignment horizontal="left" vertical="center" wrapText="1"/>
    </xf>
    <xf numFmtId="0" fontId="68" fillId="4" borderId="0" xfId="0" applyFont="1" applyFill="1" applyBorder="1" applyAlignment="1">
      <alignment horizontal="left" vertical="center" wrapText="1"/>
    </xf>
    <xf numFmtId="0" fontId="72" fillId="4" borderId="54" xfId="0" applyFont="1" applyFill="1" applyBorder="1" applyAlignment="1">
      <alignment horizontal="left" vertical="center"/>
    </xf>
    <xf numFmtId="0" fontId="72" fillId="4" borderId="49" xfId="0" applyFont="1" applyFill="1" applyBorder="1" applyAlignment="1">
      <alignment horizontal="left" vertical="center"/>
    </xf>
    <xf numFmtId="0" fontId="0" fillId="0" borderId="34" xfId="0" applyBorder="1" applyAlignment="1">
      <alignment horizontal="left" vertical="center"/>
    </xf>
    <xf numFmtId="0" fontId="72" fillId="4" borderId="52" xfId="0" applyFont="1" applyFill="1" applyBorder="1" applyAlignment="1">
      <alignment horizontal="left" vertical="center"/>
    </xf>
    <xf numFmtId="0" fontId="72" fillId="4" borderId="23" xfId="0" applyFont="1" applyFill="1" applyBorder="1" applyAlignment="1">
      <alignment horizontal="left" vertical="center"/>
    </xf>
    <xf numFmtId="0" fontId="0" fillId="0" borderId="31" xfId="0" applyBorder="1" applyAlignment="1">
      <alignment horizontal="left" vertical="center"/>
    </xf>
    <xf numFmtId="0" fontId="68" fillId="4" borderId="54" xfId="0" applyFont="1" applyFill="1" applyBorder="1" applyAlignment="1">
      <alignment horizontal="center" vertical="center"/>
    </xf>
    <xf numFmtId="0" fontId="68" fillId="4" borderId="34" xfId="0" applyFont="1" applyFill="1" applyBorder="1" applyAlignment="1">
      <alignment horizontal="center" vertical="center"/>
    </xf>
    <xf numFmtId="0" fontId="68" fillId="4" borderId="29" xfId="0" applyFont="1" applyFill="1" applyBorder="1" applyAlignment="1">
      <alignment horizontal="center" vertical="center"/>
    </xf>
    <xf numFmtId="0" fontId="68" fillId="4" borderId="31" xfId="0" applyFont="1" applyFill="1" applyBorder="1" applyAlignment="1">
      <alignment horizontal="center" vertical="center"/>
    </xf>
    <xf numFmtId="0" fontId="65" fillId="4" borderId="32" xfId="0" applyFont="1" applyFill="1" applyBorder="1" applyAlignment="1">
      <alignment horizontal="center" vertical="center"/>
    </xf>
    <xf numFmtId="0" fontId="65" fillId="4" borderId="29" xfId="0" applyFont="1" applyFill="1" applyBorder="1" applyAlignment="1">
      <alignment horizontal="center" vertical="center"/>
    </xf>
    <xf numFmtId="0" fontId="71" fillId="4" borderId="0" xfId="0" applyFont="1" applyFill="1" applyAlignment="1">
      <alignment horizontal="left" vertical="center"/>
    </xf>
    <xf numFmtId="0" fontId="72" fillId="4" borderId="0" xfId="0" applyFont="1" applyFill="1" applyAlignment="1">
      <alignment horizontal="left" vertical="center"/>
    </xf>
    <xf numFmtId="0" fontId="68" fillId="4" borderId="61" xfId="0" applyFont="1" applyFill="1" applyBorder="1" applyAlignment="1">
      <alignment horizontal="left" vertical="top" wrapText="1" shrinkToFit="1"/>
    </xf>
    <xf numFmtId="0" fontId="68" fillId="4" borderId="62" xfId="0" applyFont="1" applyFill="1" applyBorder="1" applyAlignment="1">
      <alignment horizontal="left" vertical="top" wrapText="1" shrinkToFit="1"/>
    </xf>
    <xf numFmtId="0" fontId="68" fillId="0" borderId="33" xfId="0" applyFont="1" applyBorder="1" applyAlignment="1">
      <alignment horizontal="center" vertical="center"/>
    </xf>
    <xf numFmtId="0" fontId="68" fillId="0" borderId="30" xfId="0" applyFont="1" applyBorder="1" applyAlignment="1">
      <alignment horizontal="center" vertical="center"/>
    </xf>
    <xf numFmtId="0" fontId="85" fillId="4" borderId="0" xfId="0" applyFont="1" applyFill="1" applyAlignment="1">
      <alignment horizontal="left" vertical="center"/>
    </xf>
    <xf numFmtId="0" fontId="68" fillId="4" borderId="23" xfId="0" applyFont="1" applyFill="1" applyBorder="1" applyAlignment="1">
      <alignment horizontal="left" vertical="top" wrapText="1"/>
    </xf>
    <xf numFmtId="0" fontId="68" fillId="4" borderId="0" xfId="0" applyFont="1" applyFill="1" applyAlignment="1">
      <alignment horizontal="left" vertical="center" wrapText="1"/>
    </xf>
    <xf numFmtId="0" fontId="0" fillId="0" borderId="0" xfId="0" applyAlignment="1">
      <alignment horizontal="left" vertical="center" wrapText="1"/>
    </xf>
    <xf numFmtId="0" fontId="72" fillId="4" borderId="58" xfId="0" applyFont="1" applyFill="1" applyBorder="1" applyAlignment="1">
      <alignment horizontal="left" vertical="center" wrapText="1"/>
    </xf>
    <xf numFmtId="0" fontId="63" fillId="4" borderId="24" xfId="0" applyFont="1" applyFill="1" applyBorder="1" applyAlignment="1">
      <alignment horizontal="center" vertical="center" wrapText="1"/>
    </xf>
    <xf numFmtId="0" fontId="68" fillId="4" borderId="36" xfId="0" applyFont="1" applyFill="1" applyBorder="1" applyAlignment="1">
      <alignment horizontal="left" vertical="top"/>
    </xf>
    <xf numFmtId="0" fontId="68" fillId="4" borderId="0" xfId="0" applyFont="1" applyFill="1" applyAlignment="1">
      <alignment horizontal="left" vertical="center"/>
    </xf>
    <xf numFmtId="0" fontId="68" fillId="4" borderId="23" xfId="0" applyFont="1" applyFill="1" applyBorder="1" applyAlignment="1">
      <alignment horizontal="left" vertical="center"/>
    </xf>
    <xf numFmtId="0" fontId="68" fillId="4" borderId="52" xfId="0" applyFont="1" applyFill="1" applyBorder="1" applyAlignment="1">
      <alignment horizontal="center" vertical="top"/>
    </xf>
    <xf numFmtId="0" fontId="68" fillId="4" borderId="23" xfId="0" applyFont="1" applyFill="1" applyBorder="1" applyAlignment="1">
      <alignment horizontal="center" vertical="top"/>
    </xf>
    <xf numFmtId="0" fontId="68" fillId="4" borderId="0" xfId="0" applyFont="1" applyFill="1" applyAlignment="1">
      <alignment horizontal="right" vertical="center"/>
    </xf>
    <xf numFmtId="0" fontId="68" fillId="4" borderId="23" xfId="0" applyFont="1" applyFill="1" applyBorder="1" applyAlignment="1">
      <alignment horizontal="right" vertical="center"/>
    </xf>
    <xf numFmtId="0" fontId="81" fillId="4" borderId="32" xfId="0" applyFont="1" applyFill="1" applyBorder="1" applyAlignment="1">
      <alignment horizontal="center"/>
    </xf>
    <xf numFmtId="0" fontId="81" fillId="4" borderId="0" xfId="0" applyFont="1" applyFill="1" applyBorder="1" applyAlignment="1">
      <alignment horizontal="center"/>
    </xf>
    <xf numFmtId="0" fontId="68" fillId="4" borderId="49" xfId="0" applyFont="1" applyFill="1" applyBorder="1" applyAlignment="1">
      <alignment horizontal="left" vertical="top" wrapText="1"/>
    </xf>
    <xf numFmtId="0" fontId="71" fillId="4" borderId="23" xfId="0" applyFont="1" applyFill="1" applyBorder="1" applyAlignment="1">
      <alignment horizontal="left" shrinkToFit="1"/>
    </xf>
    <xf numFmtId="0" fontId="72" fillId="4" borderId="32" xfId="0" applyFont="1" applyFill="1" applyBorder="1" applyAlignment="1">
      <alignment horizontal="right" vertical="top" wrapText="1"/>
    </xf>
    <xf numFmtId="0" fontId="72" fillId="4" borderId="52" xfId="0" applyFont="1" applyFill="1" applyBorder="1" applyAlignment="1">
      <alignment horizontal="right" vertical="top" wrapText="1"/>
    </xf>
    <xf numFmtId="0" fontId="71" fillId="4" borderId="23" xfId="0" applyFont="1" applyFill="1" applyBorder="1" applyAlignment="1">
      <alignment horizontal="left" vertical="center"/>
    </xf>
    <xf numFmtId="0" fontId="72" fillId="4" borderId="28" xfId="0" applyFont="1" applyFill="1" applyBorder="1" applyAlignment="1">
      <alignment horizontal="center" vertical="center"/>
    </xf>
    <xf numFmtId="0" fontId="61" fillId="0" borderId="28" xfId="0" applyFont="1" applyBorder="1" applyAlignment="1">
      <alignment horizontal="center" vertical="center"/>
    </xf>
    <xf numFmtId="0" fontId="72" fillId="4" borderId="33" xfId="0" applyFont="1" applyFill="1" applyBorder="1" applyAlignment="1">
      <alignment horizontal="center" vertical="top" wrapText="1"/>
    </xf>
    <xf numFmtId="0" fontId="72" fillId="4" borderId="30" xfId="0" applyFont="1" applyFill="1" applyBorder="1" applyAlignment="1">
      <alignment horizontal="center" vertical="top" wrapText="1"/>
    </xf>
    <xf numFmtId="0" fontId="71" fillId="4" borderId="0" xfId="0" applyFont="1" applyFill="1" applyAlignment="1">
      <alignment horizontal="left"/>
    </xf>
    <xf numFmtId="6" fontId="65" fillId="4" borderId="54" xfId="9" applyFont="1" applyFill="1" applyBorder="1" applyAlignment="1">
      <alignment horizontal="center" vertical="center"/>
    </xf>
    <xf numFmtId="6" fontId="65" fillId="4" borderId="34" xfId="9" applyFont="1" applyFill="1" applyBorder="1" applyAlignment="1">
      <alignment horizontal="center" vertical="center"/>
    </xf>
    <xf numFmtId="6" fontId="65" fillId="4" borderId="52" xfId="9" applyFont="1" applyFill="1" applyBorder="1" applyAlignment="1">
      <alignment horizontal="center" vertical="center"/>
    </xf>
    <xf numFmtId="6" fontId="65" fillId="4" borderId="31" xfId="9" applyFont="1" applyFill="1" applyBorder="1" applyAlignment="1">
      <alignment horizontal="center" vertical="center"/>
    </xf>
    <xf numFmtId="0" fontId="68" fillId="4" borderId="54" xfId="0" applyFont="1" applyFill="1" applyBorder="1" applyAlignment="1">
      <alignment horizontal="left" vertical="center"/>
    </xf>
    <xf numFmtId="0" fontId="68" fillId="4" borderId="49" xfId="0" applyFont="1" applyFill="1" applyBorder="1" applyAlignment="1">
      <alignment horizontal="left" vertical="center"/>
    </xf>
    <xf numFmtId="0" fontId="68" fillId="4" borderId="52" xfId="0" applyFont="1" applyFill="1" applyBorder="1" applyAlignment="1">
      <alignment horizontal="left" vertical="center"/>
    </xf>
    <xf numFmtId="0" fontId="68" fillId="4" borderId="29" xfId="0" applyFont="1" applyFill="1" applyBorder="1" applyAlignment="1">
      <alignment horizontal="left" vertical="center" wrapText="1"/>
    </xf>
    <xf numFmtId="0" fontId="61" fillId="4" borderId="54" xfId="0" applyFont="1" applyFill="1" applyBorder="1" applyAlignment="1">
      <alignment horizontal="left" vertical="center" wrapText="1"/>
    </xf>
    <xf numFmtId="0" fontId="61" fillId="4" borderId="49" xfId="0" applyFont="1" applyFill="1" applyBorder="1" applyAlignment="1">
      <alignment horizontal="left" vertical="center" wrapText="1"/>
    </xf>
    <xf numFmtId="0" fontId="61" fillId="4" borderId="34" xfId="0" applyFont="1" applyFill="1" applyBorder="1" applyAlignment="1">
      <alignment horizontal="left" vertical="center" wrapText="1"/>
    </xf>
    <xf numFmtId="0" fontId="61" fillId="4" borderId="52" xfId="0" applyFont="1" applyFill="1" applyBorder="1" applyAlignment="1">
      <alignment horizontal="left" vertical="center" wrapText="1"/>
    </xf>
    <xf numFmtId="0" fontId="61" fillId="4" borderId="23" xfId="0" applyFont="1" applyFill="1" applyBorder="1" applyAlignment="1">
      <alignment horizontal="left" vertical="center" wrapText="1"/>
    </xf>
    <xf numFmtId="0" fontId="61" fillId="4" borderId="31" xfId="0" applyFont="1" applyFill="1" applyBorder="1" applyAlignment="1">
      <alignment horizontal="left" vertical="center" wrapText="1"/>
    </xf>
    <xf numFmtId="0" fontId="68" fillId="4" borderId="0" xfId="0" applyFont="1" applyFill="1" applyAlignment="1">
      <alignment horizontal="left" vertical="top"/>
    </xf>
    <xf numFmtId="0" fontId="61" fillId="4" borderId="23" xfId="0" applyFont="1" applyFill="1" applyBorder="1" applyAlignment="1">
      <alignment horizontal="center" vertical="center"/>
    </xf>
    <xf numFmtId="0" fontId="0" fillId="0" borderId="0" xfId="0" applyAlignment="1">
      <alignment horizontal="left" vertical="center"/>
    </xf>
    <xf numFmtId="0" fontId="0" fillId="0" borderId="29" xfId="0" applyBorder="1" applyAlignment="1">
      <alignment horizontal="left" vertical="center"/>
    </xf>
    <xf numFmtId="0" fontId="0" fillId="0" borderId="23" xfId="0" applyBorder="1" applyAlignment="1">
      <alignment horizontal="left" vertical="center"/>
    </xf>
    <xf numFmtId="0" fontId="68" fillId="4" borderId="0" xfId="0" applyFont="1" applyFill="1" applyBorder="1" applyAlignment="1">
      <alignment horizontal="left" vertical="center"/>
    </xf>
    <xf numFmtId="0" fontId="68" fillId="4" borderId="29" xfId="0" applyFont="1" applyFill="1" applyBorder="1" applyAlignment="1">
      <alignment horizontal="left" vertical="center"/>
    </xf>
    <xf numFmtId="0" fontId="63" fillId="4" borderId="0" xfId="0" applyFont="1" applyFill="1" applyAlignment="1">
      <alignment horizontal="center" vertical="center"/>
    </xf>
    <xf numFmtId="0" fontId="63" fillId="4" borderId="23" xfId="0" applyFont="1" applyFill="1" applyBorder="1" applyAlignment="1">
      <alignment horizontal="center" vertical="center"/>
    </xf>
    <xf numFmtId="0" fontId="68" fillId="4" borderId="70" xfId="0" applyFont="1" applyFill="1" applyBorder="1" applyAlignment="1">
      <alignment horizontal="center" vertical="center"/>
    </xf>
    <xf numFmtId="0" fontId="68" fillId="4" borderId="71" xfId="0" applyFont="1" applyFill="1" applyBorder="1" applyAlignment="1">
      <alignment horizontal="center" vertical="center"/>
    </xf>
    <xf numFmtId="0" fontId="68" fillId="4" borderId="72" xfId="0" applyFont="1" applyFill="1" applyBorder="1" applyAlignment="1">
      <alignment horizontal="center" vertical="center"/>
    </xf>
    <xf numFmtId="0" fontId="68" fillId="4" borderId="0" xfId="0" applyFont="1" applyFill="1" applyAlignment="1">
      <alignment horizontal="center" vertical="center"/>
    </xf>
    <xf numFmtId="0" fontId="68" fillId="4" borderId="49" xfId="0" applyFont="1" applyFill="1" applyBorder="1" applyAlignment="1">
      <alignment horizontal="center" vertical="center"/>
    </xf>
    <xf numFmtId="0" fontId="63" fillId="4" borderId="32" xfId="0" applyFont="1" applyFill="1" applyBorder="1" applyAlignment="1">
      <alignment horizontal="left" vertical="center"/>
    </xf>
    <xf numFmtId="0" fontId="63" fillId="4" borderId="0" xfId="0" applyFont="1" applyFill="1" applyAlignment="1">
      <alignment horizontal="left" vertical="center"/>
    </xf>
    <xf numFmtId="0" fontId="63" fillId="4" borderId="29" xfId="0" applyFont="1" applyFill="1" applyBorder="1" applyAlignment="1">
      <alignment horizontal="left" vertical="center"/>
    </xf>
    <xf numFmtId="0" fontId="63" fillId="4" borderId="52" xfId="0" applyFont="1" applyFill="1" applyBorder="1" applyAlignment="1">
      <alignment horizontal="left" vertical="center"/>
    </xf>
    <xf numFmtId="0" fontId="63" fillId="4" borderId="23" xfId="0" applyFont="1" applyFill="1" applyBorder="1" applyAlignment="1">
      <alignment horizontal="left" vertical="center"/>
    </xf>
    <xf numFmtId="0" fontId="63" fillId="4" borderId="31" xfId="0" applyFont="1" applyFill="1" applyBorder="1" applyAlignment="1">
      <alignment horizontal="left" vertical="center"/>
    </xf>
    <xf numFmtId="0" fontId="68" fillId="4" borderId="73" xfId="0" applyFont="1" applyFill="1" applyBorder="1" applyAlignment="1">
      <alignment horizontal="center" vertical="center"/>
    </xf>
    <xf numFmtId="0" fontId="68" fillId="4" borderId="74" xfId="0" applyFont="1" applyFill="1" applyBorder="1" applyAlignment="1">
      <alignment horizontal="center" vertical="center"/>
    </xf>
    <xf numFmtId="0" fontId="68" fillId="4" borderId="75" xfId="0" applyFont="1" applyFill="1" applyBorder="1" applyAlignment="1">
      <alignment horizontal="center" vertical="center"/>
    </xf>
    <xf numFmtId="0" fontId="64" fillId="4" borderId="54" xfId="0" applyFont="1" applyFill="1" applyBorder="1" applyAlignment="1">
      <alignment horizontal="center" vertical="center"/>
    </xf>
    <xf numFmtId="0" fontId="64" fillId="4" borderId="49" xfId="0" applyFont="1" applyFill="1" applyBorder="1" applyAlignment="1">
      <alignment horizontal="center" vertical="center"/>
    </xf>
    <xf numFmtId="0" fontId="64" fillId="4" borderId="34" xfId="0" applyFont="1" applyFill="1" applyBorder="1" applyAlignment="1">
      <alignment horizontal="center" vertical="center"/>
    </xf>
    <xf numFmtId="0" fontId="64" fillId="4" borderId="52" xfId="0" applyFont="1" applyFill="1" applyBorder="1" applyAlignment="1">
      <alignment horizontal="center" vertical="center"/>
    </xf>
    <xf numFmtId="0" fontId="64" fillId="4" borderId="23" xfId="0" applyFont="1" applyFill="1" applyBorder="1" applyAlignment="1">
      <alignment horizontal="center" vertical="center"/>
    </xf>
    <xf numFmtId="0" fontId="64" fillId="4" borderId="31" xfId="0" applyFont="1" applyFill="1" applyBorder="1" applyAlignment="1">
      <alignment horizontal="center" vertical="center"/>
    </xf>
    <xf numFmtId="0" fontId="69" fillId="4" borderId="76" xfId="0" applyFont="1" applyFill="1" applyBorder="1" applyAlignment="1">
      <alignment horizontal="left" vertical="center"/>
    </xf>
    <xf numFmtId="0" fontId="69" fillId="4" borderId="77" xfId="0" applyFont="1" applyFill="1" applyBorder="1" applyAlignment="1">
      <alignment horizontal="left" vertical="center"/>
    </xf>
    <xf numFmtId="0" fontId="69" fillId="4" borderId="78" xfId="0" applyFont="1" applyFill="1" applyBorder="1" applyAlignment="1">
      <alignment horizontal="left" vertical="center"/>
    </xf>
    <xf numFmtId="0" fontId="60" fillId="4" borderId="0" xfId="0" applyFont="1" applyFill="1" applyAlignment="1">
      <alignment horizontal="center" vertical="center"/>
    </xf>
    <xf numFmtId="0" fontId="62" fillId="4" borderId="0" xfId="0" applyFont="1" applyFill="1" applyAlignment="1">
      <alignment horizontal="center" vertical="center"/>
    </xf>
    <xf numFmtId="0" fontId="66" fillId="4" borderId="54" xfId="0" applyFont="1" applyFill="1" applyBorder="1" applyAlignment="1">
      <alignment horizontal="left" vertical="center"/>
    </xf>
    <xf numFmtId="0" fontId="66" fillId="4" borderId="49" xfId="0" applyFont="1" applyFill="1" applyBorder="1" applyAlignment="1">
      <alignment horizontal="left" vertical="center"/>
    </xf>
    <xf numFmtId="0" fontId="67" fillId="4" borderId="57" xfId="0" applyFont="1" applyFill="1" applyBorder="1" applyAlignment="1">
      <alignment horizontal="left" vertical="center"/>
    </xf>
    <xf numFmtId="0" fontId="67" fillId="4" borderId="0" xfId="0" applyFont="1" applyFill="1" applyAlignment="1">
      <alignment horizontal="left" vertical="center"/>
    </xf>
    <xf numFmtId="0" fontId="67" fillId="4" borderId="29" xfId="0" applyFont="1" applyFill="1" applyBorder="1" applyAlignment="1">
      <alignment horizontal="left" vertical="center"/>
    </xf>
    <xf numFmtId="0" fontId="67" fillId="4" borderId="69" xfId="0" applyFont="1" applyFill="1" applyBorder="1" applyAlignment="1">
      <alignment horizontal="left" vertical="center"/>
    </xf>
    <xf numFmtId="0" fontId="67" fillId="4" borderId="23" xfId="0" applyFont="1" applyFill="1" applyBorder="1" applyAlignment="1">
      <alignment horizontal="left" vertical="center"/>
    </xf>
    <xf numFmtId="0" fontId="67" fillId="4" borderId="31" xfId="0" applyFont="1" applyFill="1" applyBorder="1" applyAlignment="1">
      <alignment horizontal="left" vertical="center"/>
    </xf>
    <xf numFmtId="0" fontId="63" fillId="4" borderId="54" xfId="0" applyFont="1" applyFill="1" applyBorder="1" applyAlignment="1">
      <alignment horizontal="center" vertical="center" textRotation="255"/>
    </xf>
    <xf numFmtId="0" fontId="63" fillId="4" borderId="34" xfId="0" applyFont="1" applyFill="1" applyBorder="1" applyAlignment="1">
      <alignment horizontal="center" vertical="center" textRotation="255"/>
    </xf>
    <xf numFmtId="0" fontId="63" fillId="4" borderId="32" xfId="0" applyFont="1" applyFill="1" applyBorder="1" applyAlignment="1">
      <alignment horizontal="center" vertical="center" textRotation="255"/>
    </xf>
    <xf numFmtId="0" fontId="63" fillId="4" borderId="29" xfId="0" applyFont="1" applyFill="1" applyBorder="1" applyAlignment="1">
      <alignment horizontal="center" vertical="center" textRotation="255"/>
    </xf>
    <xf numFmtId="0" fontId="63" fillId="4" borderId="52" xfId="0" applyFont="1" applyFill="1" applyBorder="1" applyAlignment="1">
      <alignment horizontal="center" vertical="center" textRotation="255"/>
    </xf>
    <xf numFmtId="0" fontId="63" fillId="4" borderId="31" xfId="0" applyFont="1" applyFill="1" applyBorder="1" applyAlignment="1">
      <alignment horizontal="center" vertical="center" textRotation="255"/>
    </xf>
    <xf numFmtId="0" fontId="70" fillId="4" borderId="49" xfId="0" applyFont="1" applyFill="1" applyBorder="1" applyAlignment="1">
      <alignment horizontal="center" vertical="center"/>
    </xf>
    <xf numFmtId="0" fontId="70" fillId="4" borderId="70" xfId="0" applyFont="1" applyFill="1" applyBorder="1" applyAlignment="1">
      <alignment horizontal="left" vertical="center"/>
    </xf>
    <xf numFmtId="0" fontId="70" fillId="4" borderId="71" xfId="0" applyFont="1" applyFill="1" applyBorder="1" applyAlignment="1">
      <alignment horizontal="left" vertical="center"/>
    </xf>
    <xf numFmtId="0" fontId="70" fillId="4" borderId="72" xfId="0" applyFont="1" applyFill="1" applyBorder="1" applyAlignment="1">
      <alignment horizontal="left" vertical="center"/>
    </xf>
    <xf numFmtId="0" fontId="70" fillId="4" borderId="32" xfId="0" applyFont="1" applyFill="1" applyBorder="1" applyAlignment="1">
      <alignment horizontal="left" vertical="center"/>
    </xf>
    <xf numFmtId="0" fontId="70" fillId="4" borderId="0" xfId="0" applyFont="1" applyFill="1" applyAlignment="1">
      <alignment horizontal="left" vertical="center"/>
    </xf>
    <xf numFmtId="0" fontId="70" fillId="4" borderId="29" xfId="0" applyFont="1" applyFill="1" applyBorder="1" applyAlignment="1">
      <alignment horizontal="left" vertical="center"/>
    </xf>
    <xf numFmtId="0" fontId="70" fillId="4" borderId="52" xfId="0" applyFont="1" applyFill="1" applyBorder="1" applyAlignment="1">
      <alignment horizontal="left" vertical="center"/>
    </xf>
    <xf numFmtId="0" fontId="70" fillId="4" borderId="23" xfId="0" applyFont="1" applyFill="1" applyBorder="1" applyAlignment="1">
      <alignment horizontal="left" vertical="center"/>
    </xf>
    <xf numFmtId="0" fontId="70" fillId="4" borderId="31" xfId="0" applyFont="1" applyFill="1" applyBorder="1" applyAlignment="1">
      <alignment horizontal="left" vertical="center"/>
    </xf>
    <xf numFmtId="0" fontId="65" fillId="4" borderId="0" xfId="0" applyFont="1" applyFill="1" applyAlignment="1">
      <alignment horizontal="center" vertical="center"/>
    </xf>
    <xf numFmtId="0" fontId="61" fillId="4" borderId="0" xfId="0" applyFont="1" applyFill="1" applyAlignment="1">
      <alignment horizontal="center"/>
    </xf>
    <xf numFmtId="0" fontId="61" fillId="4" borderId="23" xfId="0" applyFont="1" applyFill="1" applyBorder="1" applyAlignment="1">
      <alignment horizontal="center"/>
    </xf>
    <xf numFmtId="0" fontId="68" fillId="4" borderId="27" xfId="0" applyFont="1" applyFill="1" applyBorder="1" applyAlignment="1">
      <alignment horizontal="left" vertical="center" wrapText="1"/>
    </xf>
    <xf numFmtId="0" fontId="68" fillId="4" borderId="64" xfId="0" applyFont="1" applyFill="1" applyBorder="1" applyAlignment="1">
      <alignment horizontal="left" vertical="center" wrapText="1"/>
    </xf>
    <xf numFmtId="0" fontId="74" fillId="4" borderId="0" xfId="0" applyFont="1" applyFill="1" applyAlignment="1">
      <alignment horizontal="center" vertical="center"/>
    </xf>
    <xf numFmtId="0" fontId="61" fillId="4" borderId="0" xfId="0" applyFont="1" applyFill="1" applyAlignment="1">
      <alignment horizontal="center" vertical="center"/>
    </xf>
    <xf numFmtId="0" fontId="72" fillId="4" borderId="33" xfId="0" applyFont="1" applyFill="1" applyBorder="1" applyAlignment="1">
      <alignment horizontal="center" vertical="center" wrapText="1"/>
    </xf>
    <xf numFmtId="0" fontId="72" fillId="4" borderId="30" xfId="0" applyFont="1" applyFill="1" applyBorder="1" applyAlignment="1">
      <alignment horizontal="center" vertical="center" wrapText="1"/>
    </xf>
    <xf numFmtId="0" fontId="63" fillId="4" borderId="16" xfId="0" applyFont="1" applyFill="1" applyBorder="1" applyAlignment="1">
      <alignment horizontal="center"/>
    </xf>
    <xf numFmtId="0" fontId="63" fillId="4" borderId="17" xfId="0" applyFont="1" applyFill="1" applyBorder="1" applyAlignment="1">
      <alignment horizontal="center"/>
    </xf>
    <xf numFmtId="0" fontId="63" fillId="4" borderId="79" xfId="0" applyFont="1" applyFill="1" applyBorder="1" applyAlignment="1">
      <alignment horizontal="center"/>
    </xf>
    <xf numFmtId="0" fontId="70" fillId="4" borderId="13" xfId="0" applyFont="1" applyFill="1" applyBorder="1" applyAlignment="1">
      <alignment horizontal="center" vertical="center"/>
    </xf>
    <xf numFmtId="0" fontId="70" fillId="4" borderId="14" xfId="0" applyFont="1" applyFill="1" applyBorder="1" applyAlignment="1">
      <alignment horizontal="center" vertical="center"/>
    </xf>
    <xf numFmtId="0" fontId="70" fillId="4" borderId="80" xfId="0" applyFont="1" applyFill="1" applyBorder="1" applyAlignment="1">
      <alignment horizontal="center" vertical="center"/>
    </xf>
    <xf numFmtId="0" fontId="72" fillId="4" borderId="0" xfId="0" applyFont="1" applyFill="1" applyAlignment="1">
      <alignment horizontal="left" vertical="top" wrapText="1"/>
    </xf>
    <xf numFmtId="0" fontId="72" fillId="4" borderId="58" xfId="0" applyFont="1" applyFill="1" applyBorder="1" applyAlignment="1">
      <alignment horizontal="left" vertical="top" wrapText="1"/>
    </xf>
    <xf numFmtId="0" fontId="72" fillId="4" borderId="24" xfId="0" applyFont="1" applyFill="1" applyBorder="1" applyAlignment="1">
      <alignment horizontal="center" vertical="center"/>
    </xf>
    <xf numFmtId="0" fontId="61" fillId="0" borderId="49" xfId="0" applyFont="1" applyBorder="1" applyAlignment="1">
      <alignment horizontal="left" vertical="center" wrapText="1"/>
    </xf>
    <xf numFmtId="0" fontId="61" fillId="0" borderId="52" xfId="0" applyFont="1" applyBorder="1" applyAlignment="1">
      <alignment horizontal="left" vertical="center" wrapText="1"/>
    </xf>
    <xf numFmtId="0" fontId="61" fillId="0" borderId="23" xfId="0" applyFont="1" applyBorder="1" applyAlignment="1">
      <alignment horizontal="left" vertical="center" wrapText="1"/>
    </xf>
    <xf numFmtId="0" fontId="0" fillId="0" borderId="23" xfId="0" applyBorder="1" applyAlignment="1">
      <alignment horizontal="left" vertical="center" wrapText="1"/>
    </xf>
    <xf numFmtId="0" fontId="71" fillId="4" borderId="0" xfId="0" applyFont="1" applyFill="1" applyAlignment="1">
      <alignment horizontal="left" vertical="center" wrapText="1"/>
    </xf>
    <xf numFmtId="0" fontId="68" fillId="4" borderId="23" xfId="0" applyFont="1" applyFill="1" applyBorder="1" applyAlignment="1">
      <alignment vertical="center" wrapText="1"/>
    </xf>
    <xf numFmtId="0" fontId="68" fillId="4" borderId="36" xfId="0" applyFont="1" applyFill="1" applyBorder="1" applyAlignment="1">
      <alignment horizontal="left" vertical="top" wrapText="1"/>
    </xf>
    <xf numFmtId="0" fontId="0" fillId="0" borderId="49" xfId="0" applyBorder="1" applyAlignment="1">
      <alignment horizontal="left" vertical="center"/>
    </xf>
    <xf numFmtId="0" fontId="81" fillId="4" borderId="0" xfId="0" applyFont="1" applyFill="1" applyAlignment="1">
      <alignment horizontal="center" shrinkToFit="1"/>
    </xf>
    <xf numFmtId="0" fontId="68" fillId="4" borderId="0" xfId="0" applyFont="1" applyFill="1" applyAlignment="1">
      <alignment horizontal="center" shrinkToFit="1"/>
    </xf>
    <xf numFmtId="0" fontId="68" fillId="4" borderId="23" xfId="0" applyFont="1" applyFill="1" applyBorder="1" applyAlignment="1">
      <alignment horizontal="center" vertical="center" shrinkToFit="1"/>
    </xf>
    <xf numFmtId="0" fontId="81" fillId="4" borderId="23" xfId="0" applyFont="1" applyFill="1" applyBorder="1" applyAlignment="1">
      <alignment horizontal="center" vertical="center" shrinkToFit="1"/>
    </xf>
    <xf numFmtId="0" fontId="68" fillId="4" borderId="31" xfId="0" applyFont="1" applyFill="1" applyBorder="1" applyAlignment="1">
      <alignment horizontal="left" vertical="center"/>
    </xf>
    <xf numFmtId="0" fontId="72" fillId="4" borderId="34" xfId="0" applyFont="1" applyFill="1" applyBorder="1" applyAlignment="1">
      <alignment horizontal="left" vertical="center"/>
    </xf>
    <xf numFmtId="0" fontId="72" fillId="4" borderId="31" xfId="0" applyFont="1" applyFill="1" applyBorder="1" applyAlignment="1">
      <alignment horizontal="left" vertical="center"/>
    </xf>
    <xf numFmtId="0" fontId="81" fillId="4" borderId="0" xfId="0" applyFont="1" applyFill="1" applyAlignment="1">
      <alignment horizontal="center" vertical="center"/>
    </xf>
    <xf numFmtId="0" fontId="68" fillId="4" borderId="0" xfId="0" applyFont="1" applyFill="1" applyAlignment="1">
      <alignment horizontal="left" vertical="top" wrapText="1"/>
    </xf>
    <xf numFmtId="0" fontId="68" fillId="4" borderId="29" xfId="0" applyFont="1" applyFill="1" applyBorder="1" applyAlignment="1">
      <alignment horizontal="left" vertical="top" wrapText="1"/>
    </xf>
    <xf numFmtId="49" fontId="68" fillId="4" borderId="23" xfId="0" applyNumberFormat="1" applyFont="1" applyFill="1" applyBorder="1" applyAlignment="1">
      <alignment horizontal="left" vertical="top"/>
    </xf>
    <xf numFmtId="49" fontId="68" fillId="4" borderId="31" xfId="0" applyNumberFormat="1" applyFont="1" applyFill="1" applyBorder="1" applyAlignment="1">
      <alignment horizontal="left" vertical="top"/>
    </xf>
    <xf numFmtId="0" fontId="0" fillId="0" borderId="24" xfId="0" applyBorder="1" applyAlignment="1">
      <alignment horizontal="left" vertical="center" wrapText="1"/>
    </xf>
    <xf numFmtId="0" fontId="72" fillId="0" borderId="54" xfId="0" applyFont="1" applyBorder="1" applyAlignment="1">
      <alignment horizontal="left" vertical="center" wrapText="1"/>
    </xf>
    <xf numFmtId="0" fontId="72" fillId="0" borderId="49" xfId="0" applyFont="1" applyBorder="1" applyAlignment="1">
      <alignment horizontal="left" vertical="center" wrapText="1"/>
    </xf>
    <xf numFmtId="0" fontId="72" fillId="0" borderId="52" xfId="0" applyFont="1" applyBorder="1" applyAlignment="1">
      <alignment horizontal="left" vertical="center" wrapText="1"/>
    </xf>
    <xf numFmtId="0" fontId="72" fillId="0" borderId="23" xfId="0" applyFont="1" applyBorder="1" applyAlignment="1">
      <alignment horizontal="left" vertical="center" wrapText="1"/>
    </xf>
    <xf numFmtId="0" fontId="89" fillId="0" borderId="34" xfId="0" applyFont="1" applyBorder="1" applyAlignment="1">
      <alignment horizontal="left" vertical="center" wrapText="1"/>
    </xf>
    <xf numFmtId="0" fontId="89" fillId="0" borderId="31" xfId="0" applyFont="1" applyBorder="1" applyAlignment="1">
      <alignment horizontal="left" vertical="center" wrapText="1"/>
    </xf>
    <xf numFmtId="0" fontId="68" fillId="4" borderId="34" xfId="0" applyFont="1" applyFill="1" applyBorder="1" applyAlignment="1">
      <alignment horizontal="left" vertical="center" wrapText="1"/>
    </xf>
    <xf numFmtId="0" fontId="61" fillId="0" borderId="54" xfId="0" applyFont="1" applyBorder="1" applyAlignment="1">
      <alignment horizontal="left" vertical="center" wrapText="1"/>
    </xf>
    <xf numFmtId="0" fontId="87" fillId="4" borderId="54" xfId="0" applyFont="1" applyFill="1" applyBorder="1" applyAlignment="1">
      <alignment horizontal="left" vertical="center"/>
    </xf>
    <xf numFmtId="0" fontId="87" fillId="4" borderId="49" xfId="0" applyFont="1" applyFill="1" applyBorder="1" applyAlignment="1">
      <alignment horizontal="left" vertical="center"/>
    </xf>
    <xf numFmtId="0" fontId="87" fillId="4" borderId="34" xfId="0" applyFont="1" applyFill="1" applyBorder="1" applyAlignment="1">
      <alignment horizontal="left" vertical="center"/>
    </xf>
    <xf numFmtId="0" fontId="87" fillId="4" borderId="54" xfId="0" applyFont="1" applyFill="1" applyBorder="1" applyAlignment="1">
      <alignment horizontal="left" vertical="center" wrapText="1"/>
    </xf>
    <xf numFmtId="0" fontId="71" fillId="4" borderId="36" xfId="0" applyFont="1" applyFill="1" applyBorder="1" applyAlignment="1">
      <alignment horizontal="left" vertical="center" wrapText="1"/>
    </xf>
    <xf numFmtId="0" fontId="0" fillId="0" borderId="36" xfId="0" applyBorder="1" applyAlignment="1">
      <alignment horizontal="left" vertical="center" wrapText="1"/>
    </xf>
    <xf numFmtId="0" fontId="0" fillId="0" borderId="25" xfId="0" applyBorder="1" applyAlignment="1">
      <alignment horizontal="left" vertical="center" wrapText="1"/>
    </xf>
    <xf numFmtId="0" fontId="65" fillId="4" borderId="49" xfId="0" applyFont="1" applyFill="1" applyBorder="1" applyAlignment="1">
      <alignment horizontal="center" vertical="center"/>
    </xf>
    <xf numFmtId="0" fontId="65" fillId="4" borderId="23" xfId="0" applyFont="1" applyFill="1" applyBorder="1" applyAlignment="1">
      <alignment horizontal="center" vertical="center"/>
    </xf>
    <xf numFmtId="0" fontId="65" fillId="4" borderId="180" xfId="0" applyFont="1" applyFill="1" applyBorder="1" applyAlignment="1">
      <alignment horizontal="center" vertical="center"/>
    </xf>
    <xf numFmtId="0" fontId="65" fillId="4" borderId="50" xfId="0" applyFont="1" applyFill="1" applyBorder="1" applyAlignment="1">
      <alignment horizontal="center" vertical="center"/>
    </xf>
    <xf numFmtId="0" fontId="65" fillId="4" borderId="69" xfId="0" applyFont="1" applyFill="1" applyBorder="1" applyAlignment="1">
      <alignment horizontal="center" vertical="center"/>
    </xf>
    <xf numFmtId="0" fontId="65" fillId="4" borderId="53" xfId="0" applyFont="1" applyFill="1" applyBorder="1" applyAlignment="1">
      <alignment horizontal="center" vertical="center"/>
    </xf>
    <xf numFmtId="0" fontId="0" fillId="0" borderId="49" xfId="0" applyBorder="1" applyAlignment="1">
      <alignment horizontal="left" vertical="center" wrapText="1"/>
    </xf>
    <xf numFmtId="0" fontId="0" fillId="0" borderId="52" xfId="0" applyBorder="1" applyAlignment="1">
      <alignment horizontal="left" vertical="center" wrapText="1"/>
    </xf>
    <xf numFmtId="0" fontId="78" fillId="4" borderId="0" xfId="0" applyFont="1" applyFill="1" applyAlignment="1">
      <alignment horizontal="center"/>
    </xf>
    <xf numFmtId="0" fontId="68" fillId="4" borderId="23" xfId="0" applyFont="1" applyFill="1" applyBorder="1" applyAlignment="1">
      <alignment horizontal="left" vertical="top"/>
    </xf>
    <xf numFmtId="0" fontId="68" fillId="4" borderId="31" xfId="0" applyFont="1" applyFill="1" applyBorder="1" applyAlignment="1">
      <alignment horizontal="left" vertical="top"/>
    </xf>
    <xf numFmtId="0" fontId="81" fillId="4" borderId="29" xfId="0" applyFont="1" applyFill="1" applyBorder="1" applyAlignment="1">
      <alignment horizontal="center"/>
    </xf>
    <xf numFmtId="0" fontId="81" fillId="4" borderId="23" xfId="0" applyFont="1" applyFill="1" applyBorder="1" applyAlignment="1">
      <alignment horizontal="center"/>
    </xf>
    <xf numFmtId="0" fontId="81" fillId="4" borderId="31" xfId="0" applyFont="1" applyFill="1" applyBorder="1" applyAlignment="1">
      <alignment horizontal="center"/>
    </xf>
    <xf numFmtId="0" fontId="72" fillId="4" borderId="65" xfId="0" applyFont="1" applyFill="1" applyBorder="1" applyAlignment="1">
      <alignment horizontal="left" vertical="center" wrapText="1"/>
    </xf>
    <xf numFmtId="0" fontId="72" fillId="4" borderId="66" xfId="0" applyFont="1" applyFill="1" applyBorder="1" applyAlignment="1">
      <alignment horizontal="left" vertical="center" wrapText="1"/>
    </xf>
    <xf numFmtId="0" fontId="72" fillId="4" borderId="67" xfId="0" applyFont="1" applyFill="1" applyBorder="1" applyAlignment="1">
      <alignment horizontal="left" vertical="center" wrapText="1"/>
    </xf>
    <xf numFmtId="0" fontId="72" fillId="4" borderId="68" xfId="0" applyFont="1" applyFill="1" applyBorder="1" applyAlignment="1">
      <alignment horizontal="left" vertical="center" wrapText="1"/>
    </xf>
    <xf numFmtId="0" fontId="0" fillId="0" borderId="0" xfId="0" applyBorder="1" applyAlignment="1">
      <alignment horizontal="left" vertical="center" wrapText="1"/>
    </xf>
    <xf numFmtId="0" fontId="68" fillId="4" borderId="52" xfId="0" applyFont="1" applyFill="1" applyBorder="1" applyAlignment="1">
      <alignment horizontal="left" vertical="top" wrapText="1"/>
    </xf>
    <xf numFmtId="0" fontId="72" fillId="4" borderId="181" xfId="0" applyFont="1" applyFill="1" applyBorder="1" applyAlignment="1">
      <alignment horizontal="left" vertical="center" wrapText="1"/>
    </xf>
    <xf numFmtId="0" fontId="72" fillId="4" borderId="182" xfId="0" applyFont="1" applyFill="1" applyBorder="1" applyAlignment="1">
      <alignment horizontal="left" vertical="center" wrapText="1"/>
    </xf>
    <xf numFmtId="0" fontId="0" fillId="0" borderId="183" xfId="0" applyBorder="1" applyAlignment="1">
      <alignment horizontal="left" vertical="center" wrapText="1"/>
    </xf>
    <xf numFmtId="0" fontId="87" fillId="4" borderId="32" xfId="0" applyFont="1" applyFill="1" applyBorder="1" applyAlignment="1">
      <alignment horizontal="left" vertical="center" wrapText="1"/>
    </xf>
    <xf numFmtId="0" fontId="72" fillId="4" borderId="24" xfId="0" applyFont="1" applyFill="1" applyBorder="1" applyAlignment="1">
      <alignment horizontal="left" vertical="center"/>
    </xf>
    <xf numFmtId="0" fontId="71" fillId="4" borderId="23" xfId="0" applyFont="1" applyFill="1" applyBorder="1" applyAlignment="1">
      <alignment horizontal="left" vertical="center" wrapText="1"/>
    </xf>
    <xf numFmtId="0" fontId="71" fillId="4" borderId="23" xfId="0" applyFont="1" applyFill="1" applyBorder="1" applyAlignment="1">
      <alignment horizontal="left" wrapText="1"/>
    </xf>
    <xf numFmtId="0" fontId="71" fillId="4" borderId="36" xfId="0" applyFont="1" applyFill="1" applyBorder="1" applyAlignment="1">
      <alignment horizontal="left" wrapText="1"/>
    </xf>
    <xf numFmtId="0" fontId="65" fillId="4" borderId="24" xfId="0" applyFont="1" applyFill="1" applyBorder="1" applyAlignment="1">
      <alignment horizontal="center" vertical="center"/>
    </xf>
    <xf numFmtId="0" fontId="40" fillId="5" borderId="26" xfId="7" applyFont="1" applyFill="1" applyBorder="1" applyAlignment="1" applyProtection="1">
      <alignment horizontal="center" vertical="center"/>
      <protection locked="0"/>
    </xf>
    <xf numFmtId="0" fontId="40" fillId="6" borderId="36" xfId="7" applyFont="1" applyFill="1" applyBorder="1" applyAlignment="1" applyProtection="1">
      <alignment horizontal="center" vertical="center"/>
      <protection locked="0"/>
    </xf>
    <xf numFmtId="0" fontId="40" fillId="6" borderId="25" xfId="7" applyFont="1" applyFill="1" applyBorder="1" applyAlignment="1" applyProtection="1">
      <alignment horizontal="center" vertical="center"/>
      <protection locked="0"/>
    </xf>
    <xf numFmtId="0" fontId="40" fillId="7" borderId="26" xfId="7" applyFont="1" applyFill="1" applyBorder="1" applyAlignment="1" applyProtection="1">
      <alignment horizontal="center" vertical="center"/>
      <protection locked="0"/>
    </xf>
    <xf numFmtId="0" fontId="40" fillId="7" borderId="25" xfId="7" applyFont="1" applyFill="1" applyBorder="1" applyAlignment="1" applyProtection="1">
      <alignment horizontal="center" vertical="center"/>
      <protection locked="0"/>
    </xf>
    <xf numFmtId="0" fontId="40" fillId="4" borderId="26" xfId="7" applyFont="1" applyFill="1" applyBorder="1" applyAlignment="1">
      <alignment horizontal="center" vertical="center"/>
    </xf>
    <xf numFmtId="0" fontId="40" fillId="4" borderId="25" xfId="7" applyFont="1" applyFill="1" applyBorder="1" applyAlignment="1">
      <alignment horizontal="center" vertical="center"/>
    </xf>
    <xf numFmtId="0" fontId="40" fillId="7" borderId="36" xfId="7" applyFont="1" applyFill="1" applyBorder="1" applyAlignment="1" applyProtection="1">
      <alignment horizontal="center" vertical="center"/>
      <protection locked="0"/>
    </xf>
    <xf numFmtId="38" fontId="40" fillId="4" borderId="0" xfId="8" applyFont="1" applyFill="1" applyBorder="1" applyAlignment="1" applyProtection="1">
      <alignment horizontal="center" vertical="center"/>
    </xf>
    <xf numFmtId="0" fontId="41" fillId="5" borderId="0" xfId="7" applyFont="1" applyFill="1" applyAlignment="1" applyProtection="1">
      <alignment horizontal="center" vertical="center"/>
      <protection locked="0"/>
    </xf>
    <xf numFmtId="0" fontId="41" fillId="6" borderId="0" xfId="7" applyFont="1" applyFill="1" applyAlignment="1" applyProtection="1">
      <alignment horizontal="center" vertical="center"/>
      <protection locked="0"/>
    </xf>
    <xf numFmtId="0" fontId="41" fillId="7" borderId="0" xfId="7" applyFont="1" applyFill="1" applyAlignment="1" applyProtection="1">
      <alignment horizontal="center" vertical="center"/>
      <protection locked="0"/>
    </xf>
    <xf numFmtId="0" fontId="41" fillId="0" borderId="0" xfId="7" applyFont="1" applyAlignment="1">
      <alignment horizontal="center" vertical="center"/>
    </xf>
    <xf numFmtId="20" fontId="40" fillId="7" borderId="26" xfId="7" applyNumberFormat="1" applyFont="1" applyFill="1" applyBorder="1" applyAlignment="1" applyProtection="1">
      <alignment horizontal="center" vertical="center"/>
      <protection locked="0"/>
    </xf>
    <xf numFmtId="20" fontId="40" fillId="7" borderId="36" xfId="7" applyNumberFormat="1" applyFont="1" applyFill="1" applyBorder="1" applyAlignment="1" applyProtection="1">
      <alignment horizontal="center" vertical="center"/>
      <protection locked="0"/>
    </xf>
    <xf numFmtId="20" fontId="40" fillId="7" borderId="25" xfId="7" applyNumberFormat="1" applyFont="1" applyFill="1" applyBorder="1" applyAlignment="1" applyProtection="1">
      <alignment horizontal="center" vertical="center"/>
      <protection locked="0"/>
    </xf>
    <xf numFmtId="4" fontId="40" fillId="0" borderId="26" xfId="7" applyNumberFormat="1" applyFont="1" applyBorder="1" applyAlignment="1">
      <alignment horizontal="center" vertical="center"/>
    </xf>
    <xf numFmtId="4" fontId="40" fillId="0" borderId="25" xfId="7" applyNumberFormat="1" applyFont="1" applyBorder="1" applyAlignment="1">
      <alignment horizontal="center" vertical="center"/>
    </xf>
    <xf numFmtId="0" fontId="40" fillId="0" borderId="93" xfId="7" applyFont="1" applyBorder="1" applyAlignment="1">
      <alignment horizontal="center" vertical="center"/>
    </xf>
    <xf numFmtId="0" fontId="40" fillId="0" borderId="95" xfId="7" applyFont="1" applyBorder="1" applyAlignment="1">
      <alignment horizontal="center" vertical="center"/>
    </xf>
    <xf numFmtId="0" fontId="40" fillId="0" borderId="35" xfId="7" applyFont="1" applyBorder="1" applyAlignment="1">
      <alignment horizontal="center" vertical="center"/>
    </xf>
    <xf numFmtId="0" fontId="40" fillId="0" borderId="1" xfId="7" applyFont="1" applyBorder="1" applyAlignment="1">
      <alignment horizontal="center" vertical="center" wrapText="1"/>
    </xf>
    <xf numFmtId="0" fontId="40" fillId="0" borderId="9" xfId="7" applyFont="1" applyBorder="1" applyAlignment="1">
      <alignment horizontal="center" vertical="center" wrapText="1"/>
    </xf>
    <xf numFmtId="0" fontId="40" fillId="0" borderId="5" xfId="7" applyFont="1" applyBorder="1" applyAlignment="1">
      <alignment horizontal="center" vertical="center" wrapText="1"/>
    </xf>
    <xf numFmtId="0" fontId="40" fillId="0" borderId="48" xfId="7" applyFont="1" applyBorder="1" applyAlignment="1">
      <alignment horizontal="center" vertical="center" wrapText="1"/>
    </xf>
    <xf numFmtId="0" fontId="40" fillId="0" borderId="0" xfId="7" applyFont="1" applyAlignment="1">
      <alignment horizontal="center" vertical="center" wrapText="1"/>
    </xf>
    <xf numFmtId="0" fontId="40" fillId="0" borderId="29" xfId="7" applyFont="1" applyBorder="1" applyAlignment="1">
      <alignment horizontal="center" vertical="center" wrapText="1"/>
    </xf>
    <xf numFmtId="0" fontId="40" fillId="0" borderId="19" xfId="7" applyFont="1" applyBorder="1" applyAlignment="1">
      <alignment horizontal="center" vertical="center" wrapText="1"/>
    </xf>
    <xf numFmtId="0" fontId="40" fillId="0" borderId="12" xfId="7" applyFont="1" applyBorder="1" applyAlignment="1">
      <alignment horizontal="center" vertical="center" wrapText="1"/>
    </xf>
    <xf numFmtId="0" fontId="40" fillId="0" borderId="8" xfId="7" applyFont="1" applyBorder="1" applyAlignment="1">
      <alignment horizontal="center" vertical="center" wrapText="1"/>
    </xf>
    <xf numFmtId="0" fontId="45" fillId="0" borderId="90" xfId="7" applyFont="1" applyBorder="1" applyAlignment="1">
      <alignment horizontal="center" vertical="center" wrapText="1"/>
    </xf>
    <xf numFmtId="0" fontId="45" fillId="0" borderId="28" xfId="7" applyFont="1" applyBorder="1" applyAlignment="1">
      <alignment horizontal="center" vertical="center" wrapText="1"/>
    </xf>
    <xf numFmtId="0" fontId="45" fillId="0" borderId="37" xfId="7" applyFont="1" applyBorder="1" applyAlignment="1">
      <alignment horizontal="center" vertical="center" wrapText="1"/>
    </xf>
    <xf numFmtId="0" fontId="40" fillId="0" borderId="94" xfId="7" applyFont="1" applyBorder="1" applyAlignment="1">
      <alignment horizontal="center" vertical="center" wrapText="1"/>
    </xf>
    <xf numFmtId="0" fontId="40" fillId="0" borderId="32" xfId="7" applyFont="1" applyBorder="1" applyAlignment="1">
      <alignment horizontal="center" vertical="center" wrapText="1"/>
    </xf>
    <xf numFmtId="0" fontId="40" fillId="0" borderId="38" xfId="7" applyFont="1" applyBorder="1" applyAlignment="1">
      <alignment horizontal="center" vertical="center" wrapText="1"/>
    </xf>
    <xf numFmtId="0" fontId="40" fillId="0" borderId="10" xfId="7" applyFont="1" applyBorder="1" applyAlignment="1">
      <alignment horizontal="center" vertical="center" wrapText="1"/>
    </xf>
    <xf numFmtId="0" fontId="40" fillId="0" borderId="11" xfId="7" applyFont="1" applyBorder="1" applyAlignment="1">
      <alignment horizontal="center" vertical="center" wrapText="1"/>
    </xf>
    <xf numFmtId="0" fontId="40" fillId="0" borderId="18" xfId="7" applyFont="1" applyBorder="1" applyAlignment="1">
      <alignment horizontal="center" vertical="center" wrapText="1"/>
    </xf>
    <xf numFmtId="0" fontId="45" fillId="0" borderId="1" xfId="7" applyFont="1" applyBorder="1" applyAlignment="1">
      <alignment horizontal="center" vertical="center" wrapText="1"/>
    </xf>
    <xf numFmtId="0" fontId="45" fillId="0" borderId="9" xfId="7" applyFont="1" applyBorder="1" applyAlignment="1">
      <alignment horizontal="center" vertical="center" wrapText="1"/>
    </xf>
    <xf numFmtId="0" fontId="45" fillId="0" borderId="10" xfId="7" applyFont="1" applyBorder="1" applyAlignment="1">
      <alignment horizontal="center" vertical="center" wrapText="1"/>
    </xf>
    <xf numFmtId="0" fontId="45" fillId="0" borderId="48" xfId="7" applyFont="1" applyBorder="1" applyAlignment="1">
      <alignment horizontal="center" vertical="center" wrapText="1"/>
    </xf>
    <xf numFmtId="0" fontId="45" fillId="0" borderId="0" xfId="7" applyFont="1" applyAlignment="1">
      <alignment horizontal="center" vertical="center" wrapText="1"/>
    </xf>
    <xf numFmtId="0" fontId="45" fillId="0" borderId="11" xfId="7" applyFont="1" applyBorder="1" applyAlignment="1">
      <alignment horizontal="center" vertical="center" wrapText="1"/>
    </xf>
    <xf numFmtId="0" fontId="45" fillId="0" borderId="19" xfId="7" applyFont="1" applyBorder="1" applyAlignment="1">
      <alignment horizontal="center" vertical="center" wrapText="1"/>
    </xf>
    <xf numFmtId="0" fontId="45" fillId="0" borderId="12" xfId="7" applyFont="1" applyBorder="1" applyAlignment="1">
      <alignment horizontal="center" vertical="center" wrapText="1"/>
    </xf>
    <xf numFmtId="0" fontId="45" fillId="0" borderId="18" xfId="7" applyFont="1" applyBorder="1" applyAlignment="1">
      <alignment horizontal="center" vertical="center" wrapText="1"/>
    </xf>
    <xf numFmtId="0" fontId="40" fillId="0" borderId="1" xfId="7" quotePrefix="1" applyFont="1" applyBorder="1" applyAlignment="1">
      <alignment horizontal="center" vertical="center"/>
    </xf>
    <xf numFmtId="0" fontId="40" fillId="0" borderId="9" xfId="7" applyFont="1" applyBorder="1" applyAlignment="1">
      <alignment horizontal="center" vertical="center"/>
    </xf>
    <xf numFmtId="0" fontId="40" fillId="0" borderId="10" xfId="7" applyFont="1" applyBorder="1" applyAlignment="1">
      <alignment horizontal="center" vertical="center"/>
    </xf>
    <xf numFmtId="0" fontId="40" fillId="0" borderId="103" xfId="7" applyFont="1" applyBorder="1" applyAlignment="1">
      <alignment horizontal="center" vertical="center" shrinkToFit="1"/>
    </xf>
    <xf numFmtId="0" fontId="40" fillId="0" borderId="111" xfId="7" applyFont="1" applyBorder="1" applyAlignment="1">
      <alignment horizontal="center" vertical="center" shrinkToFit="1"/>
    </xf>
    <xf numFmtId="0" fontId="40" fillId="5" borderId="1" xfId="7" applyFont="1" applyFill="1" applyBorder="1" applyAlignment="1" applyProtection="1">
      <alignment horizontal="center" vertical="center"/>
      <protection locked="0"/>
    </xf>
    <xf numFmtId="0" fontId="40" fillId="5" borderId="9" xfId="7" applyFont="1" applyFill="1" applyBorder="1" applyAlignment="1" applyProtection="1">
      <alignment horizontal="center" vertical="center"/>
      <protection locked="0"/>
    </xf>
    <xf numFmtId="0" fontId="40" fillId="5" borderId="5" xfId="7" applyFont="1" applyFill="1" applyBorder="1" applyAlignment="1" applyProtection="1">
      <alignment horizontal="center" vertical="center"/>
      <protection locked="0"/>
    </xf>
    <xf numFmtId="0" fontId="40" fillId="5" borderId="48" xfId="7" applyFont="1" applyFill="1" applyBorder="1" applyAlignment="1" applyProtection="1">
      <alignment horizontal="center" vertical="center"/>
      <protection locked="0"/>
    </xf>
    <xf numFmtId="0" fontId="40" fillId="5" borderId="0" xfId="7" applyFont="1" applyFill="1" applyAlignment="1" applyProtection="1">
      <alignment horizontal="center" vertical="center"/>
      <protection locked="0"/>
    </xf>
    <xf numFmtId="0" fontId="40" fillId="5" borderId="29" xfId="7" applyFont="1" applyFill="1" applyBorder="1" applyAlignment="1" applyProtection="1">
      <alignment horizontal="center" vertical="center"/>
      <protection locked="0"/>
    </xf>
    <xf numFmtId="0" fontId="40" fillId="5" borderId="128" xfId="7" applyFont="1" applyFill="1" applyBorder="1" applyAlignment="1" applyProtection="1">
      <alignment horizontal="center" vertical="center"/>
      <protection locked="0"/>
    </xf>
    <xf numFmtId="0" fontId="40" fillId="5" borderId="23" xfId="7" applyFont="1" applyFill="1" applyBorder="1" applyAlignment="1" applyProtection="1">
      <alignment horizontal="center" vertical="center"/>
      <protection locked="0"/>
    </xf>
    <xf numFmtId="0" fontId="40" fillId="5" borderId="31" xfId="7" applyFont="1" applyFill="1" applyBorder="1" applyAlignment="1" applyProtection="1">
      <alignment horizontal="center" vertical="center"/>
      <protection locked="0"/>
    </xf>
    <xf numFmtId="0" fontId="40" fillId="5" borderId="90" xfId="7" applyFont="1" applyFill="1" applyBorder="1" applyAlignment="1" applyProtection="1">
      <alignment horizontal="center" vertical="center" wrapText="1"/>
      <protection locked="0"/>
    </xf>
    <xf numFmtId="0" fontId="40" fillId="6" borderId="28" xfId="7" applyFont="1" applyFill="1" applyBorder="1" applyAlignment="1" applyProtection="1">
      <alignment horizontal="center" vertical="center" wrapText="1"/>
      <protection locked="0"/>
    </xf>
    <xf numFmtId="0" fontId="40" fillId="5" borderId="21" xfId="7" applyFont="1" applyFill="1" applyBorder="1" applyAlignment="1" applyProtection="1">
      <alignment horizontal="center" vertical="center" shrinkToFit="1"/>
      <protection locked="0"/>
    </xf>
    <xf numFmtId="0" fontId="40" fillId="6" borderId="82" xfId="7" applyFont="1" applyFill="1" applyBorder="1" applyAlignment="1" applyProtection="1">
      <alignment horizontal="center" vertical="center" shrinkToFit="1"/>
      <protection locked="0"/>
    </xf>
    <xf numFmtId="0" fontId="40" fillId="6" borderId="6" xfId="7" applyFont="1" applyFill="1" applyBorder="1" applyAlignment="1" applyProtection="1">
      <alignment horizontal="center" vertical="center" shrinkToFit="1"/>
      <protection locked="0"/>
    </xf>
    <xf numFmtId="0" fontId="40" fillId="6" borderId="26" xfId="7" applyFont="1" applyFill="1" applyBorder="1" applyAlignment="1" applyProtection="1">
      <alignment horizontal="center" vertical="center" shrinkToFit="1"/>
      <protection locked="0"/>
    </xf>
    <xf numFmtId="0" fontId="40" fillId="6" borderId="36" xfId="7" applyFont="1" applyFill="1" applyBorder="1" applyAlignment="1" applyProtection="1">
      <alignment horizontal="center" vertical="center" shrinkToFit="1"/>
      <protection locked="0"/>
    </xf>
    <xf numFmtId="0" fontId="40" fillId="6" borderId="25" xfId="7" applyFont="1" applyFill="1" applyBorder="1" applyAlignment="1" applyProtection="1">
      <alignment horizontal="center" vertical="center" shrinkToFit="1"/>
      <protection locked="0"/>
    </xf>
    <xf numFmtId="0" fontId="40" fillId="7" borderId="94" xfId="7" applyFont="1" applyFill="1" applyBorder="1" applyAlignment="1" applyProtection="1">
      <alignment horizontal="center" vertical="center" wrapText="1"/>
      <protection locked="0"/>
    </xf>
    <xf numFmtId="0" fontId="40" fillId="7" borderId="9" xfId="7" applyFont="1" applyFill="1" applyBorder="1" applyAlignment="1" applyProtection="1">
      <alignment horizontal="center" vertical="center" wrapText="1"/>
      <protection locked="0"/>
    </xf>
    <xf numFmtId="0" fontId="40" fillId="7" borderId="10" xfId="7" applyFont="1" applyFill="1" applyBorder="1" applyAlignment="1" applyProtection="1">
      <alignment horizontal="center" vertical="center" wrapText="1"/>
      <protection locked="0"/>
    </xf>
    <xf numFmtId="0" fontId="40" fillId="7" borderId="32" xfId="7" applyFont="1" applyFill="1" applyBorder="1" applyAlignment="1" applyProtection="1">
      <alignment horizontal="center" vertical="center" wrapText="1"/>
      <protection locked="0"/>
    </xf>
    <xf numFmtId="0" fontId="40" fillId="7" borderId="0" xfId="7" applyFont="1" applyFill="1" applyAlignment="1" applyProtection="1">
      <alignment horizontal="center" vertical="center" wrapText="1"/>
      <protection locked="0"/>
    </xf>
    <xf numFmtId="0" fontId="40" fillId="7" borderId="11" xfId="7" applyFont="1" applyFill="1" applyBorder="1" applyAlignment="1" applyProtection="1">
      <alignment horizontal="center" vertical="center" wrapText="1"/>
      <protection locked="0"/>
    </xf>
    <xf numFmtId="0" fontId="48" fillId="0" borderId="104" xfId="7" applyFont="1" applyBorder="1" applyAlignment="1">
      <alignment horizontal="center" vertical="center" wrapText="1"/>
    </xf>
    <xf numFmtId="0" fontId="48" fillId="0" borderId="105" xfId="7" applyFont="1" applyBorder="1" applyAlignment="1">
      <alignment horizontal="center" vertical="center" wrapText="1"/>
    </xf>
    <xf numFmtId="0" fontId="48" fillId="0" borderId="106" xfId="7" applyFont="1" applyBorder="1" applyAlignment="1">
      <alignment horizontal="center" vertical="center" wrapText="1"/>
    </xf>
    <xf numFmtId="0" fontId="47" fillId="4" borderId="1" xfId="7" applyFont="1" applyFill="1" applyBorder="1" applyAlignment="1">
      <alignment horizontal="center" vertical="center" wrapText="1"/>
    </xf>
    <xf numFmtId="0" fontId="47" fillId="4" borderId="5" xfId="7" applyFont="1" applyFill="1" applyBorder="1" applyAlignment="1">
      <alignment horizontal="center" vertical="center" wrapText="1"/>
    </xf>
    <xf numFmtId="0" fontId="47" fillId="4" borderId="48" xfId="7" applyFont="1" applyFill="1" applyBorder="1" applyAlignment="1">
      <alignment horizontal="center" vertical="center" wrapText="1"/>
    </xf>
    <xf numFmtId="0" fontId="47" fillId="4" borderId="29" xfId="7" applyFont="1" applyFill="1" applyBorder="1" applyAlignment="1">
      <alignment horizontal="center" vertical="center" wrapText="1"/>
    </xf>
    <xf numFmtId="0" fontId="47" fillId="4" borderId="19" xfId="7" applyFont="1" applyFill="1" applyBorder="1" applyAlignment="1">
      <alignment horizontal="center" vertical="center" wrapText="1"/>
    </xf>
    <xf numFmtId="0" fontId="47" fillId="4" borderId="8" xfId="7" applyFont="1" applyFill="1" applyBorder="1" applyAlignment="1">
      <alignment horizontal="center" vertical="center" wrapText="1"/>
    </xf>
    <xf numFmtId="0" fontId="47" fillId="4" borderId="94" xfId="7" applyFont="1" applyFill="1" applyBorder="1" applyAlignment="1">
      <alignment horizontal="center" vertical="center" wrapText="1"/>
    </xf>
    <xf numFmtId="0" fontId="47" fillId="4" borderId="10" xfId="7" applyFont="1" applyFill="1" applyBorder="1" applyAlignment="1">
      <alignment horizontal="center" vertical="center" wrapText="1"/>
    </xf>
    <xf numFmtId="0" fontId="47" fillId="4" borderId="32" xfId="7" applyFont="1" applyFill="1" applyBorder="1" applyAlignment="1">
      <alignment horizontal="center" vertical="center" wrapText="1"/>
    </xf>
    <xf numFmtId="0" fontId="47" fillId="4" borderId="11" xfId="7" applyFont="1" applyFill="1" applyBorder="1" applyAlignment="1">
      <alignment horizontal="center" vertical="center" wrapText="1"/>
    </xf>
    <xf numFmtId="0" fontId="47" fillId="4" borderId="38" xfId="7" applyFont="1" applyFill="1" applyBorder="1" applyAlignment="1">
      <alignment horizontal="center" vertical="center" wrapText="1"/>
    </xf>
    <xf numFmtId="0" fontId="47" fillId="4" borderId="18" xfId="7" applyFont="1" applyFill="1" applyBorder="1" applyAlignment="1">
      <alignment horizontal="center" vertical="center" wrapText="1"/>
    </xf>
    <xf numFmtId="0" fontId="44" fillId="0" borderId="1" xfId="7" applyFont="1" applyBorder="1" applyAlignment="1">
      <alignment horizontal="center" vertical="center" wrapText="1"/>
    </xf>
    <xf numFmtId="0" fontId="44" fillId="0" borderId="9" xfId="7" applyFont="1" applyBorder="1" applyAlignment="1">
      <alignment horizontal="center" vertical="center" wrapText="1"/>
    </xf>
    <xf numFmtId="0" fontId="44" fillId="0" borderId="10" xfId="7" applyFont="1" applyBorder="1" applyAlignment="1">
      <alignment horizontal="center" vertical="center" wrapText="1"/>
    </xf>
    <xf numFmtId="0" fontId="44" fillId="0" borderId="48" xfId="7" applyFont="1" applyBorder="1" applyAlignment="1">
      <alignment horizontal="center" vertical="center" wrapText="1"/>
    </xf>
    <xf numFmtId="0" fontId="44" fillId="0" borderId="0" xfId="7" applyFont="1" applyAlignment="1">
      <alignment horizontal="center" vertical="center" wrapText="1"/>
    </xf>
    <xf numFmtId="0" fontId="44" fillId="0" borderId="11" xfId="7" applyFont="1" applyBorder="1" applyAlignment="1">
      <alignment horizontal="center" vertical="center" wrapText="1"/>
    </xf>
    <xf numFmtId="0" fontId="44" fillId="0" borderId="19" xfId="7" applyFont="1" applyBorder="1" applyAlignment="1">
      <alignment horizontal="center" vertical="center" wrapText="1"/>
    </xf>
    <xf numFmtId="0" fontId="44" fillId="0" borderId="12" xfId="7" applyFont="1" applyBorder="1" applyAlignment="1">
      <alignment horizontal="center" vertical="center" wrapText="1"/>
    </xf>
    <xf numFmtId="0" fontId="44" fillId="0" borderId="18" xfId="7" applyFont="1" applyBorder="1" applyAlignment="1">
      <alignment horizontal="center" vertical="center" wrapText="1"/>
    </xf>
    <xf numFmtId="0" fontId="40" fillId="0" borderId="96" xfId="7" applyFont="1" applyBorder="1" applyAlignment="1">
      <alignment horizontal="center" vertical="center"/>
    </xf>
    <xf numFmtId="0" fontId="40" fillId="0" borderId="36" xfId="7" applyFont="1" applyBorder="1" applyAlignment="1">
      <alignment horizontal="center" vertical="center"/>
    </xf>
    <xf numFmtId="0" fontId="40" fillId="0" borderId="97" xfId="7" applyFont="1" applyBorder="1" applyAlignment="1">
      <alignment horizontal="center" vertical="center"/>
    </xf>
    <xf numFmtId="0" fontId="40" fillId="4" borderId="96" xfId="7" applyFont="1" applyFill="1" applyBorder="1" applyAlignment="1">
      <alignment horizontal="center" vertical="center"/>
    </xf>
    <xf numFmtId="0" fontId="40" fillId="4" borderId="36" xfId="7" applyFont="1" applyFill="1" applyBorder="1" applyAlignment="1">
      <alignment horizontal="center" vertical="center"/>
    </xf>
    <xf numFmtId="0" fontId="40" fillId="4" borderId="97" xfId="7" applyFont="1" applyFill="1" applyBorder="1" applyAlignment="1">
      <alignment horizontal="center" vertical="center"/>
    </xf>
    <xf numFmtId="1" fontId="40" fillId="4" borderId="107" xfId="7" applyNumberFormat="1" applyFont="1" applyFill="1" applyBorder="1" applyAlignment="1">
      <alignment horizontal="center" vertical="center" wrapText="1"/>
    </xf>
    <xf numFmtId="1" fontId="40" fillId="4" borderId="108" xfId="7" applyNumberFormat="1" applyFont="1" applyFill="1" applyBorder="1" applyAlignment="1">
      <alignment horizontal="center" vertical="center" wrapText="1"/>
    </xf>
    <xf numFmtId="1" fontId="40" fillId="4" borderId="109" xfId="7" applyNumberFormat="1" applyFont="1" applyFill="1" applyBorder="1" applyAlignment="1">
      <alignment horizontal="center" vertical="center" wrapText="1"/>
    </xf>
    <xf numFmtId="1" fontId="40" fillId="4" borderId="110" xfId="7" applyNumberFormat="1" applyFont="1" applyFill="1" applyBorder="1" applyAlignment="1">
      <alignment horizontal="center" vertical="center" wrapText="1"/>
    </xf>
    <xf numFmtId="0" fontId="40" fillId="7" borderId="1" xfId="7" applyFont="1" applyFill="1" applyBorder="1" applyAlignment="1" applyProtection="1">
      <alignment horizontal="left" vertical="center" wrapText="1"/>
      <protection locked="0"/>
    </xf>
    <xf numFmtId="0" fontId="40" fillId="7" borderId="9" xfId="7" applyFont="1" applyFill="1" applyBorder="1" applyAlignment="1" applyProtection="1">
      <alignment horizontal="left" vertical="center" wrapText="1"/>
      <protection locked="0"/>
    </xf>
    <xf numFmtId="0" fontId="40" fillId="7" borderId="10" xfId="7" applyFont="1" applyFill="1" applyBorder="1" applyAlignment="1" applyProtection="1">
      <alignment horizontal="left" vertical="center" wrapText="1"/>
      <protection locked="0"/>
    </xf>
    <xf numFmtId="0" fontId="40" fillId="7" borderId="48" xfId="7" applyFont="1" applyFill="1" applyBorder="1" applyAlignment="1" applyProtection="1">
      <alignment horizontal="left" vertical="center" wrapText="1"/>
      <protection locked="0"/>
    </xf>
    <xf numFmtId="0" fontId="40" fillId="7" borderId="0" xfId="7" applyFont="1" applyFill="1" applyAlignment="1" applyProtection="1">
      <alignment horizontal="left" vertical="center" wrapText="1"/>
      <protection locked="0"/>
    </xf>
    <xf numFmtId="0" fontId="40" fillId="7" borderId="11" xfId="7" applyFont="1" applyFill="1" applyBorder="1" applyAlignment="1" applyProtection="1">
      <alignment horizontal="left" vertical="center" wrapText="1"/>
      <protection locked="0"/>
    </xf>
    <xf numFmtId="0" fontId="40" fillId="7" borderId="128" xfId="7" applyFont="1" applyFill="1" applyBorder="1" applyAlignment="1" applyProtection="1">
      <alignment horizontal="left" vertical="center" wrapText="1"/>
      <protection locked="0"/>
    </xf>
    <xf numFmtId="0" fontId="40" fillId="7" borderId="23" xfId="7" applyFont="1" applyFill="1" applyBorder="1" applyAlignment="1" applyProtection="1">
      <alignment horizontal="left" vertical="center" wrapText="1"/>
      <protection locked="0"/>
    </xf>
    <xf numFmtId="0" fontId="40" fillId="7" borderId="129" xfId="7" applyFont="1" applyFill="1" applyBorder="1" applyAlignment="1" applyProtection="1">
      <alignment horizontal="left" vertical="center" wrapText="1"/>
      <protection locked="0"/>
    </xf>
    <xf numFmtId="0" fontId="48" fillId="0" borderId="112" xfId="7" applyFont="1" applyBorder="1" applyAlignment="1">
      <alignment horizontal="center" vertical="center" wrapText="1"/>
    </xf>
    <xf numFmtId="0" fontId="48" fillId="0" borderId="113" xfId="7" applyFont="1" applyBorder="1" applyAlignment="1">
      <alignment horizontal="center" vertical="center" wrapText="1"/>
    </xf>
    <xf numFmtId="0" fontId="48" fillId="0" borderId="114" xfId="7" applyFont="1" applyBorder="1" applyAlignment="1">
      <alignment horizontal="center" vertical="center" wrapText="1"/>
    </xf>
    <xf numFmtId="178" fontId="40" fillId="4" borderId="112" xfId="7" applyNumberFormat="1" applyFont="1" applyFill="1" applyBorder="1" applyAlignment="1">
      <alignment horizontal="center" vertical="center" wrapText="1"/>
    </xf>
    <xf numFmtId="178" fontId="40" fillId="4" borderId="118" xfId="7" applyNumberFormat="1" applyFont="1" applyFill="1" applyBorder="1" applyAlignment="1">
      <alignment horizontal="center" vertical="center" wrapText="1"/>
    </xf>
    <xf numFmtId="178" fontId="40" fillId="4" borderId="119" xfId="7" applyNumberFormat="1" applyFont="1" applyFill="1" applyBorder="1" applyAlignment="1">
      <alignment horizontal="center" vertical="center" wrapText="1"/>
    </xf>
    <xf numFmtId="178" fontId="40" fillId="4" borderId="114" xfId="7" applyNumberFormat="1" applyFont="1" applyFill="1" applyBorder="1" applyAlignment="1">
      <alignment horizontal="center" vertical="center" wrapText="1"/>
    </xf>
    <xf numFmtId="0" fontId="50" fillId="0" borderId="120" xfId="7" applyFont="1" applyBorder="1" applyAlignment="1">
      <alignment horizontal="center" vertical="center" wrapText="1"/>
    </xf>
    <xf numFmtId="0" fontId="50" fillId="0" borderId="121" xfId="7" applyFont="1" applyBorder="1" applyAlignment="1">
      <alignment horizontal="center" vertical="center" wrapText="1"/>
    </xf>
    <xf numFmtId="0" fontId="50" fillId="0" borderId="122" xfId="7" applyFont="1" applyBorder="1" applyAlignment="1">
      <alignment horizontal="center" vertical="center" wrapText="1"/>
    </xf>
    <xf numFmtId="178" fontId="40" fillId="4" borderId="120" xfId="7" applyNumberFormat="1" applyFont="1" applyFill="1" applyBorder="1" applyAlignment="1">
      <alignment horizontal="center" vertical="center" wrapText="1"/>
    </xf>
    <xf numFmtId="178" fontId="40" fillId="4" borderId="126" xfId="7" applyNumberFormat="1" applyFont="1" applyFill="1" applyBorder="1" applyAlignment="1">
      <alignment horizontal="center" vertical="center" wrapText="1"/>
    </xf>
    <xf numFmtId="178" fontId="40" fillId="4" borderId="127" xfId="7" applyNumberFormat="1" applyFont="1" applyFill="1" applyBorder="1" applyAlignment="1">
      <alignment horizontal="center" vertical="center" wrapText="1"/>
    </xf>
    <xf numFmtId="178" fontId="40" fillId="4" borderId="122" xfId="7" applyNumberFormat="1" applyFont="1" applyFill="1" applyBorder="1" applyAlignment="1">
      <alignment horizontal="center" vertical="center" wrapText="1"/>
    </xf>
    <xf numFmtId="0" fontId="40" fillId="5" borderId="140" xfId="7" applyFont="1" applyFill="1" applyBorder="1" applyAlignment="1" applyProtection="1">
      <alignment horizontal="center" vertical="center"/>
      <protection locked="0"/>
    </xf>
    <xf numFmtId="0" fontId="40" fillId="5" borderId="49" xfId="7" applyFont="1" applyFill="1" applyBorder="1" applyAlignment="1" applyProtection="1">
      <alignment horizontal="center" vertical="center"/>
      <protection locked="0"/>
    </xf>
    <xf numFmtId="0" fontId="40" fillId="5" borderId="34" xfId="7" applyFont="1" applyFill="1" applyBorder="1" applyAlignment="1" applyProtection="1">
      <alignment horizontal="center" vertical="center"/>
      <protection locked="0"/>
    </xf>
    <xf numFmtId="0" fontId="40" fillId="5" borderId="33" xfId="7" applyFont="1" applyFill="1" applyBorder="1" applyAlignment="1" applyProtection="1">
      <alignment horizontal="center" vertical="center" wrapText="1"/>
      <protection locked="0"/>
    </xf>
    <xf numFmtId="0" fontId="40" fillId="6" borderId="30" xfId="7" applyFont="1" applyFill="1" applyBorder="1" applyAlignment="1" applyProtection="1">
      <alignment horizontal="center" vertical="center" wrapText="1"/>
      <protection locked="0"/>
    </xf>
    <xf numFmtId="0" fontId="40" fillId="5" borderId="26" xfId="7" applyFont="1" applyFill="1" applyBorder="1" applyAlignment="1" applyProtection="1">
      <alignment horizontal="center" vertical="center" shrinkToFit="1"/>
      <protection locked="0"/>
    </xf>
    <xf numFmtId="0" fontId="40" fillId="7" borderId="54" xfId="7" applyFont="1" applyFill="1" applyBorder="1" applyAlignment="1" applyProtection="1">
      <alignment horizontal="center" vertical="center" wrapText="1"/>
      <protection locked="0"/>
    </xf>
    <xf numFmtId="0" fontId="40" fillId="7" borderId="49" xfId="7" applyFont="1" applyFill="1" applyBorder="1" applyAlignment="1" applyProtection="1">
      <alignment horizontal="center" vertical="center" wrapText="1"/>
      <protection locked="0"/>
    </xf>
    <xf numFmtId="0" fontId="40" fillId="7" borderId="130" xfId="7" applyFont="1" applyFill="1" applyBorder="1" applyAlignment="1" applyProtection="1">
      <alignment horizontal="center" vertical="center" wrapText="1"/>
      <protection locked="0"/>
    </xf>
    <xf numFmtId="0" fontId="40" fillId="7" borderId="52" xfId="7" applyFont="1" applyFill="1" applyBorder="1" applyAlignment="1" applyProtection="1">
      <alignment horizontal="center" vertical="center" wrapText="1"/>
      <protection locked="0"/>
    </xf>
    <xf numFmtId="0" fontId="40" fillId="7" borderId="23" xfId="7" applyFont="1" applyFill="1" applyBorder="1" applyAlignment="1" applyProtection="1">
      <alignment horizontal="center" vertical="center" wrapText="1"/>
      <protection locked="0"/>
    </xf>
    <xf numFmtId="0" fontId="40" fillId="7" borderId="129" xfId="7" applyFont="1" applyFill="1" applyBorder="1" applyAlignment="1" applyProtection="1">
      <alignment horizontal="center" vertical="center" wrapText="1"/>
      <protection locked="0"/>
    </xf>
    <xf numFmtId="0" fontId="48" fillId="0" borderId="131" xfId="7" applyFont="1" applyBorder="1" applyAlignment="1">
      <alignment horizontal="center" vertical="center" wrapText="1"/>
    </xf>
    <xf numFmtId="0" fontId="48" fillId="0" borderId="63" xfId="7" applyFont="1" applyBorder="1" applyAlignment="1">
      <alignment horizontal="center" vertical="center" wrapText="1"/>
    </xf>
    <xf numFmtId="0" fontId="48" fillId="0" borderId="132" xfId="7" applyFont="1" applyBorder="1" applyAlignment="1">
      <alignment horizontal="center" vertical="center" wrapText="1"/>
    </xf>
    <xf numFmtId="1" fontId="40" fillId="4" borderId="136" xfId="7" applyNumberFormat="1" applyFont="1" applyFill="1" applyBorder="1" applyAlignment="1">
      <alignment horizontal="center" vertical="center" wrapText="1"/>
    </xf>
    <xf numFmtId="1" fontId="40" fillId="4" borderId="137" xfId="7" applyNumberFormat="1" applyFont="1" applyFill="1" applyBorder="1" applyAlignment="1">
      <alignment horizontal="center" vertical="center" wrapText="1"/>
    </xf>
    <xf numFmtId="1" fontId="40" fillId="4" borderId="138" xfId="7" applyNumberFormat="1" applyFont="1" applyFill="1" applyBorder="1" applyAlignment="1">
      <alignment horizontal="center" vertical="center" wrapText="1"/>
    </xf>
    <xf numFmtId="1" fontId="40" fillId="4" borderId="139" xfId="7" applyNumberFormat="1" applyFont="1" applyFill="1" applyBorder="1" applyAlignment="1">
      <alignment horizontal="center" vertical="center" wrapText="1"/>
    </xf>
    <xf numFmtId="0" fontId="40" fillId="7" borderId="140" xfId="7" applyFont="1" applyFill="1" applyBorder="1" applyAlignment="1" applyProtection="1">
      <alignment horizontal="left" vertical="center" wrapText="1"/>
      <protection locked="0"/>
    </xf>
    <xf numFmtId="0" fontId="40" fillId="7" borderId="49" xfId="7" applyFont="1" applyFill="1" applyBorder="1" applyAlignment="1" applyProtection="1">
      <alignment horizontal="left" vertical="center" wrapText="1"/>
      <protection locked="0"/>
    </xf>
    <xf numFmtId="0" fontId="40" fillId="7" borderId="130" xfId="7" applyFont="1" applyFill="1" applyBorder="1" applyAlignment="1" applyProtection="1">
      <alignment horizontal="left" vertical="center" wrapText="1"/>
      <protection locked="0"/>
    </xf>
    <xf numFmtId="0" fontId="40" fillId="5" borderId="140" xfId="7" applyFont="1" applyFill="1" applyBorder="1" applyAlignment="1" applyProtection="1">
      <alignment horizontal="center" vertical="center" shrinkToFit="1"/>
      <protection locked="0"/>
    </xf>
    <xf numFmtId="0" fontId="40" fillId="5" borderId="49" xfId="7" applyFont="1" applyFill="1" applyBorder="1" applyAlignment="1" applyProtection="1">
      <alignment horizontal="center" vertical="center" shrinkToFit="1"/>
      <protection locked="0"/>
    </xf>
    <xf numFmtId="0" fontId="40" fillId="5" borderId="34" xfId="7" applyFont="1" applyFill="1" applyBorder="1" applyAlignment="1" applyProtection="1">
      <alignment horizontal="center" vertical="center" shrinkToFit="1"/>
      <protection locked="0"/>
    </xf>
    <xf numFmtId="0" fontId="40" fillId="5" borderId="48" xfId="7" applyFont="1" applyFill="1" applyBorder="1" applyAlignment="1" applyProtection="1">
      <alignment horizontal="center" vertical="center" shrinkToFit="1"/>
      <protection locked="0"/>
    </xf>
    <xf numFmtId="0" fontId="40" fillId="5" borderId="0" xfId="7" applyFont="1" applyFill="1" applyAlignment="1" applyProtection="1">
      <alignment horizontal="center" vertical="center" shrinkToFit="1"/>
      <protection locked="0"/>
    </xf>
    <xf numFmtId="0" fontId="40" fillId="5" borderId="29" xfId="7" applyFont="1" applyFill="1" applyBorder="1" applyAlignment="1" applyProtection="1">
      <alignment horizontal="center" vertical="center" shrinkToFit="1"/>
      <protection locked="0"/>
    </xf>
    <xf numFmtId="0" fontId="40" fillId="5" borderId="128" xfId="7" applyFont="1" applyFill="1" applyBorder="1" applyAlignment="1" applyProtection="1">
      <alignment horizontal="center" vertical="center" shrinkToFit="1"/>
      <protection locked="0"/>
    </xf>
    <xf numFmtId="0" fontId="40" fillId="5" borderId="23" xfId="7" applyFont="1" applyFill="1" applyBorder="1" applyAlignment="1" applyProtection="1">
      <alignment horizontal="center" vertical="center" shrinkToFit="1"/>
      <protection locked="0"/>
    </xf>
    <xf numFmtId="0" fontId="40" fillId="5" borderId="31" xfId="7" applyFont="1" applyFill="1" applyBorder="1" applyAlignment="1" applyProtection="1">
      <alignment horizontal="center" vertical="center" shrinkToFit="1"/>
      <protection locked="0"/>
    </xf>
    <xf numFmtId="0" fontId="40" fillId="0" borderId="141" xfId="7" applyFont="1" applyBorder="1" applyAlignment="1">
      <alignment horizontal="center" vertical="center" shrinkToFit="1"/>
    </xf>
    <xf numFmtId="0" fontId="40" fillId="6" borderId="37" xfId="7" applyFont="1" applyFill="1" applyBorder="1" applyAlignment="1" applyProtection="1">
      <alignment horizontal="center" vertical="center" wrapText="1"/>
      <protection locked="0"/>
    </xf>
    <xf numFmtId="0" fontId="40" fillId="6" borderId="142" xfId="7" applyFont="1" applyFill="1" applyBorder="1" applyAlignment="1" applyProtection="1">
      <alignment horizontal="center" vertical="center" shrinkToFit="1"/>
      <protection locked="0"/>
    </xf>
    <xf numFmtId="0" fontId="40" fillId="6" borderId="143" xfId="7" applyFont="1" applyFill="1" applyBorder="1" applyAlignment="1" applyProtection="1">
      <alignment horizontal="center" vertical="center" shrinkToFit="1"/>
      <protection locked="0"/>
    </xf>
    <xf numFmtId="0" fontId="40" fillId="6" borderId="43" xfId="7" applyFont="1" applyFill="1" applyBorder="1" applyAlignment="1" applyProtection="1">
      <alignment horizontal="center" vertical="center" shrinkToFit="1"/>
      <protection locked="0"/>
    </xf>
    <xf numFmtId="0" fontId="40" fillId="7" borderId="38" xfId="7" applyFont="1" applyFill="1" applyBorder="1" applyAlignment="1" applyProtection="1">
      <alignment horizontal="center" vertical="center" wrapText="1"/>
      <protection locked="0"/>
    </xf>
    <xf numFmtId="0" fontId="40" fillId="7" borderId="12" xfId="7" applyFont="1" applyFill="1" applyBorder="1" applyAlignment="1" applyProtection="1">
      <alignment horizontal="center" vertical="center" wrapText="1"/>
      <protection locked="0"/>
    </xf>
    <xf numFmtId="0" fontId="40" fillId="7" borderId="18" xfId="7" applyFont="1" applyFill="1" applyBorder="1" applyAlignment="1" applyProtection="1">
      <alignment horizontal="center" vertical="center" wrapText="1"/>
      <protection locked="0"/>
    </xf>
    <xf numFmtId="0" fontId="40" fillId="7" borderId="140" xfId="7" applyFont="1" applyFill="1" applyBorder="1" applyAlignment="1" applyProtection="1">
      <alignment horizontal="center" vertical="center" wrapText="1"/>
      <protection locked="0"/>
    </xf>
    <xf numFmtId="0" fontId="40" fillId="7" borderId="48" xfId="7" applyFont="1" applyFill="1" applyBorder="1" applyAlignment="1" applyProtection="1">
      <alignment horizontal="center" vertical="center" wrapText="1"/>
      <protection locked="0"/>
    </xf>
    <xf numFmtId="0" fontId="40" fillId="7" borderId="128" xfId="7" applyFont="1" applyFill="1" applyBorder="1" applyAlignment="1" applyProtection="1">
      <alignment horizontal="center" vertical="center" wrapText="1"/>
      <protection locked="0"/>
    </xf>
    <xf numFmtId="0" fontId="45" fillId="0" borderId="147" xfId="7" applyFont="1" applyBorder="1" applyAlignment="1">
      <alignment horizontal="center" vertical="center" wrapText="1"/>
    </xf>
    <xf numFmtId="0" fontId="45" fillId="0" borderId="148" xfId="7" applyFont="1" applyBorder="1" applyAlignment="1">
      <alignment horizontal="center" vertical="center" wrapText="1"/>
    </xf>
    <xf numFmtId="0" fontId="45" fillId="0" borderId="149" xfId="7" applyFont="1" applyBorder="1" applyAlignment="1">
      <alignment horizontal="center" vertical="center" wrapText="1"/>
    </xf>
    <xf numFmtId="0" fontId="45" fillId="0" borderId="150" xfId="7" applyFont="1" applyBorder="1" applyAlignment="1">
      <alignment horizontal="center" vertical="center" wrapText="1"/>
    </xf>
    <xf numFmtId="0" fontId="45" fillId="0" borderId="151" xfId="7" applyFont="1" applyBorder="1" applyAlignment="1">
      <alignment horizontal="center" vertical="center" wrapText="1"/>
    </xf>
    <xf numFmtId="0" fontId="45" fillId="0" borderId="152" xfId="7" applyFont="1" applyBorder="1" applyAlignment="1">
      <alignment horizontal="center" vertical="center" wrapText="1"/>
    </xf>
    <xf numFmtId="0" fontId="45" fillId="0" borderId="160" xfId="7" applyFont="1" applyBorder="1" applyAlignment="1">
      <alignment horizontal="center" vertical="center" wrapText="1"/>
    </xf>
    <xf numFmtId="0" fontId="45" fillId="0" borderId="161" xfId="7" applyFont="1" applyBorder="1" applyAlignment="1">
      <alignment horizontal="center" vertical="center" wrapText="1"/>
    </xf>
    <xf numFmtId="0" fontId="45" fillId="0" borderId="162" xfId="7" applyFont="1" applyBorder="1" applyAlignment="1">
      <alignment horizontal="center" vertical="center" wrapText="1"/>
    </xf>
    <xf numFmtId="178" fontId="44" fillId="0" borderId="113" xfId="7" applyNumberFormat="1" applyFont="1" applyBorder="1" applyAlignment="1">
      <alignment horizontal="left" vertical="center" shrinkToFit="1"/>
    </xf>
    <xf numFmtId="0" fontId="44" fillId="0" borderId="113" xfId="7" applyFont="1" applyBorder="1" applyAlignment="1">
      <alignment horizontal="left" vertical="center" shrinkToFit="1"/>
    </xf>
    <xf numFmtId="0" fontId="44" fillId="0" borderId="114" xfId="7" applyFont="1" applyBorder="1" applyAlignment="1">
      <alignment horizontal="left" vertical="center" shrinkToFit="1"/>
    </xf>
    <xf numFmtId="178" fontId="44" fillId="4" borderId="169" xfId="7" applyNumberFormat="1" applyFont="1" applyFill="1" applyBorder="1" applyAlignment="1">
      <alignment horizontal="center" vertical="center" wrapText="1"/>
    </xf>
    <xf numFmtId="178" fontId="44" fillId="4" borderId="170" xfId="7" applyNumberFormat="1" applyFont="1" applyFill="1" applyBorder="1" applyAlignment="1">
      <alignment horizontal="center" vertical="center" wrapText="1"/>
    </xf>
    <xf numFmtId="178" fontId="44" fillId="4" borderId="171" xfId="7" applyNumberFormat="1" applyFont="1" applyFill="1" applyBorder="1" applyAlignment="1">
      <alignment horizontal="center" vertical="center" wrapText="1"/>
    </xf>
    <xf numFmtId="178" fontId="44" fillId="4" borderId="172" xfId="7" applyNumberFormat="1" applyFont="1" applyFill="1" applyBorder="1" applyAlignment="1">
      <alignment horizontal="center" vertical="center" wrapText="1"/>
    </xf>
    <xf numFmtId="0" fontId="40" fillId="7" borderId="19" xfId="7" applyFont="1" applyFill="1" applyBorder="1" applyAlignment="1" applyProtection="1">
      <alignment horizontal="center" vertical="center" wrapText="1"/>
      <protection locked="0"/>
    </xf>
    <xf numFmtId="0" fontId="50" fillId="0" borderId="144" xfId="7" applyFont="1" applyBorder="1" applyAlignment="1">
      <alignment horizontal="center" vertical="center" wrapText="1"/>
    </xf>
    <xf numFmtId="0" fontId="50" fillId="0" borderId="145" xfId="7" applyFont="1" applyBorder="1" applyAlignment="1">
      <alignment horizontal="center" vertical="center" wrapText="1"/>
    </xf>
    <xf numFmtId="0" fontId="50" fillId="0" borderId="146" xfId="7" applyFont="1" applyBorder="1" applyAlignment="1">
      <alignment horizontal="center" vertical="center" wrapText="1"/>
    </xf>
    <xf numFmtId="0" fontId="44" fillId="7" borderId="143" xfId="7" applyFont="1" applyFill="1" applyBorder="1" applyAlignment="1" applyProtection="1">
      <alignment horizontal="center" vertical="center"/>
      <protection locked="0"/>
    </xf>
    <xf numFmtId="0" fontId="44" fillId="7" borderId="157" xfId="7" applyFont="1" applyFill="1" applyBorder="1" applyAlignment="1" applyProtection="1">
      <alignment horizontal="center" vertical="center"/>
      <protection locked="0"/>
    </xf>
    <xf numFmtId="0" fontId="44" fillId="0" borderId="36" xfId="7" applyFont="1" applyBorder="1" applyAlignment="1">
      <alignment horizontal="left" vertical="center" wrapText="1"/>
    </xf>
    <xf numFmtId="0" fontId="44" fillId="0" borderId="97" xfId="7" applyFont="1" applyBorder="1" applyAlignment="1">
      <alignment horizontal="left" vertical="center" wrapText="1"/>
    </xf>
    <xf numFmtId="178" fontId="45" fillId="4" borderId="153" xfId="7" applyNumberFormat="1" applyFont="1" applyFill="1" applyBorder="1" applyAlignment="1">
      <alignment horizontal="center" vertical="center" wrapText="1"/>
    </xf>
    <xf numFmtId="178" fontId="45" fillId="4" borderId="154" xfId="7" applyNumberFormat="1" applyFont="1" applyFill="1" applyBorder="1" applyAlignment="1">
      <alignment horizontal="center" vertical="center" wrapText="1"/>
    </xf>
    <xf numFmtId="178" fontId="45" fillId="4" borderId="155" xfId="7" applyNumberFormat="1" applyFont="1" applyFill="1" applyBorder="1" applyAlignment="1">
      <alignment horizontal="center" vertical="center" wrapText="1"/>
    </xf>
    <xf numFmtId="178" fontId="45" fillId="4" borderId="150" xfId="7" applyNumberFormat="1" applyFont="1" applyFill="1" applyBorder="1" applyAlignment="1">
      <alignment horizontal="center" vertical="center" wrapText="1"/>
    </xf>
    <xf numFmtId="178" fontId="45" fillId="4" borderId="151" xfId="7" applyNumberFormat="1" applyFont="1" applyFill="1" applyBorder="1" applyAlignment="1">
      <alignment horizontal="center" vertical="center" wrapText="1"/>
    </xf>
    <xf numFmtId="178" fontId="45" fillId="4" borderId="152" xfId="7" applyNumberFormat="1" applyFont="1" applyFill="1" applyBorder="1" applyAlignment="1">
      <alignment horizontal="center" vertical="center" wrapText="1"/>
    </xf>
    <xf numFmtId="178" fontId="45" fillId="4" borderId="160" xfId="7" applyNumberFormat="1" applyFont="1" applyFill="1" applyBorder="1" applyAlignment="1">
      <alignment horizontal="center" vertical="center" wrapText="1"/>
    </xf>
    <xf numFmtId="178" fontId="45" fillId="4" borderId="161" xfId="7" applyNumberFormat="1" applyFont="1" applyFill="1" applyBorder="1" applyAlignment="1">
      <alignment horizontal="center" vertical="center" wrapText="1"/>
    </xf>
    <xf numFmtId="178" fontId="45" fillId="4" borderId="162" xfId="7" applyNumberFormat="1" applyFont="1" applyFill="1" applyBorder="1" applyAlignment="1">
      <alignment horizontal="center" vertical="center" wrapText="1"/>
    </xf>
    <xf numFmtId="178" fontId="44" fillId="0" borderId="143" xfId="7" applyNumberFormat="1" applyFont="1" applyBorder="1" applyAlignment="1">
      <alignment horizontal="left" vertical="center" wrapText="1"/>
    </xf>
    <xf numFmtId="0" fontId="44" fillId="0" borderId="143" xfId="7" applyFont="1" applyBorder="1" applyAlignment="1">
      <alignment horizontal="left" vertical="center" wrapText="1"/>
    </xf>
    <xf numFmtId="0" fontId="44" fillId="0" borderId="157" xfId="7" applyFont="1" applyBorder="1" applyAlignment="1">
      <alignment horizontal="left" vertical="center" wrapText="1"/>
    </xf>
    <xf numFmtId="0" fontId="44" fillId="0" borderId="23" xfId="7" applyFont="1" applyBorder="1" applyAlignment="1">
      <alignment horizontal="center" vertical="center"/>
    </xf>
    <xf numFmtId="0" fontId="44" fillId="0" borderId="129" xfId="7" applyFont="1" applyBorder="1" applyAlignment="1">
      <alignment horizontal="center" vertical="center"/>
    </xf>
    <xf numFmtId="0" fontId="44" fillId="0" borderId="36" xfId="7" applyFont="1" applyBorder="1" applyAlignment="1">
      <alignment horizontal="center" vertical="center"/>
    </xf>
    <xf numFmtId="0" fontId="44" fillId="0" borderId="97" xfId="7" applyFont="1" applyBorder="1" applyAlignment="1">
      <alignment horizontal="center" vertical="center"/>
    </xf>
    <xf numFmtId="0" fontId="44" fillId="0" borderId="5" xfId="7" applyFont="1" applyBorder="1" applyAlignment="1">
      <alignment horizontal="center" vertical="center" wrapText="1"/>
    </xf>
    <xf numFmtId="0" fontId="44" fillId="0" borderId="29" xfId="7" applyFont="1" applyBorder="1" applyAlignment="1">
      <alignment horizontal="center" vertical="center" wrapText="1"/>
    </xf>
    <xf numFmtId="0" fontId="44" fillId="0" borderId="23" xfId="7" applyFont="1" applyBorder="1" applyAlignment="1">
      <alignment horizontal="center" vertical="center" wrapText="1"/>
    </xf>
    <xf numFmtId="0" fontId="44" fillId="0" borderId="31" xfId="7" applyFont="1" applyBorder="1" applyAlignment="1">
      <alignment horizontal="center" vertical="center" wrapText="1"/>
    </xf>
    <xf numFmtId="178" fontId="44" fillId="0" borderId="105" xfId="7" applyNumberFormat="1" applyFont="1" applyBorder="1" applyAlignment="1">
      <alignment horizontal="left" vertical="center" shrinkToFit="1"/>
    </xf>
    <xf numFmtId="0" fontId="44" fillId="0" borderId="105" xfId="7" applyFont="1" applyBorder="1" applyAlignment="1">
      <alignment horizontal="left" vertical="center" shrinkToFit="1"/>
    </xf>
    <xf numFmtId="0" fontId="44" fillId="0" borderId="106" xfId="7" applyFont="1" applyBorder="1" applyAlignment="1">
      <alignment horizontal="left" vertical="center" shrinkToFit="1"/>
    </xf>
    <xf numFmtId="178" fontId="40" fillId="4" borderId="136" xfId="7" applyNumberFormat="1" applyFont="1" applyFill="1" applyBorder="1" applyAlignment="1">
      <alignment horizontal="center" vertical="center" wrapText="1"/>
    </xf>
    <xf numFmtId="178" fontId="40" fillId="4" borderId="137" xfId="7" applyNumberFormat="1" applyFont="1" applyFill="1" applyBorder="1" applyAlignment="1">
      <alignment horizontal="center" vertical="center" wrapText="1"/>
    </xf>
    <xf numFmtId="178" fontId="40" fillId="4" borderId="138" xfId="7" applyNumberFormat="1" applyFont="1" applyFill="1" applyBorder="1" applyAlignment="1">
      <alignment horizontal="center" vertical="center" wrapText="1"/>
    </xf>
    <xf numFmtId="178" fontId="40" fillId="4" borderId="139" xfId="7" applyNumberFormat="1" applyFont="1" applyFill="1" applyBorder="1" applyAlignment="1">
      <alignment horizontal="center" vertical="center" wrapText="1"/>
    </xf>
    <xf numFmtId="178" fontId="40" fillId="4" borderId="107" xfId="7" applyNumberFormat="1" applyFont="1" applyFill="1" applyBorder="1" applyAlignment="1">
      <alignment horizontal="center" vertical="center" wrapText="1"/>
    </xf>
    <xf numFmtId="178" fontId="40" fillId="4" borderId="108" xfId="7" applyNumberFormat="1" applyFont="1" applyFill="1" applyBorder="1" applyAlignment="1">
      <alignment horizontal="center" vertical="center" wrapText="1"/>
    </xf>
    <xf numFmtId="178" fontId="40" fillId="4" borderId="109" xfId="7" applyNumberFormat="1" applyFont="1" applyFill="1" applyBorder="1" applyAlignment="1">
      <alignment horizontal="center" vertical="center" wrapText="1"/>
    </xf>
    <xf numFmtId="178" fontId="40" fillId="4" borderId="110" xfId="7" applyNumberFormat="1" applyFont="1" applyFill="1" applyBorder="1" applyAlignment="1">
      <alignment horizontal="center" vertical="center" wrapText="1"/>
    </xf>
    <xf numFmtId="178" fontId="40" fillId="4" borderId="176" xfId="7" applyNumberFormat="1" applyFont="1" applyFill="1" applyBorder="1" applyAlignment="1">
      <alignment horizontal="center" vertical="center" wrapText="1"/>
    </xf>
    <xf numFmtId="178" fontId="40" fillId="4" borderId="177" xfId="7" applyNumberFormat="1" applyFont="1" applyFill="1" applyBorder="1" applyAlignment="1">
      <alignment horizontal="center" vertical="center" wrapText="1"/>
    </xf>
    <xf numFmtId="178" fontId="40" fillId="4" borderId="178" xfId="7" applyNumberFormat="1" applyFont="1" applyFill="1" applyBorder="1" applyAlignment="1">
      <alignment horizontal="center" vertical="center" wrapText="1"/>
    </xf>
    <xf numFmtId="178" fontId="40" fillId="4" borderId="179" xfId="7" applyNumberFormat="1" applyFont="1" applyFill="1" applyBorder="1" applyAlignment="1">
      <alignment horizontal="center" vertical="center" wrapText="1"/>
    </xf>
    <xf numFmtId="0" fontId="40" fillId="0" borderId="173" xfId="7" applyFont="1" applyBorder="1" applyAlignment="1">
      <alignment horizontal="center" vertical="center" shrinkToFit="1"/>
    </xf>
    <xf numFmtId="0" fontId="40" fillId="5" borderId="28" xfId="7" applyFont="1" applyFill="1" applyBorder="1" applyAlignment="1" applyProtection="1">
      <alignment horizontal="center" vertical="center" wrapText="1"/>
      <protection locked="0"/>
    </xf>
    <xf numFmtId="0" fontId="40" fillId="5" borderId="52" xfId="7" applyFont="1" applyFill="1" applyBorder="1" applyAlignment="1" applyProtection="1">
      <alignment horizontal="center" vertical="center" shrinkToFit="1"/>
      <protection locked="0"/>
    </xf>
    <xf numFmtId="0" fontId="40" fillId="6" borderId="23" xfId="7" applyFont="1" applyFill="1" applyBorder="1" applyAlignment="1" applyProtection="1">
      <alignment horizontal="center" vertical="center" shrinkToFit="1"/>
      <protection locked="0"/>
    </xf>
    <xf numFmtId="0" fontId="40" fillId="6" borderId="31" xfId="7" applyFont="1" applyFill="1" applyBorder="1" applyAlignment="1" applyProtection="1">
      <alignment horizontal="center" vertical="center" shrinkToFit="1"/>
      <protection locked="0"/>
    </xf>
    <xf numFmtId="0" fontId="48" fillId="0" borderId="174" xfId="7" applyFont="1" applyBorder="1" applyAlignment="1">
      <alignment horizontal="center" vertical="center" wrapText="1"/>
    </xf>
    <xf numFmtId="0" fontId="48" fillId="0" borderId="67" xfId="7" applyFont="1" applyBorder="1" applyAlignment="1">
      <alignment horizontal="center" vertical="center" wrapText="1"/>
    </xf>
    <xf numFmtId="0" fontId="48" fillId="0" borderId="175" xfId="7" applyFont="1" applyBorder="1" applyAlignment="1">
      <alignment horizontal="center" vertical="center" wrapText="1"/>
    </xf>
    <xf numFmtId="0" fontId="57" fillId="4" borderId="24" xfId="7" applyFont="1" applyFill="1" applyBorder="1" applyAlignment="1">
      <alignment horizontal="center" vertical="center"/>
    </xf>
    <xf numFmtId="0" fontId="34" fillId="0" borderId="0" xfId="0" applyFont="1" applyAlignment="1">
      <alignment horizontal="center" vertical="center" wrapText="1"/>
    </xf>
    <xf numFmtId="0" fontId="16" fillId="3" borderId="0" xfId="0" applyFont="1" applyFill="1" applyAlignment="1">
      <alignment horizontal="center" vertical="center"/>
    </xf>
    <xf numFmtId="0" fontId="18" fillId="3" borderId="0" xfId="0" applyFont="1" applyFill="1" applyAlignment="1">
      <alignment horizontal="left" vertical="center"/>
    </xf>
    <xf numFmtId="0" fontId="23" fillId="0" borderId="81" xfId="0" applyFont="1" applyBorder="1" applyAlignment="1">
      <alignment horizontal="left" vertical="center" wrapText="1"/>
    </xf>
    <xf numFmtId="0" fontId="23" fillId="0" borderId="82" xfId="0" applyFont="1" applyBorder="1" applyAlignment="1">
      <alignment horizontal="left" vertical="center" wrapText="1"/>
    </xf>
    <xf numFmtId="0" fontId="23" fillId="0" borderId="83" xfId="0" applyFont="1" applyBorder="1" applyAlignment="1">
      <alignment horizontal="left" vertical="center" wrapText="1"/>
    </xf>
    <xf numFmtId="0" fontId="23" fillId="0" borderId="84" xfId="0" applyFont="1" applyBorder="1" applyAlignment="1">
      <alignment horizontal="left" vertical="center" wrapText="1"/>
    </xf>
    <xf numFmtId="0" fontId="23" fillId="0" borderId="85" xfId="0" applyFont="1" applyBorder="1" applyAlignment="1">
      <alignment horizontal="left" vertical="center" wrapText="1"/>
    </xf>
    <xf numFmtId="0" fontId="23" fillId="0" borderId="86" xfId="0" applyFont="1" applyBorder="1" applyAlignment="1">
      <alignment horizontal="left" vertical="center" wrapText="1"/>
    </xf>
    <xf numFmtId="0" fontId="12" fillId="3" borderId="23" xfId="0" applyFont="1" applyFill="1" applyBorder="1" applyAlignment="1">
      <alignment horizontal="center" vertical="center"/>
    </xf>
    <xf numFmtId="0" fontId="16" fillId="3" borderId="26" xfId="0" applyFont="1" applyFill="1" applyBorder="1" applyAlignment="1">
      <alignment vertical="center"/>
    </xf>
    <xf numFmtId="0" fontId="16" fillId="3" borderId="25" xfId="0" applyFont="1" applyFill="1" applyBorder="1"/>
    <xf numFmtId="0" fontId="30" fillId="0" borderId="0" xfId="0" applyFont="1" applyAlignment="1">
      <alignment horizontal="center" vertical="center"/>
    </xf>
    <xf numFmtId="0" fontId="16" fillId="3" borderId="26" xfId="0" applyFont="1" applyFill="1" applyBorder="1" applyAlignment="1">
      <alignment horizontal="center"/>
    </xf>
    <xf numFmtId="0" fontId="16" fillId="3" borderId="25" xfId="0" applyFont="1" applyFill="1" applyBorder="1" applyAlignment="1">
      <alignment horizontal="center"/>
    </xf>
    <xf numFmtId="0" fontId="12" fillId="3" borderId="26" xfId="0" applyFont="1" applyFill="1" applyBorder="1" applyAlignment="1">
      <alignment horizontal="center" vertical="center"/>
    </xf>
    <xf numFmtId="0" fontId="12" fillId="3" borderId="25" xfId="0" applyFont="1" applyFill="1" applyBorder="1" applyAlignment="1">
      <alignment horizontal="center" vertical="center"/>
    </xf>
    <xf numFmtId="0" fontId="12" fillId="0" borderId="0" xfId="0" applyFont="1" applyAlignment="1">
      <alignment horizontal="left"/>
    </xf>
    <xf numFmtId="0" fontId="12" fillId="0" borderId="11" xfId="0" applyFont="1" applyBorder="1" applyAlignment="1">
      <alignment horizontal="left"/>
    </xf>
    <xf numFmtId="0" fontId="16" fillId="0" borderId="0" xfId="0" applyFont="1" applyAlignment="1">
      <alignment horizontal="right" vertical="center"/>
    </xf>
    <xf numFmtId="0" fontId="10" fillId="3" borderId="87" xfId="0" applyFont="1" applyFill="1" applyBorder="1" applyAlignment="1">
      <alignment horizontal="right"/>
    </xf>
    <xf numFmtId="0" fontId="10" fillId="3" borderId="88" xfId="0" applyFont="1" applyFill="1" applyBorder="1" applyAlignment="1">
      <alignment horizontal="right"/>
    </xf>
    <xf numFmtId="0" fontId="16" fillId="0" borderId="0" xfId="0" applyFont="1" applyAlignment="1">
      <alignment horizontal="left" vertical="center"/>
    </xf>
    <xf numFmtId="0" fontId="16" fillId="3" borderId="87" xfId="0" applyFont="1" applyFill="1" applyBorder="1" applyAlignment="1">
      <alignment horizontal="right"/>
    </xf>
    <xf numFmtId="0" fontId="16" fillId="3" borderId="88" xfId="0" applyFont="1" applyFill="1" applyBorder="1" applyAlignment="1">
      <alignment horizontal="right"/>
    </xf>
    <xf numFmtId="0" fontId="31" fillId="0" borderId="87" xfId="0" applyFont="1" applyBorder="1" applyAlignment="1">
      <alignment horizontal="center" vertical="center" wrapText="1"/>
    </xf>
    <xf numFmtId="0" fontId="31" fillId="0" borderId="89" xfId="0" applyFont="1" applyBorder="1" applyAlignment="1">
      <alignment horizontal="center" vertical="center" wrapText="1"/>
    </xf>
    <xf numFmtId="0" fontId="31" fillId="0" borderId="47" xfId="0" applyFont="1" applyBorder="1" applyAlignment="1">
      <alignment horizontal="center" vertical="center" wrapText="1"/>
    </xf>
    <xf numFmtId="0" fontId="0" fillId="0" borderId="48" xfId="0" applyBorder="1" applyAlignment="1">
      <alignment horizontal="center" vertical="center"/>
    </xf>
    <xf numFmtId="0" fontId="16" fillId="0" borderId="0" xfId="0" applyFont="1" applyAlignment="1">
      <alignment horizontal="center" vertical="center"/>
    </xf>
    <xf numFmtId="0" fontId="16" fillId="0" borderId="11" xfId="0" applyFont="1" applyBorder="1" applyAlignment="1">
      <alignment horizontal="center" vertical="center"/>
    </xf>
    <xf numFmtId="0" fontId="13" fillId="3" borderId="87" xfId="0" applyFont="1" applyFill="1" applyBorder="1" applyAlignment="1">
      <alignment horizontal="right"/>
    </xf>
    <xf numFmtId="0" fontId="13" fillId="3" borderId="88" xfId="0" applyFont="1" applyFill="1" applyBorder="1" applyAlignment="1">
      <alignment horizontal="right"/>
    </xf>
    <xf numFmtId="0" fontId="98" fillId="3" borderId="90" xfId="0" applyFont="1" applyFill="1" applyBorder="1" applyAlignment="1">
      <alignment horizontal="center" vertical="center"/>
    </xf>
    <xf numFmtId="0" fontId="98" fillId="3" borderId="37" xfId="0" applyFont="1" applyFill="1" applyBorder="1" applyAlignment="1">
      <alignment horizontal="center" vertical="center"/>
    </xf>
    <xf numFmtId="0" fontId="102" fillId="3" borderId="2" xfId="0" applyFont="1" applyFill="1" applyBorder="1" applyAlignment="1">
      <alignment horizontal="center"/>
    </xf>
    <xf numFmtId="0" fontId="102" fillId="3" borderId="3" xfId="0" applyFont="1" applyFill="1" applyBorder="1" applyAlignment="1">
      <alignment horizontal="center"/>
    </xf>
    <xf numFmtId="0" fontId="102" fillId="3" borderId="2" xfId="0" applyFont="1" applyFill="1" applyBorder="1" applyAlignment="1">
      <alignment horizontal="right"/>
    </xf>
    <xf numFmtId="0" fontId="102" fillId="3" borderId="3" xfId="0" applyFont="1" applyFill="1" applyBorder="1" applyAlignment="1">
      <alignment horizontal="right"/>
    </xf>
    <xf numFmtId="0" fontId="98" fillId="3" borderId="91" xfId="0" applyFont="1" applyFill="1" applyBorder="1" applyAlignment="1">
      <alignment horizontal="center" vertical="center"/>
    </xf>
    <xf numFmtId="0" fontId="98" fillId="3" borderId="92" xfId="0" applyFont="1" applyFill="1" applyBorder="1" applyAlignment="1">
      <alignment horizontal="center" vertical="center"/>
    </xf>
    <xf numFmtId="0" fontId="93" fillId="3" borderId="0" xfId="0" applyFont="1" applyFill="1" applyAlignment="1">
      <alignment horizontal="left" vertical="center"/>
    </xf>
    <xf numFmtId="0" fontId="90" fillId="3" borderId="0" xfId="0" applyFont="1" applyFill="1" applyAlignment="1">
      <alignment horizontal="center" vertical="center"/>
    </xf>
    <xf numFmtId="0" fontId="92" fillId="3" borderId="23" xfId="0" applyFont="1" applyFill="1" applyBorder="1" applyAlignment="1">
      <alignment horizontal="center" vertical="center"/>
    </xf>
    <xf numFmtId="0" fontId="92" fillId="0" borderId="1" xfId="0" applyFont="1" applyBorder="1" applyAlignment="1">
      <alignment horizontal="left" vertical="center" wrapText="1"/>
    </xf>
    <xf numFmtId="0" fontId="92" fillId="0" borderId="9" xfId="0" applyFont="1" applyBorder="1" applyAlignment="1">
      <alignment horizontal="left" vertical="center"/>
    </xf>
    <xf numFmtId="0" fontId="92" fillId="0" borderId="5" xfId="0" applyFont="1" applyBorder="1" applyAlignment="1">
      <alignment horizontal="left" vertical="center"/>
    </xf>
    <xf numFmtId="0" fontId="92" fillId="0" borderId="1" xfId="0" applyFont="1" applyBorder="1" applyAlignment="1">
      <alignment horizontal="left" vertical="center"/>
    </xf>
    <xf numFmtId="0" fontId="97" fillId="0" borderId="9" xfId="0" applyFont="1" applyBorder="1" applyAlignment="1">
      <alignment horizontal="left" vertical="center" wrapText="1"/>
    </xf>
    <xf numFmtId="0" fontId="97" fillId="0" borderId="5" xfId="0" applyFont="1" applyBorder="1" applyAlignment="1">
      <alignment horizontal="left" vertical="center" wrapText="1"/>
    </xf>
    <xf numFmtId="0" fontId="92" fillId="0" borderId="87" xfId="0" applyFont="1" applyBorder="1" applyAlignment="1">
      <alignment horizontal="left" vertical="center" wrapText="1"/>
    </xf>
    <xf numFmtId="0" fontId="92" fillId="0" borderId="89" xfId="0" applyFont="1" applyBorder="1" applyAlignment="1">
      <alignment horizontal="left" vertical="center" wrapText="1"/>
    </xf>
    <xf numFmtId="0" fontId="92" fillId="0" borderId="47" xfId="0" applyFont="1" applyBorder="1" applyAlignment="1">
      <alignment horizontal="left" vertical="center" wrapText="1"/>
    </xf>
    <xf numFmtId="0" fontId="102" fillId="0" borderId="19" xfId="0" applyFont="1" applyBorder="1" applyAlignment="1">
      <alignment horizontal="center" vertical="center" shrinkToFit="1"/>
    </xf>
    <xf numFmtId="0" fontId="102" fillId="0" borderId="12" xfId="0" applyFont="1" applyBorder="1" applyAlignment="1">
      <alignment horizontal="center" vertical="center" shrinkToFit="1"/>
    </xf>
    <xf numFmtId="0" fontId="102" fillId="0" borderId="8" xfId="0" applyFont="1" applyBorder="1" applyAlignment="1">
      <alignment horizontal="center" vertical="center" shrinkToFit="1"/>
    </xf>
    <xf numFmtId="0" fontId="93" fillId="0" borderId="0" xfId="0" applyFont="1" applyAlignment="1">
      <alignment horizontal="right"/>
    </xf>
    <xf numFmtId="0" fontId="93" fillId="0" borderId="0" xfId="0" applyFont="1" applyAlignment="1">
      <alignment horizontal="center" vertical="center" wrapText="1"/>
    </xf>
    <xf numFmtId="0" fontId="93" fillId="3" borderId="87" xfId="0" applyFont="1" applyFill="1" applyBorder="1" applyAlignment="1">
      <alignment horizontal="right"/>
    </xf>
    <xf numFmtId="0" fontId="93" fillId="3" borderId="88" xfId="0" applyFont="1" applyFill="1" applyBorder="1" applyAlignment="1">
      <alignment horizontal="right"/>
    </xf>
    <xf numFmtId="0" fontId="105" fillId="0" borderId="0" xfId="0" applyFont="1" applyAlignment="1">
      <alignment horizontal="center" vertical="center"/>
    </xf>
    <xf numFmtId="0" fontId="93" fillId="3" borderId="1" xfId="0" applyFont="1" applyFill="1" applyBorder="1" applyAlignment="1">
      <alignment horizontal="right"/>
    </xf>
    <xf numFmtId="0" fontId="93" fillId="3" borderId="10" xfId="0" applyFont="1" applyFill="1" applyBorder="1" applyAlignment="1">
      <alignment horizontal="right"/>
    </xf>
    <xf numFmtId="0" fontId="93" fillId="3" borderId="48" xfId="0" applyFont="1" applyFill="1" applyBorder="1" applyAlignment="1">
      <alignment horizontal="right"/>
    </xf>
    <xf numFmtId="0" fontId="93" fillId="3" borderId="11" xfId="0" applyFont="1" applyFill="1" applyBorder="1" applyAlignment="1">
      <alignment horizontal="right"/>
    </xf>
    <xf numFmtId="0" fontId="93" fillId="3" borderId="19" xfId="0" applyFont="1" applyFill="1" applyBorder="1" applyAlignment="1">
      <alignment horizontal="right"/>
    </xf>
    <xf numFmtId="0" fontId="93" fillId="3" borderId="18" xfId="0" applyFont="1" applyFill="1" applyBorder="1" applyAlignment="1">
      <alignment horizontal="right"/>
    </xf>
    <xf numFmtId="0" fontId="93" fillId="0" borderId="48" xfId="0" applyFont="1" applyBorder="1" applyAlignment="1">
      <alignment horizontal="center" vertical="center"/>
    </xf>
    <xf numFmtId="0" fontId="90" fillId="2" borderId="87" xfId="0" applyFont="1" applyFill="1" applyBorder="1" applyAlignment="1">
      <alignment horizontal="right"/>
    </xf>
    <xf numFmtId="0" fontId="90" fillId="2" borderId="88" xfId="0" applyFont="1" applyFill="1" applyBorder="1" applyAlignment="1">
      <alignment horizontal="right"/>
    </xf>
    <xf numFmtId="0" fontId="90" fillId="0" borderId="0" xfId="0" applyFont="1" applyAlignment="1">
      <alignment horizontal="right" vertical="center"/>
    </xf>
    <xf numFmtId="0" fontId="90" fillId="0" borderId="0" xfId="0" applyFont="1" applyAlignment="1">
      <alignment horizontal="left" vertical="center"/>
    </xf>
    <xf numFmtId="0" fontId="93" fillId="0" borderId="0" xfId="0" applyFont="1" applyAlignment="1">
      <alignment vertical="center" wrapText="1"/>
    </xf>
    <xf numFmtId="0" fontId="93" fillId="0" borderId="15" xfId="0" applyFont="1" applyBorder="1" applyAlignment="1">
      <alignment horizontal="center" vertical="center"/>
    </xf>
    <xf numFmtId="0" fontId="93" fillId="0" borderId="0" xfId="0" applyFont="1" applyAlignment="1">
      <alignment horizontal="center" vertical="center"/>
    </xf>
    <xf numFmtId="0" fontId="90" fillId="0" borderId="0" xfId="0" applyFont="1" applyAlignment="1">
      <alignment horizontal="center" vertical="center"/>
    </xf>
    <xf numFmtId="0" fontId="90" fillId="3" borderId="87" xfId="0" applyFont="1" applyFill="1" applyBorder="1" applyAlignment="1">
      <alignment horizontal="right"/>
    </xf>
    <xf numFmtId="0" fontId="90" fillId="3" borderId="88" xfId="0" applyFont="1" applyFill="1" applyBorder="1" applyAlignment="1">
      <alignment horizontal="right"/>
    </xf>
    <xf numFmtId="0" fontId="40" fillId="5" borderId="26" xfId="5" applyFont="1" applyFill="1" applyBorder="1" applyAlignment="1" applyProtection="1">
      <alignment horizontal="center" vertical="center"/>
      <protection locked="0"/>
    </xf>
    <xf numFmtId="0" fontId="40" fillId="6" borderId="36" xfId="5" applyFont="1" applyFill="1" applyBorder="1" applyAlignment="1" applyProtection="1">
      <alignment horizontal="center" vertical="center"/>
      <protection locked="0"/>
    </xf>
    <xf numFmtId="0" fontId="40" fillId="6" borderId="25" xfId="5" applyFont="1" applyFill="1" applyBorder="1" applyAlignment="1" applyProtection="1">
      <alignment horizontal="center" vertical="center"/>
      <protection locked="0"/>
    </xf>
    <xf numFmtId="0" fontId="40" fillId="7" borderId="26" xfId="5" applyFont="1" applyFill="1" applyBorder="1" applyAlignment="1" applyProtection="1">
      <alignment horizontal="center" vertical="center"/>
      <protection locked="0"/>
    </xf>
    <xf numFmtId="0" fontId="40" fillId="7" borderId="25" xfId="5" applyFont="1" applyFill="1" applyBorder="1" applyAlignment="1" applyProtection="1">
      <alignment horizontal="center" vertical="center"/>
      <protection locked="0"/>
    </xf>
    <xf numFmtId="0" fontId="40" fillId="4" borderId="26" xfId="5" applyFont="1" applyFill="1" applyBorder="1" applyAlignment="1">
      <alignment horizontal="center" vertical="center"/>
    </xf>
    <xf numFmtId="0" fontId="40" fillId="4" borderId="25" xfId="5" applyFont="1" applyFill="1" applyBorder="1" applyAlignment="1">
      <alignment horizontal="center" vertical="center"/>
    </xf>
    <xf numFmtId="0" fontId="40" fillId="7" borderId="36" xfId="5" applyFont="1" applyFill="1" applyBorder="1" applyAlignment="1" applyProtection="1">
      <alignment horizontal="center" vertical="center"/>
      <protection locked="0"/>
    </xf>
    <xf numFmtId="38" fontId="40" fillId="4" borderId="0" xfId="6" applyFont="1" applyFill="1" applyBorder="1" applyAlignment="1" applyProtection="1">
      <alignment horizontal="center" vertical="center"/>
    </xf>
    <xf numFmtId="0" fontId="41" fillId="5" borderId="0" xfId="5" applyFont="1" applyFill="1" applyAlignment="1" applyProtection="1">
      <alignment horizontal="center" vertical="center"/>
      <protection locked="0"/>
    </xf>
    <xf numFmtId="0" fontId="41" fillId="6" borderId="0" xfId="5" applyFont="1" applyFill="1" applyAlignment="1" applyProtection="1">
      <alignment horizontal="center" vertical="center"/>
      <protection locked="0"/>
    </xf>
    <xf numFmtId="0" fontId="41" fillId="7" borderId="0" xfId="5" applyFont="1" applyFill="1" applyAlignment="1" applyProtection="1">
      <alignment horizontal="center" vertical="center"/>
      <protection locked="0"/>
    </xf>
    <xf numFmtId="0" fontId="41" fillId="0" borderId="0" xfId="5" applyFont="1" applyAlignment="1">
      <alignment horizontal="center" vertical="center"/>
    </xf>
    <xf numFmtId="20" fontId="40" fillId="7" borderId="26" xfId="5" applyNumberFormat="1" applyFont="1" applyFill="1" applyBorder="1" applyAlignment="1" applyProtection="1">
      <alignment horizontal="center" vertical="center"/>
      <protection locked="0"/>
    </xf>
    <xf numFmtId="20" fontId="40" fillId="7" borderId="36" xfId="5" applyNumberFormat="1" applyFont="1" applyFill="1" applyBorder="1" applyAlignment="1" applyProtection="1">
      <alignment horizontal="center" vertical="center"/>
      <protection locked="0"/>
    </xf>
    <xf numFmtId="20" fontId="40" fillId="7" borderId="25" xfId="5" applyNumberFormat="1" applyFont="1" applyFill="1" applyBorder="1" applyAlignment="1" applyProtection="1">
      <alignment horizontal="center" vertical="center"/>
      <protection locked="0"/>
    </xf>
    <xf numFmtId="4" fontId="40" fillId="0" borderId="26" xfId="5" applyNumberFormat="1" applyFont="1" applyBorder="1" applyAlignment="1">
      <alignment horizontal="center" vertical="center"/>
    </xf>
    <xf numFmtId="4" fontId="40" fillId="0" borderId="25" xfId="5" applyNumberFormat="1" applyFont="1" applyBorder="1" applyAlignment="1">
      <alignment horizontal="center" vertical="center"/>
    </xf>
    <xf numFmtId="0" fontId="40" fillId="0" borderId="93" xfId="5" applyFont="1" applyBorder="1" applyAlignment="1">
      <alignment horizontal="center" vertical="center"/>
    </xf>
    <xf numFmtId="0" fontId="40" fillId="0" borderId="95" xfId="5" applyFont="1" applyBorder="1" applyAlignment="1">
      <alignment horizontal="center" vertical="center"/>
    </xf>
    <xf numFmtId="0" fontId="40" fillId="0" borderId="35" xfId="5" applyFont="1" applyBorder="1" applyAlignment="1">
      <alignment horizontal="center" vertical="center"/>
    </xf>
    <xf numFmtId="0" fontId="40" fillId="0" borderId="1" xfId="5" applyFont="1" applyBorder="1" applyAlignment="1">
      <alignment horizontal="center" vertical="center" wrapText="1"/>
    </xf>
    <xf numFmtId="0" fontId="40" fillId="0" borderId="9" xfId="5" applyFont="1" applyBorder="1" applyAlignment="1">
      <alignment horizontal="center" vertical="center" wrapText="1"/>
    </xf>
    <xf numFmtId="0" fontId="40" fillId="0" borderId="5" xfId="5" applyFont="1" applyBorder="1" applyAlignment="1">
      <alignment horizontal="center" vertical="center" wrapText="1"/>
    </xf>
    <xf numFmtId="0" fontId="40" fillId="0" borderId="48" xfId="5" applyFont="1" applyBorder="1" applyAlignment="1">
      <alignment horizontal="center" vertical="center" wrapText="1"/>
    </xf>
    <xf numFmtId="0" fontId="40" fillId="0" borderId="0" xfId="5" applyFont="1" applyAlignment="1">
      <alignment horizontal="center" vertical="center" wrapText="1"/>
    </xf>
    <xf numFmtId="0" fontId="40" fillId="0" borderId="29" xfId="5" applyFont="1" applyBorder="1" applyAlignment="1">
      <alignment horizontal="center" vertical="center" wrapText="1"/>
    </xf>
    <xf numFmtId="0" fontId="40" fillId="0" borderId="19" xfId="5" applyFont="1" applyBorder="1" applyAlignment="1">
      <alignment horizontal="center" vertical="center" wrapText="1"/>
    </xf>
    <xf numFmtId="0" fontId="40" fillId="0" borderId="12" xfId="5" applyFont="1" applyBorder="1" applyAlignment="1">
      <alignment horizontal="center" vertical="center" wrapText="1"/>
    </xf>
    <xf numFmtId="0" fontId="40" fillId="0" borderId="8" xfId="5" applyFont="1" applyBorder="1" applyAlignment="1">
      <alignment horizontal="center" vertical="center" wrapText="1"/>
    </xf>
    <xf numFmtId="0" fontId="45" fillId="0" borderId="90" xfId="5" applyFont="1" applyBorder="1" applyAlignment="1">
      <alignment horizontal="center" vertical="center" wrapText="1"/>
    </xf>
    <xf numFmtId="0" fontId="45" fillId="0" borderId="28" xfId="5" applyFont="1" applyBorder="1" applyAlignment="1">
      <alignment horizontal="center" vertical="center" wrapText="1"/>
    </xf>
    <xf numFmtId="0" fontId="45" fillId="0" borderId="37" xfId="5" applyFont="1" applyBorder="1" applyAlignment="1">
      <alignment horizontal="center" vertical="center" wrapText="1"/>
    </xf>
    <xf numFmtId="0" fontId="40" fillId="0" borderId="94" xfId="5" applyFont="1" applyBorder="1" applyAlignment="1">
      <alignment horizontal="center" vertical="center" wrapText="1"/>
    </xf>
    <xf numFmtId="0" fontId="40" fillId="0" borderId="32" xfId="5" applyFont="1" applyBorder="1" applyAlignment="1">
      <alignment horizontal="center" vertical="center" wrapText="1"/>
    </xf>
    <xf numFmtId="0" fontId="40" fillId="0" borderId="38" xfId="5" applyFont="1" applyBorder="1" applyAlignment="1">
      <alignment horizontal="center" vertical="center" wrapText="1"/>
    </xf>
    <xf numFmtId="0" fontId="40" fillId="0" borderId="10" xfId="5" applyFont="1" applyBorder="1" applyAlignment="1">
      <alignment horizontal="center" vertical="center" wrapText="1"/>
    </xf>
    <xf numFmtId="0" fontId="40" fillId="0" borderId="11" xfId="5" applyFont="1" applyBorder="1" applyAlignment="1">
      <alignment horizontal="center" vertical="center" wrapText="1"/>
    </xf>
    <xf numFmtId="0" fontId="40" fillId="0" borderId="18" xfId="5" applyFont="1" applyBorder="1" applyAlignment="1">
      <alignment horizontal="center" vertical="center" wrapText="1"/>
    </xf>
    <xf numFmtId="0" fontId="45" fillId="0" borderId="1" xfId="5" applyFont="1" applyBorder="1" applyAlignment="1">
      <alignment horizontal="center" vertical="center" wrapText="1"/>
    </xf>
    <xf numFmtId="0" fontId="45" fillId="0" borderId="9" xfId="5" applyFont="1" applyBorder="1" applyAlignment="1">
      <alignment horizontal="center" vertical="center" wrapText="1"/>
    </xf>
    <xf numFmtId="0" fontId="45" fillId="0" borderId="10" xfId="5" applyFont="1" applyBorder="1" applyAlignment="1">
      <alignment horizontal="center" vertical="center" wrapText="1"/>
    </xf>
    <xf numFmtId="0" fontId="45" fillId="0" borderId="48" xfId="5" applyFont="1" applyBorder="1" applyAlignment="1">
      <alignment horizontal="center" vertical="center" wrapText="1"/>
    </xf>
    <xf numFmtId="0" fontId="45" fillId="0" borderId="0" xfId="5" applyFont="1" applyAlignment="1">
      <alignment horizontal="center" vertical="center" wrapText="1"/>
    </xf>
    <xf numFmtId="0" fontId="45" fillId="0" borderId="11" xfId="5" applyFont="1" applyBorder="1" applyAlignment="1">
      <alignment horizontal="center" vertical="center" wrapText="1"/>
    </xf>
    <xf numFmtId="0" fontId="45" fillId="0" borderId="19" xfId="5" applyFont="1" applyBorder="1" applyAlignment="1">
      <alignment horizontal="center" vertical="center" wrapText="1"/>
    </xf>
    <xf numFmtId="0" fontId="45" fillId="0" borderId="12" xfId="5" applyFont="1" applyBorder="1" applyAlignment="1">
      <alignment horizontal="center" vertical="center" wrapText="1"/>
    </xf>
    <xf numFmtId="0" fontId="45" fillId="0" borderId="18" xfId="5" applyFont="1" applyBorder="1" applyAlignment="1">
      <alignment horizontal="center" vertical="center" wrapText="1"/>
    </xf>
    <xf numFmtId="0" fontId="40" fillId="0" borderId="1" xfId="5" quotePrefix="1" applyFont="1" applyBorder="1" applyAlignment="1">
      <alignment horizontal="center" vertical="center"/>
    </xf>
    <xf numFmtId="0" fontId="40" fillId="0" borderId="9" xfId="5" applyFont="1" applyBorder="1" applyAlignment="1">
      <alignment horizontal="center" vertical="center"/>
    </xf>
    <xf numFmtId="0" fontId="40" fillId="0" borderId="10" xfId="5" applyFont="1" applyBorder="1" applyAlignment="1">
      <alignment horizontal="center" vertical="center"/>
    </xf>
    <xf numFmtId="0" fontId="40" fillId="0" borderId="103" xfId="5" applyFont="1" applyBorder="1" applyAlignment="1">
      <alignment horizontal="center" vertical="center"/>
    </xf>
    <xf numFmtId="0" fontId="40" fillId="0" borderId="111" xfId="5" applyFont="1" applyBorder="1" applyAlignment="1">
      <alignment horizontal="center" vertical="center"/>
    </xf>
    <xf numFmtId="0" fontId="40" fillId="5" borderId="1" xfId="5" applyFont="1" applyFill="1" applyBorder="1" applyAlignment="1" applyProtection="1">
      <alignment horizontal="center" vertical="center"/>
      <protection locked="0"/>
    </xf>
    <xf numFmtId="0" fontId="40" fillId="5" borderId="9" xfId="5" applyFont="1" applyFill="1" applyBorder="1" applyAlignment="1" applyProtection="1">
      <alignment horizontal="center" vertical="center"/>
      <protection locked="0"/>
    </xf>
    <xf numFmtId="0" fontId="40" fillId="5" borderId="5" xfId="5" applyFont="1" applyFill="1" applyBorder="1" applyAlignment="1" applyProtection="1">
      <alignment horizontal="center" vertical="center"/>
      <protection locked="0"/>
    </xf>
    <xf numFmtId="0" fontId="40" fillId="5" borderId="48" xfId="5" applyFont="1" applyFill="1" applyBorder="1" applyAlignment="1" applyProtection="1">
      <alignment horizontal="center" vertical="center"/>
      <protection locked="0"/>
    </xf>
    <xf numFmtId="0" fontId="40" fillId="5" borderId="0" xfId="5" applyFont="1" applyFill="1" applyAlignment="1" applyProtection="1">
      <alignment horizontal="center" vertical="center"/>
      <protection locked="0"/>
    </xf>
    <xf numFmtId="0" fontId="40" fillId="5" borderId="29" xfId="5" applyFont="1" applyFill="1" applyBorder="1" applyAlignment="1" applyProtection="1">
      <alignment horizontal="center" vertical="center"/>
      <protection locked="0"/>
    </xf>
    <xf numFmtId="0" fontId="40" fillId="5" borderId="128" xfId="5" applyFont="1" applyFill="1" applyBorder="1" applyAlignment="1" applyProtection="1">
      <alignment horizontal="center" vertical="center"/>
      <protection locked="0"/>
    </xf>
    <xf numFmtId="0" fontId="40" fillId="5" borderId="23" xfId="5" applyFont="1" applyFill="1" applyBorder="1" applyAlignment="1" applyProtection="1">
      <alignment horizontal="center" vertical="center"/>
      <protection locked="0"/>
    </xf>
    <xf numFmtId="0" fontId="40" fillId="5" borderId="31" xfId="5" applyFont="1" applyFill="1" applyBorder="1" applyAlignment="1" applyProtection="1">
      <alignment horizontal="center" vertical="center"/>
      <protection locked="0"/>
    </xf>
    <xf numFmtId="0" fontId="40" fillId="5" borderId="90" xfId="5" applyFont="1" applyFill="1" applyBorder="1" applyAlignment="1" applyProtection="1">
      <alignment horizontal="center" vertical="center" wrapText="1"/>
      <protection locked="0"/>
    </xf>
    <xf numFmtId="0" fontId="40" fillId="6" borderId="28" xfId="5" applyFont="1" applyFill="1" applyBorder="1" applyAlignment="1" applyProtection="1">
      <alignment horizontal="center" vertical="center" wrapText="1"/>
      <protection locked="0"/>
    </xf>
    <xf numFmtId="0" fontId="40" fillId="5" borderId="21" xfId="5" applyFont="1" applyFill="1" applyBorder="1" applyAlignment="1" applyProtection="1">
      <alignment horizontal="center" vertical="center" shrinkToFit="1"/>
      <protection locked="0"/>
    </xf>
    <xf numFmtId="0" fontId="40" fillId="6" borderId="82" xfId="5" applyFont="1" applyFill="1" applyBorder="1" applyAlignment="1" applyProtection="1">
      <alignment horizontal="center" vertical="center" shrinkToFit="1"/>
      <protection locked="0"/>
    </xf>
    <xf numFmtId="0" fontId="40" fillId="6" borderId="6" xfId="5" applyFont="1" applyFill="1" applyBorder="1" applyAlignment="1" applyProtection="1">
      <alignment horizontal="center" vertical="center" shrinkToFit="1"/>
      <protection locked="0"/>
    </xf>
    <xf numFmtId="0" fontId="40" fillId="6" borderId="26" xfId="5" applyFont="1" applyFill="1" applyBorder="1" applyAlignment="1" applyProtection="1">
      <alignment horizontal="center" vertical="center" shrinkToFit="1"/>
      <protection locked="0"/>
    </xf>
    <xf numFmtId="0" fontId="40" fillId="6" borderId="36" xfId="5" applyFont="1" applyFill="1" applyBorder="1" applyAlignment="1" applyProtection="1">
      <alignment horizontal="center" vertical="center" shrinkToFit="1"/>
      <protection locked="0"/>
    </xf>
    <xf numFmtId="0" fontId="40" fillId="6" borderId="25" xfId="5" applyFont="1" applyFill="1" applyBorder="1" applyAlignment="1" applyProtection="1">
      <alignment horizontal="center" vertical="center" shrinkToFit="1"/>
      <protection locked="0"/>
    </xf>
    <xf numFmtId="0" fontId="40" fillId="7" borderId="94" xfId="5" applyFont="1" applyFill="1" applyBorder="1" applyAlignment="1" applyProtection="1">
      <alignment horizontal="center" vertical="center" wrapText="1"/>
      <protection locked="0"/>
    </xf>
    <xf numFmtId="0" fontId="40" fillId="7" borderId="9" xfId="5" applyFont="1" applyFill="1" applyBorder="1" applyAlignment="1" applyProtection="1">
      <alignment horizontal="center" vertical="center" wrapText="1"/>
      <protection locked="0"/>
    </xf>
    <xf numFmtId="0" fontId="40" fillId="7" borderId="10" xfId="5" applyFont="1" applyFill="1" applyBorder="1" applyAlignment="1" applyProtection="1">
      <alignment horizontal="center" vertical="center" wrapText="1"/>
      <protection locked="0"/>
    </xf>
    <xf numFmtId="0" fontId="40" fillId="7" borderId="32" xfId="5" applyFont="1" applyFill="1" applyBorder="1" applyAlignment="1" applyProtection="1">
      <alignment horizontal="center" vertical="center" wrapText="1"/>
      <protection locked="0"/>
    </xf>
    <xf numFmtId="0" fontId="40" fillId="7" borderId="0" xfId="5" applyFont="1" applyFill="1" applyAlignment="1" applyProtection="1">
      <alignment horizontal="center" vertical="center" wrapText="1"/>
      <protection locked="0"/>
    </xf>
    <xf numFmtId="0" fontId="40" fillId="7" borderId="11" xfId="5" applyFont="1" applyFill="1" applyBorder="1" applyAlignment="1" applyProtection="1">
      <alignment horizontal="center" vertical="center" wrapText="1"/>
      <protection locked="0"/>
    </xf>
    <xf numFmtId="0" fontId="48" fillId="0" borderId="104" xfId="5" applyFont="1" applyBorder="1" applyAlignment="1">
      <alignment horizontal="center" vertical="center" wrapText="1"/>
    </xf>
    <xf numFmtId="0" fontId="48" fillId="0" borderId="105" xfId="5" applyFont="1" applyBorder="1" applyAlignment="1">
      <alignment horizontal="center" vertical="center" wrapText="1"/>
    </xf>
    <xf numFmtId="0" fontId="48" fillId="0" borderId="106" xfId="5" applyFont="1" applyBorder="1" applyAlignment="1">
      <alignment horizontal="center" vertical="center" wrapText="1"/>
    </xf>
    <xf numFmtId="0" fontId="47" fillId="4" borderId="1" xfId="5" applyFont="1" applyFill="1" applyBorder="1" applyAlignment="1">
      <alignment horizontal="center" vertical="center" wrapText="1"/>
    </xf>
    <xf numFmtId="0" fontId="47" fillId="4" borderId="5" xfId="5" applyFont="1" applyFill="1" applyBorder="1" applyAlignment="1">
      <alignment horizontal="center" vertical="center" wrapText="1"/>
    </xf>
    <xf numFmtId="0" fontId="47" fillId="4" borderId="48" xfId="5" applyFont="1" applyFill="1" applyBorder="1" applyAlignment="1">
      <alignment horizontal="center" vertical="center" wrapText="1"/>
    </xf>
    <xf numFmtId="0" fontId="47" fillId="4" borderId="29" xfId="5" applyFont="1" applyFill="1" applyBorder="1" applyAlignment="1">
      <alignment horizontal="center" vertical="center" wrapText="1"/>
    </xf>
    <xf numFmtId="0" fontId="47" fillId="4" borderId="19" xfId="5" applyFont="1" applyFill="1" applyBorder="1" applyAlignment="1">
      <alignment horizontal="center" vertical="center" wrapText="1"/>
    </xf>
    <xf numFmtId="0" fontId="47" fillId="4" borderId="8" xfId="5" applyFont="1" applyFill="1" applyBorder="1" applyAlignment="1">
      <alignment horizontal="center" vertical="center" wrapText="1"/>
    </xf>
    <xf numFmtId="0" fontId="47" fillId="4" borderId="94" xfId="5" applyFont="1" applyFill="1" applyBorder="1" applyAlignment="1">
      <alignment horizontal="center" vertical="center" wrapText="1"/>
    </xf>
    <xf numFmtId="0" fontId="47" fillId="4" borderId="10" xfId="5" applyFont="1" applyFill="1" applyBorder="1" applyAlignment="1">
      <alignment horizontal="center" vertical="center" wrapText="1"/>
    </xf>
    <xf numFmtId="0" fontId="47" fillId="4" borderId="32" xfId="5" applyFont="1" applyFill="1" applyBorder="1" applyAlignment="1">
      <alignment horizontal="center" vertical="center" wrapText="1"/>
    </xf>
    <xf numFmtId="0" fontId="47" fillId="4" borderId="11" xfId="5" applyFont="1" applyFill="1" applyBorder="1" applyAlignment="1">
      <alignment horizontal="center" vertical="center" wrapText="1"/>
    </xf>
    <xf numFmtId="0" fontId="47" fillId="4" borderId="38" xfId="5" applyFont="1" applyFill="1" applyBorder="1" applyAlignment="1">
      <alignment horizontal="center" vertical="center" wrapText="1"/>
    </xf>
    <xf numFmtId="0" fontId="47" fillId="4" borderId="18" xfId="5" applyFont="1" applyFill="1" applyBorder="1" applyAlignment="1">
      <alignment horizontal="center" vertical="center" wrapText="1"/>
    </xf>
    <xf numFmtId="0" fontId="44" fillId="0" borderId="1" xfId="5" applyFont="1" applyBorder="1" applyAlignment="1">
      <alignment horizontal="center" vertical="center" wrapText="1"/>
    </xf>
    <xf numFmtId="0" fontId="44" fillId="0" borderId="9" xfId="5" applyFont="1" applyBorder="1" applyAlignment="1">
      <alignment horizontal="center" vertical="center" wrapText="1"/>
    </xf>
    <xf numFmtId="0" fontId="44" fillId="0" borderId="10" xfId="5" applyFont="1" applyBorder="1" applyAlignment="1">
      <alignment horizontal="center" vertical="center" wrapText="1"/>
    </xf>
    <xf numFmtId="0" fontId="44" fillId="0" borderId="48" xfId="5" applyFont="1" applyBorder="1" applyAlignment="1">
      <alignment horizontal="center" vertical="center" wrapText="1"/>
    </xf>
    <xf numFmtId="0" fontId="44" fillId="0" borderId="0" xfId="5" applyFont="1" applyAlignment="1">
      <alignment horizontal="center" vertical="center" wrapText="1"/>
    </xf>
    <xf numFmtId="0" fontId="44" fillId="0" borderId="11" xfId="5" applyFont="1" applyBorder="1" applyAlignment="1">
      <alignment horizontal="center" vertical="center" wrapText="1"/>
    </xf>
    <xf numFmtId="0" fontId="44" fillId="0" borderId="19" xfId="5" applyFont="1" applyBorder="1" applyAlignment="1">
      <alignment horizontal="center" vertical="center" wrapText="1"/>
    </xf>
    <xf numFmtId="0" fontId="44" fillId="0" borderId="12" xfId="5" applyFont="1" applyBorder="1" applyAlignment="1">
      <alignment horizontal="center" vertical="center" wrapText="1"/>
    </xf>
    <xf numFmtId="0" fontId="44" fillId="0" borderId="18" xfId="5" applyFont="1" applyBorder="1" applyAlignment="1">
      <alignment horizontal="center" vertical="center" wrapText="1"/>
    </xf>
    <xf numFmtId="0" fontId="40" fillId="0" borderId="96" xfId="5" applyFont="1" applyBorder="1" applyAlignment="1">
      <alignment horizontal="center" vertical="center"/>
    </xf>
    <xf numFmtId="0" fontId="40" fillId="0" borderId="36" xfId="5" applyFont="1" applyBorder="1" applyAlignment="1">
      <alignment horizontal="center" vertical="center"/>
    </xf>
    <xf numFmtId="0" fontId="40" fillId="0" borderId="97" xfId="5" applyFont="1" applyBorder="1" applyAlignment="1">
      <alignment horizontal="center" vertical="center"/>
    </xf>
    <xf numFmtId="0" fontId="40" fillId="4" borderId="96" xfId="5" applyFont="1" applyFill="1" applyBorder="1" applyAlignment="1">
      <alignment horizontal="center" vertical="center"/>
    </xf>
    <xf numFmtId="0" fontId="40" fillId="4" borderId="36" xfId="5" applyFont="1" applyFill="1" applyBorder="1" applyAlignment="1">
      <alignment horizontal="center" vertical="center"/>
    </xf>
    <xf numFmtId="0" fontId="40" fillId="4" borderId="97" xfId="5" applyFont="1" applyFill="1" applyBorder="1" applyAlignment="1">
      <alignment horizontal="center" vertical="center"/>
    </xf>
    <xf numFmtId="1" fontId="40" fillId="4" borderId="107" xfId="5" applyNumberFormat="1" applyFont="1" applyFill="1" applyBorder="1" applyAlignment="1">
      <alignment horizontal="center" vertical="center" wrapText="1"/>
    </xf>
    <xf numFmtId="1" fontId="40" fillId="4" borderId="108" xfId="5" applyNumberFormat="1" applyFont="1" applyFill="1" applyBorder="1" applyAlignment="1">
      <alignment horizontal="center" vertical="center" wrapText="1"/>
    </xf>
    <xf numFmtId="1" fontId="40" fillId="4" borderId="109" xfId="5" applyNumberFormat="1" applyFont="1" applyFill="1" applyBorder="1" applyAlignment="1">
      <alignment horizontal="center" vertical="center" wrapText="1"/>
    </xf>
    <xf numFmtId="1" fontId="40" fillId="4" borderId="110" xfId="5" applyNumberFormat="1" applyFont="1" applyFill="1" applyBorder="1" applyAlignment="1">
      <alignment horizontal="center" vertical="center" wrapText="1"/>
    </xf>
    <xf numFmtId="0" fontId="40" fillId="7" borderId="1" xfId="5" applyFont="1" applyFill="1" applyBorder="1" applyAlignment="1" applyProtection="1">
      <alignment horizontal="left" vertical="center" wrapText="1"/>
      <protection locked="0"/>
    </xf>
    <xf numFmtId="0" fontId="40" fillId="7" borderId="9" xfId="5" applyFont="1" applyFill="1" applyBorder="1" applyAlignment="1" applyProtection="1">
      <alignment horizontal="left" vertical="center" wrapText="1"/>
      <protection locked="0"/>
    </xf>
    <xf numFmtId="0" fontId="40" fillId="7" borderId="10" xfId="5" applyFont="1" applyFill="1" applyBorder="1" applyAlignment="1" applyProtection="1">
      <alignment horizontal="left" vertical="center" wrapText="1"/>
      <protection locked="0"/>
    </xf>
    <xf numFmtId="0" fontId="40" fillId="7" borderId="48" xfId="5" applyFont="1" applyFill="1" applyBorder="1" applyAlignment="1" applyProtection="1">
      <alignment horizontal="left" vertical="center" wrapText="1"/>
      <protection locked="0"/>
    </xf>
    <xf numFmtId="0" fontId="40" fillId="7" borderId="0" xfId="5" applyFont="1" applyFill="1" applyAlignment="1" applyProtection="1">
      <alignment horizontal="left" vertical="center" wrapText="1"/>
      <protection locked="0"/>
    </xf>
    <xf numFmtId="0" fontId="40" fillId="7" borderId="11" xfId="5" applyFont="1" applyFill="1" applyBorder="1" applyAlignment="1" applyProtection="1">
      <alignment horizontal="left" vertical="center" wrapText="1"/>
      <protection locked="0"/>
    </xf>
    <xf numFmtId="0" fontId="40" fillId="7" borderId="128" xfId="5" applyFont="1" applyFill="1" applyBorder="1" applyAlignment="1" applyProtection="1">
      <alignment horizontal="left" vertical="center" wrapText="1"/>
      <protection locked="0"/>
    </xf>
    <xf numFmtId="0" fontId="40" fillId="7" borderId="23" xfId="5" applyFont="1" applyFill="1" applyBorder="1" applyAlignment="1" applyProtection="1">
      <alignment horizontal="left" vertical="center" wrapText="1"/>
      <protection locked="0"/>
    </xf>
    <xf numFmtId="0" fontId="40" fillId="7" borderId="129" xfId="5" applyFont="1" applyFill="1" applyBorder="1" applyAlignment="1" applyProtection="1">
      <alignment horizontal="left" vertical="center" wrapText="1"/>
      <protection locked="0"/>
    </xf>
    <xf numFmtId="0" fontId="48" fillId="0" borderId="112" xfId="5" applyFont="1" applyBorder="1" applyAlignment="1">
      <alignment horizontal="center" vertical="center" wrapText="1"/>
    </xf>
    <xf numFmtId="0" fontId="48" fillId="0" borderId="113" xfId="5" applyFont="1" applyBorder="1" applyAlignment="1">
      <alignment horizontal="center" vertical="center" wrapText="1"/>
    </xf>
    <xf numFmtId="0" fontId="48" fillId="0" borderId="114" xfId="5" applyFont="1" applyBorder="1" applyAlignment="1">
      <alignment horizontal="center" vertical="center" wrapText="1"/>
    </xf>
    <xf numFmtId="178" fontId="40" fillId="4" borderId="112" xfId="5" applyNumberFormat="1" applyFont="1" applyFill="1" applyBorder="1" applyAlignment="1">
      <alignment horizontal="center" vertical="center" wrapText="1"/>
    </xf>
    <xf numFmtId="178" fontId="40" fillId="4" borderId="118" xfId="5" applyNumberFormat="1" applyFont="1" applyFill="1" applyBorder="1" applyAlignment="1">
      <alignment horizontal="center" vertical="center" wrapText="1"/>
    </xf>
    <xf numFmtId="178" fontId="40" fillId="4" borderId="119" xfId="5" applyNumberFormat="1" applyFont="1" applyFill="1" applyBorder="1" applyAlignment="1">
      <alignment horizontal="center" vertical="center" wrapText="1"/>
    </xf>
    <xf numFmtId="178" fontId="40" fillId="4" borderId="114" xfId="5" applyNumberFormat="1" applyFont="1" applyFill="1" applyBorder="1" applyAlignment="1">
      <alignment horizontal="center" vertical="center" wrapText="1"/>
    </xf>
    <xf numFmtId="0" fontId="50" fillId="0" borderId="120" xfId="5" applyFont="1" applyBorder="1" applyAlignment="1">
      <alignment horizontal="center" vertical="center" wrapText="1"/>
    </xf>
    <xf numFmtId="0" fontId="50" fillId="0" borderId="121" xfId="5" applyFont="1" applyBorder="1" applyAlignment="1">
      <alignment horizontal="center" vertical="center" wrapText="1"/>
    </xf>
    <xf numFmtId="0" fontId="50" fillId="0" borderId="122" xfId="5" applyFont="1" applyBorder="1" applyAlignment="1">
      <alignment horizontal="center" vertical="center" wrapText="1"/>
    </xf>
    <xf numFmtId="178" fontId="40" fillId="4" borderId="120" xfId="5" applyNumberFormat="1" applyFont="1" applyFill="1" applyBorder="1" applyAlignment="1">
      <alignment horizontal="center" vertical="center" wrapText="1"/>
    </xf>
    <xf numFmtId="178" fontId="40" fillId="4" borderId="126" xfId="5" applyNumberFormat="1" applyFont="1" applyFill="1" applyBorder="1" applyAlignment="1">
      <alignment horizontal="center" vertical="center" wrapText="1"/>
    </xf>
    <xf numFmtId="178" fontId="40" fillId="4" borderId="127" xfId="5" applyNumberFormat="1" applyFont="1" applyFill="1" applyBorder="1" applyAlignment="1">
      <alignment horizontal="center" vertical="center" wrapText="1"/>
    </xf>
    <xf numFmtId="178" fontId="40" fillId="4" borderId="122" xfId="5" applyNumberFormat="1" applyFont="1" applyFill="1" applyBorder="1" applyAlignment="1">
      <alignment horizontal="center" vertical="center" wrapText="1"/>
    </xf>
    <xf numFmtId="0" fontId="40" fillId="5" borderId="140" xfId="5" applyFont="1" applyFill="1" applyBorder="1" applyAlignment="1" applyProtection="1">
      <alignment horizontal="center" vertical="center"/>
      <protection locked="0"/>
    </xf>
    <xf numFmtId="0" fontId="40" fillId="5" borderId="49" xfId="5" applyFont="1" applyFill="1" applyBorder="1" applyAlignment="1" applyProtection="1">
      <alignment horizontal="center" vertical="center"/>
      <protection locked="0"/>
    </xf>
    <xf numFmtId="0" fontId="40" fillId="5" borderId="34" xfId="5" applyFont="1" applyFill="1" applyBorder="1" applyAlignment="1" applyProtection="1">
      <alignment horizontal="center" vertical="center"/>
      <protection locked="0"/>
    </xf>
    <xf numFmtId="0" fontId="40" fillId="5" borderId="33" xfId="5" applyFont="1" applyFill="1" applyBorder="1" applyAlignment="1" applyProtection="1">
      <alignment horizontal="center" vertical="center" wrapText="1"/>
      <protection locked="0"/>
    </xf>
    <xf numFmtId="0" fontId="40" fillId="6" borderId="30" xfId="5" applyFont="1" applyFill="1" applyBorder="1" applyAlignment="1" applyProtection="1">
      <alignment horizontal="center" vertical="center" wrapText="1"/>
      <protection locked="0"/>
    </xf>
    <xf numFmtId="0" fontId="40" fillId="5" borderId="26" xfId="5" applyFont="1" applyFill="1" applyBorder="1" applyAlignment="1" applyProtection="1">
      <alignment horizontal="center" vertical="center" shrinkToFit="1"/>
      <protection locked="0"/>
    </xf>
    <xf numFmtId="0" fontId="40" fillId="7" borderId="54" xfId="5" applyFont="1" applyFill="1" applyBorder="1" applyAlignment="1" applyProtection="1">
      <alignment horizontal="center" vertical="center" wrapText="1"/>
      <protection locked="0"/>
    </xf>
    <xf numFmtId="0" fontId="40" fillId="7" borderId="49" xfId="5" applyFont="1" applyFill="1" applyBorder="1" applyAlignment="1" applyProtection="1">
      <alignment horizontal="center" vertical="center" wrapText="1"/>
      <protection locked="0"/>
    </xf>
    <xf numFmtId="0" fontId="40" fillId="7" borderId="130" xfId="5" applyFont="1" applyFill="1" applyBorder="1" applyAlignment="1" applyProtection="1">
      <alignment horizontal="center" vertical="center" wrapText="1"/>
      <protection locked="0"/>
    </xf>
    <xf numFmtId="0" fontId="40" fillId="7" borderId="52" xfId="5" applyFont="1" applyFill="1" applyBorder="1" applyAlignment="1" applyProtection="1">
      <alignment horizontal="center" vertical="center" wrapText="1"/>
      <protection locked="0"/>
    </xf>
    <xf numFmtId="0" fontId="40" fillId="7" borderId="23" xfId="5" applyFont="1" applyFill="1" applyBorder="1" applyAlignment="1" applyProtection="1">
      <alignment horizontal="center" vertical="center" wrapText="1"/>
      <protection locked="0"/>
    </xf>
    <xf numFmtId="0" fontId="40" fillId="7" borderId="129" xfId="5" applyFont="1" applyFill="1" applyBorder="1" applyAlignment="1" applyProtection="1">
      <alignment horizontal="center" vertical="center" wrapText="1"/>
      <protection locked="0"/>
    </xf>
    <xf numFmtId="0" fontId="48" fillId="0" borderId="131" xfId="5" applyFont="1" applyBorder="1" applyAlignment="1">
      <alignment horizontal="center" vertical="center" wrapText="1"/>
    </xf>
    <xf numFmtId="0" fontId="48" fillId="0" borderId="63" xfId="5" applyFont="1" applyBorder="1" applyAlignment="1">
      <alignment horizontal="center" vertical="center" wrapText="1"/>
    </xf>
    <xf numFmtId="0" fontId="48" fillId="0" borderId="132" xfId="5" applyFont="1" applyBorder="1" applyAlignment="1">
      <alignment horizontal="center" vertical="center" wrapText="1"/>
    </xf>
    <xf numFmtId="1" fontId="40" fillId="4" borderId="136" xfId="5" applyNumberFormat="1" applyFont="1" applyFill="1" applyBorder="1" applyAlignment="1">
      <alignment horizontal="center" vertical="center" wrapText="1"/>
    </xf>
    <xf numFmtId="1" fontId="40" fillId="4" borderId="137" xfId="5" applyNumberFormat="1" applyFont="1" applyFill="1" applyBorder="1" applyAlignment="1">
      <alignment horizontal="center" vertical="center" wrapText="1"/>
    </xf>
    <xf numFmtId="1" fontId="40" fillId="4" borderId="138" xfId="5" applyNumberFormat="1" applyFont="1" applyFill="1" applyBorder="1" applyAlignment="1">
      <alignment horizontal="center" vertical="center" wrapText="1"/>
    </xf>
    <xf numFmtId="1" fontId="40" fillId="4" borderId="139" xfId="5" applyNumberFormat="1" applyFont="1" applyFill="1" applyBorder="1" applyAlignment="1">
      <alignment horizontal="center" vertical="center" wrapText="1"/>
    </xf>
    <xf numFmtId="0" fontId="40" fillId="7" borderId="140" xfId="5" applyFont="1" applyFill="1" applyBorder="1" applyAlignment="1" applyProtection="1">
      <alignment horizontal="left" vertical="center" wrapText="1"/>
      <protection locked="0"/>
    </xf>
    <xf numFmtId="0" fontId="40" fillId="7" borderId="49" xfId="5" applyFont="1" applyFill="1" applyBorder="1" applyAlignment="1" applyProtection="1">
      <alignment horizontal="left" vertical="center" wrapText="1"/>
      <protection locked="0"/>
    </xf>
    <xf numFmtId="0" fontId="40" fillId="7" borderId="130" xfId="5" applyFont="1" applyFill="1" applyBorder="1" applyAlignment="1" applyProtection="1">
      <alignment horizontal="left" vertical="center" wrapText="1"/>
      <protection locked="0"/>
    </xf>
    <xf numFmtId="0" fontId="40" fillId="5" borderId="140" xfId="5" applyFont="1" applyFill="1" applyBorder="1" applyAlignment="1" applyProtection="1">
      <alignment horizontal="center" vertical="center" shrinkToFit="1"/>
      <protection locked="0"/>
    </xf>
    <xf numFmtId="0" fontId="40" fillId="5" borderId="49" xfId="5" applyFont="1" applyFill="1" applyBorder="1" applyAlignment="1" applyProtection="1">
      <alignment horizontal="center" vertical="center" shrinkToFit="1"/>
      <protection locked="0"/>
    </xf>
    <xf numFmtId="0" fontId="40" fillId="5" borderId="34" xfId="5" applyFont="1" applyFill="1" applyBorder="1" applyAlignment="1" applyProtection="1">
      <alignment horizontal="center" vertical="center" shrinkToFit="1"/>
      <protection locked="0"/>
    </xf>
    <xf numFmtId="0" fontId="40" fillId="5" borderId="48" xfId="5" applyFont="1" applyFill="1" applyBorder="1" applyAlignment="1" applyProtection="1">
      <alignment horizontal="center" vertical="center" shrinkToFit="1"/>
      <protection locked="0"/>
    </xf>
    <xf numFmtId="0" fontId="40" fillId="5" borderId="0" xfId="5" applyFont="1" applyFill="1" applyAlignment="1" applyProtection="1">
      <alignment horizontal="center" vertical="center" shrinkToFit="1"/>
      <protection locked="0"/>
    </xf>
    <xf numFmtId="0" fontId="40" fillId="5" borderId="29" xfId="5" applyFont="1" applyFill="1" applyBorder="1" applyAlignment="1" applyProtection="1">
      <alignment horizontal="center" vertical="center" shrinkToFit="1"/>
      <protection locked="0"/>
    </xf>
    <xf numFmtId="0" fontId="40" fillId="5" borderId="128" xfId="5" applyFont="1" applyFill="1" applyBorder="1" applyAlignment="1" applyProtection="1">
      <alignment horizontal="center" vertical="center" shrinkToFit="1"/>
      <protection locked="0"/>
    </xf>
    <xf numFmtId="0" fontId="40" fillId="5" borderId="23" xfId="5" applyFont="1" applyFill="1" applyBorder="1" applyAlignment="1" applyProtection="1">
      <alignment horizontal="center" vertical="center" shrinkToFit="1"/>
      <protection locked="0"/>
    </xf>
    <xf numFmtId="0" fontId="40" fillId="5" borderId="31" xfId="5" applyFont="1" applyFill="1" applyBorder="1" applyAlignment="1" applyProtection="1">
      <alignment horizontal="center" vertical="center" shrinkToFit="1"/>
      <protection locked="0"/>
    </xf>
    <xf numFmtId="0" fontId="40" fillId="0" borderId="141" xfId="5" applyFont="1" applyBorder="1" applyAlignment="1">
      <alignment horizontal="center" vertical="center"/>
    </xf>
    <xf numFmtId="0" fontId="40" fillId="6" borderId="37" xfId="5" applyFont="1" applyFill="1" applyBorder="1" applyAlignment="1" applyProtection="1">
      <alignment horizontal="center" vertical="center" wrapText="1"/>
      <protection locked="0"/>
    </xf>
    <xf numFmtId="0" fontId="40" fillId="6" borderId="142" xfId="5" applyFont="1" applyFill="1" applyBorder="1" applyAlignment="1" applyProtection="1">
      <alignment horizontal="center" vertical="center" shrinkToFit="1"/>
      <protection locked="0"/>
    </xf>
    <xf numFmtId="0" fontId="40" fillId="6" borderId="143" xfId="5" applyFont="1" applyFill="1" applyBorder="1" applyAlignment="1" applyProtection="1">
      <alignment horizontal="center" vertical="center" shrinkToFit="1"/>
      <protection locked="0"/>
    </xf>
    <xf numFmtId="0" fontId="40" fillId="6" borderId="43" xfId="5" applyFont="1" applyFill="1" applyBorder="1" applyAlignment="1" applyProtection="1">
      <alignment horizontal="center" vertical="center" shrinkToFit="1"/>
      <protection locked="0"/>
    </xf>
    <xf numFmtId="0" fontId="40" fillId="7" borderId="38" xfId="5" applyFont="1" applyFill="1" applyBorder="1" applyAlignment="1" applyProtection="1">
      <alignment horizontal="center" vertical="center" wrapText="1"/>
      <protection locked="0"/>
    </xf>
    <xf numFmtId="0" fontId="40" fillId="7" borderId="12" xfId="5" applyFont="1" applyFill="1" applyBorder="1" applyAlignment="1" applyProtection="1">
      <alignment horizontal="center" vertical="center" wrapText="1"/>
      <protection locked="0"/>
    </xf>
    <xf numFmtId="0" fontId="40" fillId="7" borderId="18" xfId="5" applyFont="1" applyFill="1" applyBorder="1" applyAlignment="1" applyProtection="1">
      <alignment horizontal="center" vertical="center" wrapText="1"/>
      <protection locked="0"/>
    </xf>
    <xf numFmtId="0" fontId="40" fillId="7" borderId="140" xfId="5" applyFont="1" applyFill="1" applyBorder="1" applyAlignment="1" applyProtection="1">
      <alignment horizontal="center" vertical="center" wrapText="1"/>
      <protection locked="0"/>
    </xf>
    <xf numFmtId="0" fontId="40" fillId="7" borderId="48" xfId="5" applyFont="1" applyFill="1" applyBorder="1" applyAlignment="1" applyProtection="1">
      <alignment horizontal="center" vertical="center" wrapText="1"/>
      <protection locked="0"/>
    </xf>
    <xf numFmtId="0" fontId="40" fillId="7" borderId="128" xfId="5" applyFont="1" applyFill="1" applyBorder="1" applyAlignment="1" applyProtection="1">
      <alignment horizontal="center" vertical="center" wrapText="1"/>
      <protection locked="0"/>
    </xf>
    <xf numFmtId="0" fontId="44" fillId="0" borderId="147" xfId="5" applyFont="1" applyBorder="1" applyAlignment="1">
      <alignment horizontal="center" vertical="center" wrapText="1"/>
    </xf>
    <xf numFmtId="0" fontId="44" fillId="0" borderId="148" xfId="5" applyFont="1" applyBorder="1" applyAlignment="1">
      <alignment horizontal="center" vertical="center" wrapText="1"/>
    </xf>
    <xf numFmtId="0" fontId="44" fillId="0" borderId="149" xfId="5" applyFont="1" applyBorder="1" applyAlignment="1">
      <alignment horizontal="center" vertical="center" wrapText="1"/>
    </xf>
    <xf numFmtId="0" fontId="44" fillId="0" borderId="150" xfId="5" applyFont="1" applyBorder="1" applyAlignment="1">
      <alignment horizontal="center" vertical="center" wrapText="1"/>
    </xf>
    <xf numFmtId="0" fontId="44" fillId="0" borderId="151" xfId="5" applyFont="1" applyBorder="1" applyAlignment="1">
      <alignment horizontal="center" vertical="center" wrapText="1"/>
    </xf>
    <xf numFmtId="0" fontId="44" fillId="0" borderId="152" xfId="5" applyFont="1" applyBorder="1" applyAlignment="1">
      <alignment horizontal="center" vertical="center" wrapText="1"/>
    </xf>
    <xf numFmtId="0" fontId="44" fillId="0" borderId="160" xfId="5" applyFont="1" applyBorder="1" applyAlignment="1">
      <alignment horizontal="center" vertical="center" wrapText="1"/>
    </xf>
    <xf numFmtId="0" fontId="44" fillId="0" borderId="161" xfId="5" applyFont="1" applyBorder="1" applyAlignment="1">
      <alignment horizontal="center" vertical="center" wrapText="1"/>
    </xf>
    <xf numFmtId="0" fontId="44" fillId="0" borderId="162" xfId="5" applyFont="1" applyBorder="1" applyAlignment="1">
      <alignment horizontal="center" vertical="center" wrapText="1"/>
    </xf>
    <xf numFmtId="178" fontId="44" fillId="0" borderId="113" xfId="5" applyNumberFormat="1" applyFont="1" applyBorder="1" applyAlignment="1">
      <alignment horizontal="left" vertical="center" shrinkToFit="1"/>
    </xf>
    <xf numFmtId="0" fontId="44" fillId="0" borderId="113" xfId="5" applyFont="1" applyBorder="1" applyAlignment="1">
      <alignment horizontal="left" vertical="center" shrinkToFit="1"/>
    </xf>
    <xf numFmtId="0" fontId="44" fillId="0" borderId="114" xfId="5" applyFont="1" applyBorder="1" applyAlignment="1">
      <alignment horizontal="left" vertical="center" shrinkToFit="1"/>
    </xf>
    <xf numFmtId="178" fontId="44" fillId="4" borderId="169" xfId="5" applyNumberFormat="1" applyFont="1" applyFill="1" applyBorder="1" applyAlignment="1">
      <alignment horizontal="center" vertical="center" wrapText="1"/>
    </xf>
    <xf numFmtId="178" fontId="44" fillId="4" borderId="170" xfId="5" applyNumberFormat="1" applyFont="1" applyFill="1" applyBorder="1" applyAlignment="1">
      <alignment horizontal="center" vertical="center" wrapText="1"/>
    </xf>
    <xf numFmtId="178" fontId="44" fillId="4" borderId="171" xfId="5" applyNumberFormat="1" applyFont="1" applyFill="1" applyBorder="1" applyAlignment="1">
      <alignment horizontal="center" vertical="center" wrapText="1"/>
    </xf>
    <xf numFmtId="178" fontId="44" fillId="4" borderId="172" xfId="5" applyNumberFormat="1" applyFont="1" applyFill="1" applyBorder="1" applyAlignment="1">
      <alignment horizontal="center" vertical="center" wrapText="1"/>
    </xf>
    <xf numFmtId="0" fontId="40" fillId="7" borderId="19" xfId="5" applyFont="1" applyFill="1" applyBorder="1" applyAlignment="1" applyProtection="1">
      <alignment horizontal="center" vertical="center" wrapText="1"/>
      <protection locked="0"/>
    </xf>
    <xf numFmtId="0" fontId="50" fillId="0" borderId="144" xfId="5" applyFont="1" applyBorder="1" applyAlignment="1">
      <alignment horizontal="center" vertical="center" wrapText="1"/>
    </xf>
    <xf numFmtId="0" fontId="50" fillId="0" borderId="145" xfId="5" applyFont="1" applyBorder="1" applyAlignment="1">
      <alignment horizontal="center" vertical="center" wrapText="1"/>
    </xf>
    <xf numFmtId="0" fontId="50" fillId="0" borderId="146" xfId="5" applyFont="1" applyBorder="1" applyAlignment="1">
      <alignment horizontal="center" vertical="center" wrapText="1"/>
    </xf>
    <xf numFmtId="0" fontId="44" fillId="7" borderId="143" xfId="5" applyFont="1" applyFill="1" applyBorder="1" applyAlignment="1" applyProtection="1">
      <alignment horizontal="center" vertical="center"/>
      <protection locked="0"/>
    </xf>
    <xf numFmtId="0" fontId="44" fillId="7" borderId="157" xfId="5" applyFont="1" applyFill="1" applyBorder="1" applyAlignment="1" applyProtection="1">
      <alignment horizontal="center" vertical="center"/>
      <protection locked="0"/>
    </xf>
    <xf numFmtId="0" fontId="44" fillId="0" borderId="36" xfId="5" applyFont="1" applyBorder="1" applyAlignment="1">
      <alignment horizontal="left" vertical="center" wrapText="1"/>
    </xf>
    <xf numFmtId="0" fontId="44" fillId="0" borderId="97" xfId="5" applyFont="1" applyBorder="1" applyAlignment="1">
      <alignment horizontal="left" vertical="center" wrapText="1"/>
    </xf>
    <xf numFmtId="178" fontId="44" fillId="4" borderId="153" xfId="5" applyNumberFormat="1" applyFont="1" applyFill="1" applyBorder="1" applyAlignment="1">
      <alignment horizontal="center" vertical="center" wrapText="1"/>
    </xf>
    <xf numFmtId="178" fontId="44" fillId="4" borderId="154" xfId="5" applyNumberFormat="1" applyFont="1" applyFill="1" applyBorder="1" applyAlignment="1">
      <alignment horizontal="center" vertical="center" wrapText="1"/>
    </xf>
    <xf numFmtId="178" fontId="44" fillId="4" borderId="155" xfId="5" applyNumberFormat="1" applyFont="1" applyFill="1" applyBorder="1" applyAlignment="1">
      <alignment horizontal="center" vertical="center" wrapText="1"/>
    </xf>
    <xf numFmtId="178" fontId="44" fillId="4" borderId="150" xfId="5" applyNumberFormat="1" applyFont="1" applyFill="1" applyBorder="1" applyAlignment="1">
      <alignment horizontal="center" vertical="center" wrapText="1"/>
    </xf>
    <xf numFmtId="178" fontId="44" fillId="4" borderId="151" xfId="5" applyNumberFormat="1" applyFont="1" applyFill="1" applyBorder="1" applyAlignment="1">
      <alignment horizontal="center" vertical="center" wrapText="1"/>
    </xf>
    <xf numFmtId="178" fontId="44" fillId="4" borderId="152" xfId="5" applyNumberFormat="1" applyFont="1" applyFill="1" applyBorder="1" applyAlignment="1">
      <alignment horizontal="center" vertical="center" wrapText="1"/>
    </xf>
    <xf numFmtId="178" fontId="44" fillId="4" borderId="160" xfId="5" applyNumberFormat="1" applyFont="1" applyFill="1" applyBorder="1" applyAlignment="1">
      <alignment horizontal="center" vertical="center" wrapText="1"/>
    </xf>
    <xf numFmtId="178" fontId="44" fillId="4" borderId="161" xfId="5" applyNumberFormat="1" applyFont="1" applyFill="1" applyBorder="1" applyAlignment="1">
      <alignment horizontal="center" vertical="center" wrapText="1"/>
    </xf>
    <xf numFmtId="178" fontId="44" fillId="4" borderId="162" xfId="5" applyNumberFormat="1" applyFont="1" applyFill="1" applyBorder="1" applyAlignment="1">
      <alignment horizontal="center" vertical="center" wrapText="1"/>
    </xf>
    <xf numFmtId="0" fontId="44" fillId="0" borderId="143" xfId="5" applyFont="1" applyBorder="1" applyAlignment="1">
      <alignment horizontal="left" vertical="center" wrapText="1"/>
    </xf>
    <xf numFmtId="0" fontId="44" fillId="0" borderId="157" xfId="5" applyFont="1" applyBorder="1" applyAlignment="1">
      <alignment horizontal="left" vertical="center" wrapText="1"/>
    </xf>
    <xf numFmtId="0" fontId="44" fillId="0" borderId="23" xfId="5" applyFont="1" applyBorder="1" applyAlignment="1">
      <alignment horizontal="center" vertical="center"/>
    </xf>
    <xf numFmtId="0" fontId="44" fillId="0" borderId="129" xfId="5" applyFont="1" applyBorder="1" applyAlignment="1">
      <alignment horizontal="center" vertical="center"/>
    </xf>
    <xf numFmtId="0" fontId="44" fillId="0" borderId="36" xfId="5" applyFont="1" applyBorder="1" applyAlignment="1">
      <alignment horizontal="center" vertical="center"/>
    </xf>
    <xf numFmtId="0" fontId="44" fillId="0" borderId="97" xfId="5" applyFont="1" applyBorder="1" applyAlignment="1">
      <alignment horizontal="center" vertical="center"/>
    </xf>
    <xf numFmtId="0" fontId="44" fillId="0" borderId="5" xfId="5" applyFont="1" applyBorder="1" applyAlignment="1">
      <alignment horizontal="center" vertical="center" wrapText="1"/>
    </xf>
    <xf numFmtId="0" fontId="44" fillId="0" borderId="29" xfId="5" applyFont="1" applyBorder="1" applyAlignment="1">
      <alignment horizontal="center" vertical="center" wrapText="1"/>
    </xf>
    <xf numFmtId="0" fontId="44" fillId="0" borderId="23" xfId="5" applyFont="1" applyBorder="1" applyAlignment="1">
      <alignment horizontal="center" vertical="center" wrapText="1"/>
    </xf>
    <xf numFmtId="0" fontId="44" fillId="0" borderId="31" xfId="5" applyFont="1" applyBorder="1" applyAlignment="1">
      <alignment horizontal="center" vertical="center" wrapText="1"/>
    </xf>
    <xf numFmtId="178" fontId="44" fillId="0" borderId="105" xfId="5" applyNumberFormat="1" applyFont="1" applyBorder="1" applyAlignment="1">
      <alignment horizontal="left" vertical="center" shrinkToFit="1"/>
    </xf>
    <xf numFmtId="0" fontId="44" fillId="0" borderId="105" xfId="5" applyFont="1" applyBorder="1" applyAlignment="1">
      <alignment horizontal="left" vertical="center" shrinkToFit="1"/>
    </xf>
    <xf numFmtId="0" fontId="44" fillId="0" borderId="106" xfId="5" applyFont="1" applyBorder="1" applyAlignment="1">
      <alignment horizontal="left" vertical="center" shrinkToFit="1"/>
    </xf>
    <xf numFmtId="0" fontId="57" fillId="4" borderId="24" xfId="5" applyFont="1" applyFill="1" applyBorder="1" applyAlignment="1">
      <alignment horizontal="center" vertical="center"/>
    </xf>
    <xf numFmtId="0" fontId="45" fillId="4" borderId="0" xfId="5" applyFont="1" applyFill="1" applyAlignment="1">
      <alignment horizontal="left" vertical="center" indent="1"/>
    </xf>
    <xf numFmtId="0" fontId="5" fillId="4" borderId="93" xfId="1" applyFill="1" applyBorder="1" applyAlignment="1">
      <alignment horizontal="center" vertical="center"/>
    </xf>
    <xf numFmtId="0" fontId="5" fillId="4" borderId="95" xfId="1" applyFill="1" applyBorder="1" applyAlignment="1">
      <alignment horizontal="center" vertical="center"/>
    </xf>
    <xf numFmtId="0" fontId="5" fillId="4" borderId="35" xfId="1" applyFill="1" applyBorder="1" applyAlignment="1">
      <alignment horizontal="center" vertical="center"/>
    </xf>
  </cellXfs>
  <cellStyles count="10">
    <cellStyle name="桁区切り 2" xfId="2" xr:uid="{00000000-0005-0000-0000-000000000000}"/>
    <cellStyle name="桁区切り 3" xfId="4" xr:uid="{00000000-0005-0000-0000-000001000000}"/>
    <cellStyle name="桁区切り 4" xfId="6" xr:uid="{00000000-0005-0000-0000-000002000000}"/>
    <cellStyle name="桁区切り 5" xfId="8" xr:uid="{00000000-0005-0000-0000-000003000000}"/>
    <cellStyle name="通貨" xfId="9" builtinId="7"/>
    <cellStyle name="標準" xfId="0" builtinId="0"/>
    <cellStyle name="標準 2" xfId="1" xr:uid="{00000000-0005-0000-0000-000005000000}"/>
    <cellStyle name="標準 3" xfId="3" xr:uid="{00000000-0005-0000-0000-000006000000}"/>
    <cellStyle name="標準 4" xfId="5" xr:uid="{00000000-0005-0000-0000-000007000000}"/>
    <cellStyle name="標準 5" xfId="7" xr:uid="{00000000-0005-0000-0000-000008000000}"/>
  </cellStyles>
  <dxfs count="13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76200</xdr:colOff>
      <xdr:row>22</xdr:row>
      <xdr:rowOff>104775</xdr:rowOff>
    </xdr:from>
    <xdr:to>
      <xdr:col>22</xdr:col>
      <xdr:colOff>114300</xdr:colOff>
      <xdr:row>25</xdr:row>
      <xdr:rowOff>57150</xdr:rowOff>
    </xdr:to>
    <xdr:sp macro="" textlink="">
      <xdr:nvSpPr>
        <xdr:cNvPr id="1042" name="AutoShape 18">
          <a:extLst>
            <a:ext uri="{FF2B5EF4-FFF2-40B4-BE49-F238E27FC236}">
              <a16:creationId xmlns:a16="http://schemas.microsoft.com/office/drawing/2014/main" id="{00000000-0008-0000-0000-000012040000}"/>
            </a:ext>
          </a:extLst>
        </xdr:cNvPr>
        <xdr:cNvSpPr>
          <a:spLocks noChangeArrowheads="1"/>
        </xdr:cNvSpPr>
      </xdr:nvSpPr>
      <xdr:spPr bwMode="auto">
        <a:xfrm>
          <a:off x="1038225" y="4400550"/>
          <a:ext cx="4324350" cy="866775"/>
        </a:xfrm>
        <a:prstGeom prst="foldedCorner">
          <a:avLst>
            <a:gd name="adj" fmla="val 0"/>
          </a:avLst>
        </a:prstGeom>
        <a:solidFill>
          <a:srgbClr val="FFFFFF"/>
        </a:solidFill>
        <a:ln w="9525">
          <a:solidFill>
            <a:srgbClr val="000000"/>
          </a:solidFill>
          <a:round/>
          <a:headEnd/>
          <a:tailEnd/>
        </a:ln>
      </xdr:spPr>
      <xdr:txBody>
        <a:bodyPr vertOverflow="clip" wrap="square" lIns="75600" tIns="115200" rIns="75600" bIns="7200" anchor="t" upright="1"/>
        <a:lstStyle/>
        <a:p>
          <a:pPr algn="ctr" rtl="0">
            <a:lnSpc>
              <a:spcPts val="1400"/>
            </a:lnSpc>
            <a:defRPr sz="1000"/>
          </a:pPr>
          <a:r>
            <a:rPr lang="ja-JP" altLang="en-US" sz="1200" b="0" i="0" u="none" strike="noStrike" baseline="0">
              <a:solidFill>
                <a:srgbClr val="000000"/>
              </a:solidFill>
              <a:latin typeface="ＭＳ Ｐゴシック"/>
              <a:ea typeface="ＭＳ Ｐゴシック"/>
            </a:rPr>
            <a:t>以下の点検項目について、○×で記載してください。</a:t>
          </a:r>
        </a:p>
        <a:p>
          <a:pPr algn="ctr" rtl="0">
            <a:lnSpc>
              <a:spcPts val="1400"/>
            </a:lnSpc>
            <a:defRPr sz="1000"/>
          </a:pPr>
          <a:r>
            <a:rPr lang="ja-JP" altLang="en-US" sz="1200" b="0" i="0" u="none" strike="noStrike" baseline="0">
              <a:solidFill>
                <a:srgbClr val="000000"/>
              </a:solidFill>
              <a:latin typeface="ＭＳ Ｐゴシック"/>
              <a:ea typeface="ＭＳ Ｐゴシック"/>
            </a:rPr>
            <a:t>（対象となる事例がない場合は、斜線を引いてください。）</a:t>
          </a:r>
        </a:p>
        <a:p>
          <a:pPr algn="ctr" rtl="0">
            <a:lnSpc>
              <a:spcPts val="1400"/>
            </a:lnSpc>
            <a:defRPr sz="1000"/>
          </a:pPr>
          <a:r>
            <a:rPr lang="ja-JP" altLang="en-US" sz="1200" b="0" i="0" u="none" strike="noStrike" baseline="0">
              <a:solidFill>
                <a:srgbClr val="000000"/>
              </a:solidFill>
              <a:latin typeface="ＭＳ Ｐゴシック"/>
              <a:ea typeface="ＭＳ Ｐゴシック"/>
            </a:rPr>
            <a:t>点検した結果×がついたところは基準等の違反となります。</a:t>
          </a:r>
        </a:p>
        <a:p>
          <a:pPr algn="ctr" rtl="0">
            <a:lnSpc>
              <a:spcPts val="1400"/>
            </a:lnSpc>
            <a:defRPr sz="1000"/>
          </a:pPr>
          <a:r>
            <a:rPr lang="ja-JP" altLang="en-US" sz="1200" b="0" i="0" u="none" strike="noStrike" baseline="0">
              <a:solidFill>
                <a:srgbClr val="000000"/>
              </a:solidFill>
              <a:latin typeface="ＭＳ Ｐゴシック"/>
              <a:ea typeface="ＭＳ Ｐゴシック"/>
            </a:rPr>
            <a:t>速やかに改善を行ってください。</a:t>
          </a:r>
          <a:endParaRPr lang="ja-JP" altLang="en-US"/>
        </a:p>
      </xdr:txBody>
    </xdr:sp>
    <xdr:clientData/>
  </xdr:twoCellAnchor>
  <xdr:twoCellAnchor>
    <xdr:from>
      <xdr:col>4</xdr:col>
      <xdr:colOff>76200</xdr:colOff>
      <xdr:row>22</xdr:row>
      <xdr:rowOff>104775</xdr:rowOff>
    </xdr:from>
    <xdr:to>
      <xdr:col>22</xdr:col>
      <xdr:colOff>114300</xdr:colOff>
      <xdr:row>25</xdr:row>
      <xdr:rowOff>57150</xdr:rowOff>
    </xdr:to>
    <xdr:sp macro="" textlink="">
      <xdr:nvSpPr>
        <xdr:cNvPr id="8" name="AutoShape 18">
          <a:extLst>
            <a:ext uri="{FF2B5EF4-FFF2-40B4-BE49-F238E27FC236}">
              <a16:creationId xmlns:a16="http://schemas.microsoft.com/office/drawing/2014/main" id="{00000000-0008-0000-0000-000008000000}"/>
            </a:ext>
          </a:extLst>
        </xdr:cNvPr>
        <xdr:cNvSpPr>
          <a:spLocks noChangeArrowheads="1"/>
        </xdr:cNvSpPr>
      </xdr:nvSpPr>
      <xdr:spPr bwMode="auto">
        <a:xfrm>
          <a:off x="1038225" y="4933950"/>
          <a:ext cx="4324350" cy="866775"/>
        </a:xfrm>
        <a:prstGeom prst="foldedCorner">
          <a:avLst>
            <a:gd name="adj" fmla="val 0"/>
          </a:avLst>
        </a:prstGeom>
        <a:solidFill>
          <a:srgbClr val="FFFFFF"/>
        </a:solidFill>
        <a:ln w="9525">
          <a:solidFill>
            <a:srgbClr val="000000"/>
          </a:solidFill>
          <a:round/>
          <a:headEnd/>
          <a:tailEnd/>
        </a:ln>
      </xdr:spPr>
      <xdr:txBody>
        <a:bodyPr vertOverflow="clip" wrap="square" lIns="75600" tIns="115200" rIns="75600" bIns="7200" anchor="t" upright="1"/>
        <a:lstStyle/>
        <a:p>
          <a:pPr algn="ctr" rtl="0">
            <a:lnSpc>
              <a:spcPts val="1400"/>
            </a:lnSpc>
            <a:defRPr sz="1000"/>
          </a:pPr>
          <a:r>
            <a:rPr lang="ja-JP" altLang="en-US" sz="1200" b="0" i="0" u="none" strike="noStrike" baseline="0">
              <a:solidFill>
                <a:srgbClr val="000000"/>
              </a:solidFill>
              <a:latin typeface="ＭＳ Ｐゴシック"/>
              <a:ea typeface="ＭＳ Ｐゴシック"/>
            </a:rPr>
            <a:t>以下の点検項目について、○×で選択してください。</a:t>
          </a:r>
        </a:p>
        <a:p>
          <a:pPr algn="ctr" rtl="0">
            <a:lnSpc>
              <a:spcPts val="1400"/>
            </a:lnSpc>
            <a:defRPr sz="1000"/>
          </a:pPr>
          <a:r>
            <a:rPr lang="ja-JP" altLang="en-US" sz="1200" b="0" i="0" u="none" strike="noStrike" baseline="0">
              <a:solidFill>
                <a:srgbClr val="000000"/>
              </a:solidFill>
              <a:latin typeface="ＭＳ Ｐゴシック"/>
              <a:ea typeface="ＭＳ Ｐゴシック"/>
            </a:rPr>
            <a:t>（対象となる事例がない場合は、</a:t>
          </a:r>
          <a:r>
            <a:rPr lang="en-US" altLang="ja-JP" sz="12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を選択してください。）</a:t>
          </a:r>
        </a:p>
        <a:p>
          <a:pPr algn="ctr" rtl="0">
            <a:lnSpc>
              <a:spcPts val="1400"/>
            </a:lnSpc>
            <a:defRPr sz="1000"/>
          </a:pPr>
          <a:r>
            <a:rPr lang="ja-JP" altLang="en-US" sz="1200" b="0" i="0" u="none" strike="noStrike" baseline="0">
              <a:solidFill>
                <a:srgbClr val="000000"/>
              </a:solidFill>
              <a:latin typeface="ＭＳ Ｐゴシック"/>
              <a:ea typeface="ＭＳ Ｐゴシック"/>
            </a:rPr>
            <a:t>点検した結果×がついたところは基準等の違反となります。</a:t>
          </a:r>
        </a:p>
        <a:p>
          <a:pPr algn="ctr" rtl="0">
            <a:lnSpc>
              <a:spcPts val="1400"/>
            </a:lnSpc>
            <a:defRPr sz="1000"/>
          </a:pPr>
          <a:r>
            <a:rPr lang="ja-JP" altLang="en-US" sz="1200" b="0" i="0" u="none" strike="noStrike" baseline="0">
              <a:solidFill>
                <a:srgbClr val="000000"/>
              </a:solidFill>
              <a:latin typeface="ＭＳ Ｐゴシック"/>
              <a:ea typeface="ＭＳ Ｐゴシック"/>
            </a:rPr>
            <a:t>速やかに改善を行ってください。</a:t>
          </a:r>
          <a:endParaRPr lang="ja-JP" altLang="en-US"/>
        </a:p>
      </xdr:txBody>
    </xdr:sp>
    <xdr:clientData/>
  </xdr:twoCellAnchor>
  <xdr:twoCellAnchor>
    <xdr:from>
      <xdr:col>0</xdr:col>
      <xdr:colOff>109903</xdr:colOff>
      <xdr:row>875</xdr:row>
      <xdr:rowOff>153866</xdr:rowOff>
    </xdr:from>
    <xdr:to>
      <xdr:col>3</xdr:col>
      <xdr:colOff>146538</xdr:colOff>
      <xdr:row>879</xdr:row>
      <xdr:rowOff>14654</xdr:rowOff>
    </xdr:to>
    <xdr:sp macro="" textlink="">
      <xdr:nvSpPr>
        <xdr:cNvPr id="9" name="AutoShape 3">
          <a:extLst>
            <a:ext uri="{FF2B5EF4-FFF2-40B4-BE49-F238E27FC236}">
              <a16:creationId xmlns:a16="http://schemas.microsoft.com/office/drawing/2014/main" id="{00000000-0008-0000-0000-000009000000}"/>
            </a:ext>
          </a:extLst>
        </xdr:cNvPr>
        <xdr:cNvSpPr>
          <a:spLocks noChangeArrowheads="1"/>
        </xdr:cNvSpPr>
      </xdr:nvSpPr>
      <xdr:spPr bwMode="auto">
        <a:xfrm>
          <a:off x="109903" y="178022251"/>
          <a:ext cx="769327" cy="586153"/>
        </a:xfrm>
        <a:prstGeom prst="irregularSeal1">
          <a:avLst/>
        </a:prstGeom>
        <a:solidFill>
          <a:srgbClr val="FFFFFF"/>
        </a:solidFill>
        <a:ln w="9525">
          <a:solidFill>
            <a:srgbClr val="000000"/>
          </a:solidFill>
          <a:miter lim="800000"/>
          <a:headEnd/>
          <a:tailEnd/>
        </a:ln>
      </xdr:spPr>
      <xdr:txBody>
        <a:bodyPr vertOverflow="clip" wrap="square" lIns="36576" tIns="18288" rIns="36576" bIns="0" anchor="t" upright="1"/>
        <a:lstStyle/>
        <a:p>
          <a:pPr algn="ctr" rtl="0">
            <a:defRPr sz="1000"/>
          </a:pPr>
          <a:r>
            <a:rPr lang="ja-JP" altLang="en-US" sz="1200" b="0" i="0" u="none" strike="noStrike" baseline="0">
              <a:solidFill>
                <a:srgbClr val="000000"/>
              </a:solidFill>
              <a:latin typeface="HG丸ｺﾞｼｯｸM-PRO"/>
              <a:ea typeface="HG丸ｺﾞｼｯｸM-PRO"/>
            </a:rPr>
            <a:t>注意</a:t>
          </a: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542925" y="1386840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16</xdr:row>
      <xdr:rowOff>0</xdr:rowOff>
    </xdr:from>
    <xdr:to>
      <xdr:col>33</xdr:col>
      <xdr:colOff>209550</xdr:colOff>
      <xdr:row>16</xdr:row>
      <xdr:rowOff>0</xdr:rowOff>
    </xdr:to>
    <xdr:sp macro="" textlink="">
      <xdr:nvSpPr>
        <xdr:cNvPr id="24177" name="Line 1">
          <a:extLst>
            <a:ext uri="{FF2B5EF4-FFF2-40B4-BE49-F238E27FC236}">
              <a16:creationId xmlns:a16="http://schemas.microsoft.com/office/drawing/2014/main" id="{00000000-0008-0000-0400-0000715E0000}"/>
            </a:ext>
          </a:extLst>
        </xdr:cNvPr>
        <xdr:cNvSpPr>
          <a:spLocks noChangeShapeType="1"/>
        </xdr:cNvSpPr>
      </xdr:nvSpPr>
      <xdr:spPr bwMode="auto">
        <a:xfrm flipV="1">
          <a:off x="2371725" y="4448175"/>
          <a:ext cx="9210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57150</xdr:colOff>
      <xdr:row>15</xdr:row>
      <xdr:rowOff>390525</xdr:rowOff>
    </xdr:from>
    <xdr:to>
      <xdr:col>37</xdr:col>
      <xdr:colOff>266700</xdr:colOff>
      <xdr:row>16</xdr:row>
      <xdr:rowOff>238125</xdr:rowOff>
    </xdr:to>
    <xdr:sp macro="" textlink="">
      <xdr:nvSpPr>
        <xdr:cNvPr id="24178" name="Line 3">
          <a:extLst>
            <a:ext uri="{FF2B5EF4-FFF2-40B4-BE49-F238E27FC236}">
              <a16:creationId xmlns:a16="http://schemas.microsoft.com/office/drawing/2014/main" id="{00000000-0008-0000-0400-0000725E0000}"/>
            </a:ext>
          </a:extLst>
        </xdr:cNvPr>
        <xdr:cNvSpPr>
          <a:spLocks noChangeShapeType="1"/>
        </xdr:cNvSpPr>
      </xdr:nvSpPr>
      <xdr:spPr bwMode="auto">
        <a:xfrm flipH="1">
          <a:off x="9763125" y="4333875"/>
          <a:ext cx="3209925"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22</xdr:row>
      <xdr:rowOff>0</xdr:rowOff>
    </xdr:from>
    <xdr:to>
      <xdr:col>33</xdr:col>
      <xdr:colOff>209550</xdr:colOff>
      <xdr:row>22</xdr:row>
      <xdr:rowOff>0</xdr:rowOff>
    </xdr:to>
    <xdr:sp macro="" textlink="">
      <xdr:nvSpPr>
        <xdr:cNvPr id="25513" name="Line 1">
          <a:extLst>
            <a:ext uri="{FF2B5EF4-FFF2-40B4-BE49-F238E27FC236}">
              <a16:creationId xmlns:a16="http://schemas.microsoft.com/office/drawing/2014/main" id="{00000000-0008-0000-0500-0000A9630000}"/>
            </a:ext>
          </a:extLst>
        </xdr:cNvPr>
        <xdr:cNvSpPr>
          <a:spLocks noChangeShapeType="1"/>
        </xdr:cNvSpPr>
      </xdr:nvSpPr>
      <xdr:spPr bwMode="auto">
        <a:xfrm flipV="1">
          <a:off x="1771650" y="4914900"/>
          <a:ext cx="9725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22</xdr:row>
      <xdr:rowOff>0</xdr:rowOff>
    </xdr:from>
    <xdr:to>
      <xdr:col>0</xdr:col>
      <xdr:colOff>142875</xdr:colOff>
      <xdr:row>22</xdr:row>
      <xdr:rowOff>0</xdr:rowOff>
    </xdr:to>
    <xdr:sp macro="" textlink="">
      <xdr:nvSpPr>
        <xdr:cNvPr id="3" name="Text Box 2">
          <a:extLst>
            <a:ext uri="{FF2B5EF4-FFF2-40B4-BE49-F238E27FC236}">
              <a16:creationId xmlns:a16="http://schemas.microsoft.com/office/drawing/2014/main" id="{00000000-0008-0000-0500-000003000000}"/>
            </a:ext>
          </a:extLst>
        </xdr:cNvPr>
        <xdr:cNvSpPr txBox="1">
          <a:spLocks noChangeArrowheads="1"/>
        </xdr:cNvSpPr>
      </xdr:nvSpPr>
      <xdr:spPr bwMode="auto">
        <a:xfrm>
          <a:off x="0" y="3562350"/>
          <a:ext cx="142875" cy="0"/>
        </a:xfrm>
        <a:prstGeom prst="rect">
          <a:avLst/>
        </a:prstGeom>
        <a:solidFill>
          <a:srgbClr val="FFFFFF"/>
        </a:solidFill>
        <a:ln>
          <a:noFill/>
        </a:ln>
      </xdr:spPr>
      <xdr:txBody>
        <a:bodyPr vertOverflow="clip" vert="vert" wrap="square" lIns="27432" tIns="18288" rIns="27432" bIns="18288" anchor="ctr" upright="1"/>
        <a:lstStyle/>
        <a:p>
          <a:pPr algn="ctr" rtl="0">
            <a:defRPr sz="1000"/>
          </a:pPr>
          <a:endParaRPr lang="en-US" altLang="ja-JP" sz="1100" b="0" i="0" u="none" strike="noStrike" baseline="0">
            <a:solidFill>
              <a:srgbClr val="000000"/>
            </a:solidFill>
            <a:latin typeface="ＭＳ 明朝"/>
            <a:ea typeface="ＭＳ 明朝"/>
          </a:endParaRPr>
        </a:p>
        <a:p>
          <a:pPr algn="ctr" rtl="0">
            <a:defRPr sz="1000"/>
          </a:pPr>
          <a:r>
            <a:rPr lang="ja-JP" altLang="en-US" sz="1100" b="0" i="0" u="none" strike="noStrike" baseline="0">
              <a:solidFill>
                <a:srgbClr val="000000"/>
              </a:solidFill>
              <a:latin typeface="ＭＳ 明朝"/>
              <a:ea typeface="ＭＳ 明朝"/>
            </a:rPr>
            <a:t>9</a:t>
          </a:r>
        </a:p>
        <a:p>
          <a:pPr algn="ctr" rtl="0">
            <a:defRPr sz="1000"/>
          </a:pPr>
          <a:endParaRPr lang="ja-JP" altLang="en-US"/>
        </a:p>
      </xdr:txBody>
    </xdr:sp>
    <xdr:clientData/>
  </xdr:twoCellAnchor>
  <xdr:twoCellAnchor>
    <xdr:from>
      <xdr:col>25</xdr:col>
      <xdr:colOff>0</xdr:colOff>
      <xdr:row>21</xdr:row>
      <xdr:rowOff>323850</xdr:rowOff>
    </xdr:from>
    <xdr:to>
      <xdr:col>37</xdr:col>
      <xdr:colOff>180975</xdr:colOff>
      <xdr:row>22</xdr:row>
      <xdr:rowOff>266700</xdr:rowOff>
    </xdr:to>
    <xdr:sp macro="" textlink="">
      <xdr:nvSpPr>
        <xdr:cNvPr id="25515" name="Line 3">
          <a:extLst>
            <a:ext uri="{FF2B5EF4-FFF2-40B4-BE49-F238E27FC236}">
              <a16:creationId xmlns:a16="http://schemas.microsoft.com/office/drawing/2014/main" id="{00000000-0008-0000-0500-0000AB630000}"/>
            </a:ext>
          </a:extLst>
        </xdr:cNvPr>
        <xdr:cNvSpPr>
          <a:spLocks noChangeShapeType="1"/>
        </xdr:cNvSpPr>
      </xdr:nvSpPr>
      <xdr:spPr bwMode="auto">
        <a:xfrm flipH="1">
          <a:off x="8467725" y="4743450"/>
          <a:ext cx="4572000" cy="4381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31</xdr:row>
      <xdr:rowOff>0</xdr:rowOff>
    </xdr:from>
    <xdr:to>
      <xdr:col>34</xdr:col>
      <xdr:colOff>209550</xdr:colOff>
      <xdr:row>31</xdr:row>
      <xdr:rowOff>0</xdr:rowOff>
    </xdr:to>
    <xdr:sp macro="" textlink="">
      <xdr:nvSpPr>
        <xdr:cNvPr id="27161" name="Line 1">
          <a:extLst>
            <a:ext uri="{FF2B5EF4-FFF2-40B4-BE49-F238E27FC236}">
              <a16:creationId xmlns:a16="http://schemas.microsoft.com/office/drawing/2014/main" id="{00000000-0008-0000-0600-0000196A0000}"/>
            </a:ext>
          </a:extLst>
        </xdr:cNvPr>
        <xdr:cNvSpPr>
          <a:spLocks noChangeShapeType="1"/>
        </xdr:cNvSpPr>
      </xdr:nvSpPr>
      <xdr:spPr bwMode="auto">
        <a:xfrm flipV="1">
          <a:off x="2438400" y="6372225"/>
          <a:ext cx="9725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31</xdr:row>
      <xdr:rowOff>0</xdr:rowOff>
    </xdr:from>
    <xdr:to>
      <xdr:col>0</xdr:col>
      <xdr:colOff>266700</xdr:colOff>
      <xdr:row>31</xdr:row>
      <xdr:rowOff>0</xdr:rowOff>
    </xdr:to>
    <xdr:sp macro="" textlink="">
      <xdr:nvSpPr>
        <xdr:cNvPr id="3" name="Text Box 2">
          <a:extLst>
            <a:ext uri="{FF2B5EF4-FFF2-40B4-BE49-F238E27FC236}">
              <a16:creationId xmlns:a16="http://schemas.microsoft.com/office/drawing/2014/main" id="{00000000-0008-0000-0600-000003000000}"/>
            </a:ext>
          </a:extLst>
        </xdr:cNvPr>
        <xdr:cNvSpPr txBox="1">
          <a:spLocks noChangeArrowheads="1"/>
        </xdr:cNvSpPr>
      </xdr:nvSpPr>
      <xdr:spPr bwMode="auto">
        <a:xfrm>
          <a:off x="0" y="5019675"/>
          <a:ext cx="266700" cy="0"/>
        </a:xfrm>
        <a:prstGeom prst="rect">
          <a:avLst/>
        </a:prstGeom>
        <a:solidFill>
          <a:srgbClr val="FFFFFF"/>
        </a:solidFill>
        <a:ln>
          <a:noFill/>
        </a:ln>
      </xdr:spPr>
      <xdr:txBody>
        <a:bodyPr vertOverflow="clip" vert="vert" wrap="square" lIns="27432" tIns="18288" rIns="27432" bIns="18288" anchor="ctr" upright="1"/>
        <a:lstStyle/>
        <a:p>
          <a:pPr algn="ctr" rtl="0">
            <a:lnSpc>
              <a:spcPts val="1000"/>
            </a:lnSpc>
            <a:defRPr sz="1000"/>
          </a:pPr>
          <a:endParaRPr lang="en-US" altLang="ja-JP" sz="1100" b="0" i="0" u="none" strike="noStrike" baseline="0">
            <a:solidFill>
              <a:srgbClr val="000000"/>
            </a:solidFill>
            <a:latin typeface="ＭＳ 明朝"/>
            <a:ea typeface="ＭＳ 明朝"/>
          </a:endParaRPr>
        </a:p>
        <a:p>
          <a:pPr algn="ctr" rtl="0">
            <a:lnSpc>
              <a:spcPts val="1000"/>
            </a:lnSpc>
            <a:defRPr sz="1000"/>
          </a:pPr>
          <a:r>
            <a:rPr lang="ja-JP" altLang="en-US" sz="1100" b="0" i="0" u="none" strike="noStrike" baseline="0">
              <a:solidFill>
                <a:srgbClr val="000000"/>
              </a:solidFill>
              <a:latin typeface="ＭＳ 明朝"/>
              <a:ea typeface="ＭＳ 明朝"/>
            </a:rPr>
            <a:t>9</a:t>
          </a:r>
        </a:p>
        <a:p>
          <a:pPr algn="ctr" rtl="0">
            <a:lnSpc>
              <a:spcPts val="1000"/>
            </a:lnSpc>
            <a:defRPr sz="1000"/>
          </a:pPr>
          <a:endParaRPr lang="ja-JP" altLang="en-US"/>
        </a:p>
      </xdr:txBody>
    </xdr:sp>
    <xdr:clientData/>
  </xdr:twoCellAnchor>
  <xdr:twoCellAnchor>
    <xdr:from>
      <xdr:col>28</xdr:col>
      <xdr:colOff>257175</xdr:colOff>
      <xdr:row>28</xdr:row>
      <xdr:rowOff>457200</xdr:rowOff>
    </xdr:from>
    <xdr:to>
      <xdr:col>38</xdr:col>
      <xdr:colOff>409575</xdr:colOff>
      <xdr:row>35</xdr:row>
      <xdr:rowOff>95250</xdr:rowOff>
    </xdr:to>
    <xdr:sp macro="" textlink="">
      <xdr:nvSpPr>
        <xdr:cNvPr id="27163" name="Line 3">
          <a:extLst>
            <a:ext uri="{FF2B5EF4-FFF2-40B4-BE49-F238E27FC236}">
              <a16:creationId xmlns:a16="http://schemas.microsoft.com/office/drawing/2014/main" id="{00000000-0008-0000-0600-00001B6A0000}"/>
            </a:ext>
          </a:extLst>
        </xdr:cNvPr>
        <xdr:cNvSpPr>
          <a:spLocks noChangeShapeType="1"/>
        </xdr:cNvSpPr>
      </xdr:nvSpPr>
      <xdr:spPr bwMode="auto">
        <a:xfrm flipH="1">
          <a:off x="10096500" y="5800725"/>
          <a:ext cx="3676650" cy="1857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28</xdr:col>
      <xdr:colOff>323850</xdr:colOff>
      <xdr:row>30</xdr:row>
      <xdr:rowOff>457200</xdr:rowOff>
    </xdr:from>
    <xdr:to>
      <xdr:col>38</xdr:col>
      <xdr:colOff>447675</xdr:colOff>
      <xdr:row>38</xdr:row>
      <xdr:rowOff>114300</xdr:rowOff>
    </xdr:to>
    <xdr:sp macro="" textlink="">
      <xdr:nvSpPr>
        <xdr:cNvPr id="27164" name="Line 4">
          <a:extLst>
            <a:ext uri="{FF2B5EF4-FFF2-40B4-BE49-F238E27FC236}">
              <a16:creationId xmlns:a16="http://schemas.microsoft.com/office/drawing/2014/main" id="{00000000-0008-0000-0600-00001C6A0000}"/>
            </a:ext>
          </a:extLst>
        </xdr:cNvPr>
        <xdr:cNvSpPr>
          <a:spLocks noChangeShapeType="1"/>
        </xdr:cNvSpPr>
      </xdr:nvSpPr>
      <xdr:spPr bwMode="auto">
        <a:xfrm flipH="1">
          <a:off x="10163175" y="6372225"/>
          <a:ext cx="3648075" cy="18002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36</xdr:col>
      <xdr:colOff>200025</xdr:colOff>
      <xdr:row>35</xdr:row>
      <xdr:rowOff>57150</xdr:rowOff>
    </xdr:from>
    <xdr:to>
      <xdr:col>38</xdr:col>
      <xdr:colOff>342900</xdr:colOff>
      <xdr:row>38</xdr:row>
      <xdr:rowOff>295275</xdr:rowOff>
    </xdr:to>
    <xdr:sp macro="" textlink="">
      <xdr:nvSpPr>
        <xdr:cNvPr id="6" name="AutoShape 5">
          <a:extLst>
            <a:ext uri="{FF2B5EF4-FFF2-40B4-BE49-F238E27FC236}">
              <a16:creationId xmlns:a16="http://schemas.microsoft.com/office/drawing/2014/main" id="{00000000-0008-0000-0600-000006000000}"/>
            </a:ext>
          </a:extLst>
        </xdr:cNvPr>
        <xdr:cNvSpPr>
          <a:spLocks noChangeArrowheads="1"/>
        </xdr:cNvSpPr>
      </xdr:nvSpPr>
      <xdr:spPr bwMode="auto">
        <a:xfrm>
          <a:off x="22145625" y="5724525"/>
          <a:ext cx="1362075" cy="590550"/>
        </a:xfrm>
        <a:prstGeom prst="wedgeRoundRectCallout">
          <a:avLst>
            <a:gd name="adj1" fmla="val -65968"/>
            <a:gd name="adj2" fmla="val 4546"/>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200" b="0" i="0" u="none" strike="noStrike" baseline="0">
              <a:solidFill>
                <a:srgbClr val="000000"/>
              </a:solidFill>
              <a:latin typeface="ＭＳ 明朝"/>
              <a:ea typeface="ＭＳ 明朝"/>
            </a:rPr>
            <a:t>１を下回れば減算</a:t>
          </a:r>
          <a:endParaRPr lang="ja-JP" altLang="en-US"/>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0" y="488496"/>
          <a:ext cx="1251404" cy="34017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419100</xdr:colOff>
      <xdr:row>42</xdr:row>
      <xdr:rowOff>243840</xdr:rowOff>
    </xdr:from>
    <xdr:to>
      <xdr:col>22</xdr:col>
      <xdr:colOff>3467100</xdr:colOff>
      <xdr:row>55</xdr:row>
      <xdr:rowOff>0</xdr:rowOff>
    </xdr:to>
    <xdr:sp macro="" textlink="">
      <xdr:nvSpPr>
        <xdr:cNvPr id="2" name="正方形/長方形 1">
          <a:extLst>
            <a:ext uri="{FF2B5EF4-FFF2-40B4-BE49-F238E27FC236}">
              <a16:creationId xmlns:a16="http://schemas.microsoft.com/office/drawing/2014/main" id="{00000000-0008-0000-0800-000002000000}"/>
            </a:ext>
          </a:extLst>
        </xdr:cNvPr>
        <xdr:cNvSpPr/>
      </xdr:nvSpPr>
      <xdr:spPr>
        <a:xfrm>
          <a:off x="543791" y="10717876"/>
          <a:ext cx="17941636" cy="299812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900-000002000000}"/>
            </a:ext>
          </a:extLst>
        </xdr:cNvPr>
        <xdr:cNvSpPr/>
      </xdr:nvSpPr>
      <xdr:spPr>
        <a:xfrm>
          <a:off x="5372100"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72</xdr:row>
      <xdr:rowOff>38100</xdr:rowOff>
    </xdr:from>
    <xdr:to>
      <xdr:col>15</xdr:col>
      <xdr:colOff>276225</xdr:colOff>
      <xdr:row>81</xdr:row>
      <xdr:rowOff>95250</xdr:rowOff>
    </xdr:to>
    <xdr:sp macro="" textlink="">
      <xdr:nvSpPr>
        <xdr:cNvPr id="3" name="正方形/長方形 2">
          <a:extLst>
            <a:ext uri="{FF2B5EF4-FFF2-40B4-BE49-F238E27FC236}">
              <a16:creationId xmlns:a16="http://schemas.microsoft.com/office/drawing/2014/main" id="{00000000-0008-0000-0900-000003000000}"/>
            </a:ext>
          </a:extLst>
        </xdr:cNvPr>
        <xdr:cNvSpPr/>
      </xdr:nvSpPr>
      <xdr:spPr>
        <a:xfrm>
          <a:off x="228600" y="1651635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HGPｺﾞｼｯｸM" panose="020B0600000000000000" pitchFamily="50" charset="-128"/>
              <a:ea typeface="HGPｺﾞｼｯｸM" panose="020B0600000000000000" pitchFamily="50" charset="-128"/>
            </a:rPr>
            <a:t>【</a:t>
          </a:r>
          <a:r>
            <a:rPr kumimoji="1" lang="ja-JP" altLang="en-US" sz="1100">
              <a:solidFill>
                <a:sysClr val="windowText" lastClr="000000"/>
              </a:solidFill>
              <a:latin typeface="HGPｺﾞｼｯｸM" panose="020B0600000000000000" pitchFamily="50" charset="-128"/>
              <a:ea typeface="HGPｺﾞｼｯｸM" panose="020B0600000000000000" pitchFamily="50" charset="-128"/>
            </a:rPr>
            <a:t>留意事項</a:t>
          </a:r>
          <a:r>
            <a:rPr kumimoji="1" lang="en-US" altLang="ja-JP" sz="1100">
              <a:solidFill>
                <a:sysClr val="windowText" lastClr="000000"/>
              </a:solidFill>
              <a:latin typeface="HGPｺﾞｼｯｸM" panose="020B0600000000000000" pitchFamily="50" charset="-128"/>
              <a:ea typeface="HGPｺﾞｼｯｸM" panose="020B0600000000000000" pitchFamily="50" charset="-128"/>
            </a:rPr>
            <a:t>】</a:t>
          </a:r>
        </a:p>
        <a:p>
          <a:pPr algn="l"/>
          <a:r>
            <a:rPr kumimoji="1" lang="ja-JP" altLang="en-US" sz="1100">
              <a:solidFill>
                <a:sysClr val="windowText" lastClr="000000"/>
              </a:solidFill>
              <a:latin typeface="HGPｺﾞｼｯｸM" panose="020B0600000000000000" pitchFamily="50" charset="-128"/>
              <a:ea typeface="HGPｺﾞｼｯｸM" panose="020B0600000000000000" pitchFamily="50" charset="-128"/>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1100">
              <a:solidFill>
                <a:sysClr val="windowText" lastClr="000000"/>
              </a:solidFill>
              <a:latin typeface="HGPｺﾞｼｯｸM" panose="020B0600000000000000" pitchFamily="50" charset="-128"/>
              <a:ea typeface="HGPｺﾞｼｯｸM" panose="020B0600000000000000" pitchFamily="50" charset="-128"/>
            </a:rPr>
            <a:t>　（「校閲」⇒「シート保護の解除」をクリック。</a:t>
          </a:r>
          <a:r>
            <a:rPr kumimoji="1" lang="en-US" altLang="ja-JP" sz="1100">
              <a:solidFill>
                <a:sysClr val="windowText" lastClr="000000"/>
              </a:solidFill>
              <a:latin typeface="HGPｺﾞｼｯｸM" panose="020B0600000000000000" pitchFamily="50" charset="-128"/>
              <a:ea typeface="HGPｺﾞｼｯｸM" panose="020B0600000000000000" pitchFamily="50" charset="-128"/>
            </a:rPr>
            <a:t>PW</a:t>
          </a:r>
          <a:r>
            <a:rPr kumimoji="1" lang="ja-JP" altLang="en-US" sz="1100">
              <a:solidFill>
                <a:sysClr val="windowText" lastClr="000000"/>
              </a:solidFill>
              <a:latin typeface="HGPｺﾞｼｯｸM" panose="020B0600000000000000" pitchFamily="50" charset="-128"/>
              <a:ea typeface="HGPｺﾞｼｯｸM" panose="020B0600000000000000" pitchFamily="50" charset="-128"/>
            </a:rPr>
            <a:t>は設定していません。再度、シートを保護する場合は、「シートの保護」⇒「</a:t>
          </a:r>
          <a:r>
            <a:rPr kumimoji="1" lang="en-US" altLang="ja-JP" sz="1100">
              <a:solidFill>
                <a:sysClr val="windowText" lastClr="000000"/>
              </a:solidFill>
              <a:latin typeface="HGPｺﾞｼｯｸM" panose="020B0600000000000000" pitchFamily="50" charset="-128"/>
              <a:ea typeface="HGPｺﾞｼｯｸM" panose="020B0600000000000000" pitchFamily="50" charset="-128"/>
            </a:rPr>
            <a:t>OK</a:t>
          </a:r>
          <a:r>
            <a:rPr kumimoji="1" lang="ja-JP" altLang="en-US" sz="1100">
              <a:solidFill>
                <a:sysClr val="windowText" lastClr="000000"/>
              </a:solidFill>
              <a:latin typeface="HGPｺﾞｼｯｸM" panose="020B0600000000000000" pitchFamily="50" charset="-128"/>
              <a:ea typeface="HGPｺﾞｼｯｸM" panose="020B0600000000000000" pitchFamily="50" charset="-128"/>
            </a:rPr>
            <a:t>」をクリック。）</a:t>
          </a:r>
          <a:endParaRPr kumimoji="1" lang="en-US" altLang="ja-JP" sz="1100">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1100">
              <a:solidFill>
                <a:sysClr val="windowText" lastClr="000000"/>
              </a:solidFill>
              <a:latin typeface="HGPｺﾞｼｯｸM" panose="020B0600000000000000" pitchFamily="50" charset="-128"/>
              <a:ea typeface="HGPｺﾞｼｯｸM" panose="020B0600000000000000" pitchFamily="50" charset="-128"/>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1100">
              <a:solidFill>
                <a:sysClr val="windowText" lastClr="000000"/>
              </a:solidFill>
              <a:latin typeface="HGPｺﾞｼｯｸM" panose="020B0600000000000000" pitchFamily="50" charset="-128"/>
              <a:ea typeface="HGPｺﾞｼｯｸM" panose="020B0600000000000000" pitchFamily="50" charset="-128"/>
            </a:rPr>
            <a:t>・</a:t>
          </a:r>
          <a:r>
            <a:rPr kumimoji="1" lang="ja-JP" altLang="ja-JP" sz="1100">
              <a:solidFill>
                <a:sysClr val="windowText" lastClr="000000"/>
              </a:solidFill>
              <a:effectLst/>
              <a:latin typeface="HGPｺﾞｼｯｸM" panose="020B0600000000000000" pitchFamily="50" charset="-128"/>
              <a:ea typeface="HGPｺﾞｼｯｸM" panose="020B0600000000000000" pitchFamily="50" charset="-128"/>
              <a:cs typeface="+mn-cs"/>
            </a:rPr>
            <a:t>「従業者の勤務の体制及び勤務形態一覧表」</a:t>
          </a:r>
          <a:r>
            <a:rPr kumimoji="1" lang="ja-JP" altLang="en-US" sz="1100">
              <a:solidFill>
                <a:sysClr val="windowText" lastClr="000000"/>
              </a:solidFill>
              <a:effectLst/>
              <a:latin typeface="HGPｺﾞｼｯｸM" panose="020B0600000000000000" pitchFamily="50" charset="-128"/>
              <a:ea typeface="HGPｺﾞｼｯｸM" panose="020B0600000000000000" pitchFamily="50" charset="-128"/>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HGPｺﾞｼｯｸM" panose="020B0600000000000000" pitchFamily="50" charset="-128"/>
              <a:ea typeface="HGPｺﾞｼｯｸM" panose="020B0600000000000000" pitchFamily="50" charset="-128"/>
              <a:cs typeface="+mn-cs"/>
            </a:rPr>
            <a:t>・必要項目を満たしていれば、各事業所で使用するシフト表等をもって代替書類として差し支えありません。</a:t>
          </a:r>
          <a:endParaRPr lang="ja-JP" altLang="ja-JP">
            <a:solidFill>
              <a:sysClr val="windowText" lastClr="000000"/>
            </a:solidFill>
            <a:effectLst/>
            <a:latin typeface="HGPｺﾞｼｯｸM" panose="020B0600000000000000" pitchFamily="50" charset="-128"/>
            <a:ea typeface="HGPｺﾞｼｯｸM" panose="020B0600000000000000" pitchFamily="50" charset="-128"/>
          </a:endParaRPr>
        </a:p>
        <a:p>
          <a:pPr algn="l"/>
          <a:endParaRPr kumimoji="1" lang="ja-JP" altLang="en-US" sz="1100">
            <a:solidFill>
              <a:sysClr val="windowText" lastClr="00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200025</xdr:colOff>
      <xdr:row>2</xdr:row>
      <xdr:rowOff>0</xdr:rowOff>
    </xdr:from>
    <xdr:to>
      <xdr:col>5</xdr:col>
      <xdr:colOff>771525</xdr:colOff>
      <xdr:row>6</xdr:row>
      <xdr:rowOff>76200</xdr:rowOff>
    </xdr:to>
    <xdr:sp macro="" textlink="">
      <xdr:nvSpPr>
        <xdr:cNvPr id="2" name="正方形/長方形 1">
          <a:extLst>
            <a:ext uri="{FF2B5EF4-FFF2-40B4-BE49-F238E27FC236}">
              <a16:creationId xmlns:a16="http://schemas.microsoft.com/office/drawing/2014/main" id="{00000000-0008-0000-0A00-000002000000}"/>
            </a:ext>
          </a:extLst>
        </xdr:cNvPr>
        <xdr:cNvSpPr/>
      </xdr:nvSpPr>
      <xdr:spPr>
        <a:xfrm>
          <a:off x="4114800" y="476250"/>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outlinePr summaryBelow="0" summaryRight="0"/>
    <pageSetUpPr autoPageBreaks="0"/>
  </sheetPr>
  <dimension ref="A1:BA1070"/>
  <sheetViews>
    <sheetView tabSelected="1" view="pageBreakPreview" zoomScale="98" zoomScaleNormal="115" zoomScaleSheetLayoutView="98" workbookViewId="0">
      <selection activeCell="I14" sqref="I14:J14"/>
    </sheetView>
  </sheetViews>
  <sheetFormatPr defaultColWidth="3.5546875" defaultRowHeight="23.4" x14ac:dyDescent="0.3"/>
  <cols>
    <col min="1" max="1" width="2.77734375" style="387" customWidth="1"/>
    <col min="2" max="2" width="4.5546875" style="387" customWidth="1"/>
    <col min="3" max="24" width="3.77734375" style="387" customWidth="1"/>
    <col min="25" max="28" width="3.77734375" style="497" customWidth="1"/>
    <col min="29" max="30" width="3.77734375" style="387" customWidth="1"/>
    <col min="31" max="16384" width="3.5546875" style="387"/>
  </cols>
  <sheetData>
    <row r="1" spans="1:28" ht="40.5" customHeight="1" x14ac:dyDescent="0.2">
      <c r="A1" s="778" t="s">
        <v>1002</v>
      </c>
      <c r="B1" s="778"/>
      <c r="C1" s="778"/>
      <c r="D1" s="778"/>
      <c r="E1" s="778"/>
      <c r="F1" s="778"/>
      <c r="G1" s="778"/>
      <c r="H1" s="778"/>
      <c r="I1" s="778"/>
      <c r="J1" s="778"/>
      <c r="K1" s="778"/>
      <c r="L1" s="778"/>
      <c r="M1" s="778"/>
      <c r="N1" s="778"/>
      <c r="O1" s="778"/>
      <c r="P1" s="778"/>
      <c r="Q1" s="778"/>
      <c r="R1" s="778"/>
      <c r="S1" s="778"/>
      <c r="T1" s="778"/>
      <c r="U1" s="778"/>
      <c r="V1" s="778"/>
      <c r="W1" s="778"/>
      <c r="X1" s="778"/>
      <c r="Y1" s="778"/>
      <c r="Z1" s="778"/>
      <c r="AA1" s="778"/>
      <c r="AB1" s="778"/>
    </row>
    <row r="2" spans="1:28" ht="14.4" customHeight="1" x14ac:dyDescent="0.2">
      <c r="A2" s="779" t="s">
        <v>924</v>
      </c>
      <c r="B2" s="753"/>
      <c r="C2" s="753"/>
      <c r="D2" s="753"/>
      <c r="E2" s="753"/>
      <c r="F2" s="753"/>
      <c r="G2" s="753"/>
      <c r="H2" s="753"/>
      <c r="I2" s="753"/>
      <c r="J2" s="753"/>
      <c r="K2" s="753"/>
      <c r="L2" s="753"/>
      <c r="M2" s="753"/>
      <c r="N2" s="753"/>
      <c r="O2" s="753"/>
      <c r="P2" s="753"/>
      <c r="Q2" s="753"/>
      <c r="R2" s="753"/>
      <c r="S2" s="753"/>
      <c r="T2" s="753"/>
      <c r="U2" s="753"/>
      <c r="V2" s="753"/>
      <c r="W2" s="753"/>
      <c r="X2" s="753"/>
      <c r="Y2" s="753"/>
      <c r="Z2" s="753"/>
      <c r="AA2" s="753"/>
      <c r="AB2" s="753"/>
    </row>
    <row r="3" spans="1:28" ht="12" customHeight="1" x14ac:dyDescent="0.3">
      <c r="A3" s="388"/>
      <c r="B3" s="388"/>
      <c r="C3" s="388"/>
      <c r="D3" s="388"/>
      <c r="E3" s="388"/>
      <c r="F3" s="388"/>
      <c r="G3" s="388"/>
      <c r="H3" s="388"/>
      <c r="I3" s="388"/>
      <c r="J3" s="388"/>
      <c r="K3" s="388"/>
      <c r="L3" s="388"/>
      <c r="M3" s="388"/>
      <c r="N3" s="388"/>
      <c r="O3" s="388"/>
      <c r="P3" s="388"/>
      <c r="Q3" s="388"/>
      <c r="R3" s="388"/>
      <c r="S3" s="388"/>
      <c r="T3" s="388"/>
      <c r="U3" s="388"/>
      <c r="V3" s="388"/>
      <c r="W3" s="388"/>
      <c r="X3" s="388"/>
      <c r="Y3" s="389"/>
      <c r="Z3" s="389"/>
      <c r="AA3" s="390"/>
      <c r="AB3" s="390"/>
    </row>
    <row r="4" spans="1:28" ht="12" customHeight="1" x14ac:dyDescent="0.3">
      <c r="A4" s="780" t="s">
        <v>2</v>
      </c>
      <c r="B4" s="781"/>
      <c r="C4" s="781"/>
      <c r="D4" s="781"/>
      <c r="E4" s="781"/>
      <c r="F4" s="781"/>
      <c r="G4" s="781"/>
      <c r="H4" s="391"/>
      <c r="I4" s="391"/>
      <c r="J4" s="392"/>
      <c r="K4" s="393" t="s">
        <v>140</v>
      </c>
      <c r="L4" s="393"/>
      <c r="M4" s="393"/>
      <c r="N4" s="393"/>
      <c r="O4" s="393"/>
      <c r="P4" s="393"/>
      <c r="Q4" s="393"/>
      <c r="R4" s="391"/>
      <c r="S4" s="391"/>
      <c r="T4" s="391"/>
      <c r="U4" s="394"/>
      <c r="V4" s="394"/>
      <c r="W4" s="394"/>
      <c r="X4" s="394"/>
      <c r="Y4" s="395"/>
      <c r="Z4" s="395"/>
      <c r="AA4" s="395"/>
      <c r="AB4" s="396"/>
    </row>
    <row r="5" spans="1:28" ht="12" customHeight="1" x14ac:dyDescent="0.2">
      <c r="A5" s="397"/>
      <c r="B5" s="753" t="s">
        <v>371</v>
      </c>
      <c r="C5" s="753"/>
      <c r="D5" s="805"/>
      <c r="E5" s="753" t="s">
        <v>122</v>
      </c>
      <c r="F5" s="753"/>
      <c r="G5" s="753" t="s">
        <v>123</v>
      </c>
      <c r="H5" s="753"/>
      <c r="I5" s="753" t="s">
        <v>34</v>
      </c>
      <c r="J5" s="398"/>
      <c r="K5" s="782"/>
      <c r="L5" s="783"/>
      <c r="M5" s="783"/>
      <c r="N5" s="783"/>
      <c r="O5" s="783"/>
      <c r="P5" s="783"/>
      <c r="Q5" s="783"/>
      <c r="R5" s="783"/>
      <c r="S5" s="783"/>
      <c r="T5" s="783"/>
      <c r="U5" s="783"/>
      <c r="V5" s="783"/>
      <c r="W5" s="783"/>
      <c r="X5" s="783"/>
      <c r="Y5" s="783"/>
      <c r="Z5" s="783"/>
      <c r="AA5" s="783"/>
      <c r="AB5" s="784"/>
    </row>
    <row r="6" spans="1:28" ht="18.600000000000001" customHeight="1" x14ac:dyDescent="0.2">
      <c r="A6" s="399"/>
      <c r="B6" s="754"/>
      <c r="C6" s="754"/>
      <c r="D6" s="806"/>
      <c r="E6" s="754"/>
      <c r="F6" s="754"/>
      <c r="G6" s="754"/>
      <c r="H6" s="754"/>
      <c r="I6" s="754"/>
      <c r="J6" s="400"/>
      <c r="K6" s="785"/>
      <c r="L6" s="786"/>
      <c r="M6" s="786"/>
      <c r="N6" s="786"/>
      <c r="O6" s="786"/>
      <c r="P6" s="786"/>
      <c r="Q6" s="786"/>
      <c r="R6" s="786"/>
      <c r="S6" s="786"/>
      <c r="T6" s="786"/>
      <c r="U6" s="786"/>
      <c r="V6" s="786"/>
      <c r="W6" s="786"/>
      <c r="X6" s="786"/>
      <c r="Y6" s="786"/>
      <c r="Z6" s="786"/>
      <c r="AA6" s="786"/>
      <c r="AB6" s="787"/>
    </row>
    <row r="7" spans="1:28" ht="12" customHeight="1" x14ac:dyDescent="0.3">
      <c r="A7" s="401" t="s">
        <v>1</v>
      </c>
      <c r="B7" s="388"/>
      <c r="C7" s="388"/>
      <c r="D7" s="388"/>
      <c r="E7" s="388"/>
      <c r="F7" s="388"/>
      <c r="G7" s="388"/>
      <c r="H7" s="388"/>
      <c r="I7" s="388"/>
      <c r="J7" s="388"/>
      <c r="K7" s="388"/>
      <c r="L7" s="388"/>
      <c r="M7" s="388"/>
      <c r="N7" s="388"/>
      <c r="O7" s="388"/>
      <c r="P7" s="388"/>
      <c r="Q7" s="388"/>
      <c r="R7" s="388"/>
      <c r="S7" s="388"/>
      <c r="T7" s="388"/>
      <c r="U7" s="388"/>
      <c r="V7" s="388"/>
      <c r="W7" s="388"/>
      <c r="X7" s="388"/>
      <c r="Y7" s="390"/>
      <c r="Z7" s="390"/>
      <c r="AA7" s="390"/>
      <c r="AB7" s="390"/>
    </row>
    <row r="8" spans="1:28" ht="12" customHeight="1" x14ac:dyDescent="0.2">
      <c r="A8" s="788" t="s">
        <v>3</v>
      </c>
      <c r="B8" s="789"/>
      <c r="C8" s="769" t="s">
        <v>141</v>
      </c>
      <c r="D8" s="770"/>
      <c r="E8" s="770"/>
      <c r="F8" s="770"/>
      <c r="G8" s="771"/>
      <c r="H8" s="636">
        <v>1</v>
      </c>
      <c r="I8" s="858"/>
      <c r="J8" s="860">
        <v>4</v>
      </c>
      <c r="K8" s="861"/>
      <c r="L8" s="860"/>
      <c r="M8" s="861"/>
      <c r="N8" s="860"/>
      <c r="O8" s="861"/>
      <c r="P8" s="860"/>
      <c r="Q8" s="861"/>
      <c r="R8" s="860"/>
      <c r="S8" s="861"/>
      <c r="T8" s="860"/>
      <c r="U8" s="861"/>
      <c r="V8" s="860"/>
      <c r="W8" s="861"/>
      <c r="X8" s="860"/>
      <c r="Y8" s="861"/>
      <c r="Z8" s="860"/>
      <c r="AA8" s="861"/>
      <c r="AB8" s="428"/>
    </row>
    <row r="9" spans="1:28" ht="25.2" customHeight="1" x14ac:dyDescent="0.2">
      <c r="A9" s="790"/>
      <c r="B9" s="791"/>
      <c r="C9" s="772"/>
      <c r="D9" s="773"/>
      <c r="E9" s="773"/>
      <c r="F9" s="773"/>
      <c r="G9" s="774"/>
      <c r="H9" s="638"/>
      <c r="I9" s="859"/>
      <c r="J9" s="862"/>
      <c r="K9" s="863"/>
      <c r="L9" s="862"/>
      <c r="M9" s="863"/>
      <c r="N9" s="862"/>
      <c r="O9" s="863"/>
      <c r="P9" s="862"/>
      <c r="Q9" s="863"/>
      <c r="R9" s="862"/>
      <c r="S9" s="863"/>
      <c r="T9" s="862"/>
      <c r="U9" s="863"/>
      <c r="V9" s="862"/>
      <c r="W9" s="863"/>
      <c r="X9" s="862"/>
      <c r="Y9" s="863"/>
      <c r="Z9" s="862"/>
      <c r="AA9" s="863"/>
      <c r="AB9" s="422"/>
    </row>
    <row r="10" spans="1:28" ht="18" customHeight="1" x14ac:dyDescent="0.2">
      <c r="A10" s="790"/>
      <c r="B10" s="791"/>
      <c r="C10" s="766" t="s">
        <v>4</v>
      </c>
      <c r="D10" s="767"/>
      <c r="E10" s="767"/>
      <c r="F10" s="767"/>
      <c r="G10" s="768"/>
      <c r="H10" s="775"/>
      <c r="I10" s="776"/>
      <c r="J10" s="776"/>
      <c r="K10" s="776"/>
      <c r="L10" s="776"/>
      <c r="M10" s="776"/>
      <c r="N10" s="776"/>
      <c r="O10" s="776"/>
      <c r="P10" s="776"/>
      <c r="Q10" s="776"/>
      <c r="R10" s="776"/>
      <c r="S10" s="776"/>
      <c r="T10" s="776"/>
      <c r="U10" s="776"/>
      <c r="V10" s="776"/>
      <c r="W10" s="776"/>
      <c r="X10" s="776"/>
      <c r="Y10" s="776"/>
      <c r="Z10" s="776"/>
      <c r="AA10" s="776"/>
      <c r="AB10" s="777"/>
    </row>
    <row r="11" spans="1:28" ht="12" customHeight="1" x14ac:dyDescent="0.2">
      <c r="A11" s="790"/>
      <c r="B11" s="791"/>
      <c r="C11" s="755" t="s">
        <v>5</v>
      </c>
      <c r="D11" s="756"/>
      <c r="E11" s="756"/>
      <c r="F11" s="756"/>
      <c r="G11" s="757"/>
      <c r="H11" s="795"/>
      <c r="I11" s="796"/>
      <c r="J11" s="796"/>
      <c r="K11" s="796"/>
      <c r="L11" s="796"/>
      <c r="M11" s="796"/>
      <c r="N11" s="796"/>
      <c r="O11" s="796"/>
      <c r="P11" s="796"/>
      <c r="Q11" s="796"/>
      <c r="R11" s="796"/>
      <c r="S11" s="796"/>
      <c r="T11" s="796"/>
      <c r="U11" s="796"/>
      <c r="V11" s="796"/>
      <c r="W11" s="796"/>
      <c r="X11" s="796"/>
      <c r="Y11" s="796"/>
      <c r="Z11" s="796"/>
      <c r="AA11" s="796"/>
      <c r="AB11" s="797"/>
    </row>
    <row r="12" spans="1:28" ht="12" customHeight="1" x14ac:dyDescent="0.2">
      <c r="A12" s="790"/>
      <c r="B12" s="791"/>
      <c r="C12" s="664"/>
      <c r="D12" s="758"/>
      <c r="E12" s="758"/>
      <c r="F12" s="758"/>
      <c r="G12" s="697"/>
      <c r="H12" s="798"/>
      <c r="I12" s="799"/>
      <c r="J12" s="799"/>
      <c r="K12" s="799"/>
      <c r="L12" s="799"/>
      <c r="M12" s="799"/>
      <c r="N12" s="799"/>
      <c r="O12" s="799"/>
      <c r="P12" s="799"/>
      <c r="Q12" s="799"/>
      <c r="R12" s="799"/>
      <c r="S12" s="799"/>
      <c r="T12" s="799"/>
      <c r="U12" s="799"/>
      <c r="V12" s="799"/>
      <c r="W12" s="799"/>
      <c r="X12" s="799"/>
      <c r="Y12" s="799"/>
      <c r="Z12" s="799"/>
      <c r="AA12" s="799"/>
      <c r="AB12" s="800"/>
    </row>
    <row r="13" spans="1:28" ht="28.2" customHeight="1" x14ac:dyDescent="0.2">
      <c r="A13" s="790"/>
      <c r="B13" s="791"/>
      <c r="C13" s="666"/>
      <c r="D13" s="667"/>
      <c r="E13" s="667"/>
      <c r="F13" s="667"/>
      <c r="G13" s="698"/>
      <c r="H13" s="801"/>
      <c r="I13" s="802"/>
      <c r="J13" s="802"/>
      <c r="K13" s="802"/>
      <c r="L13" s="802"/>
      <c r="M13" s="802"/>
      <c r="N13" s="802"/>
      <c r="O13" s="802"/>
      <c r="P13" s="802"/>
      <c r="Q13" s="802"/>
      <c r="R13" s="802"/>
      <c r="S13" s="802"/>
      <c r="T13" s="802"/>
      <c r="U13" s="802"/>
      <c r="V13" s="802"/>
      <c r="W13" s="802"/>
      <c r="X13" s="802"/>
      <c r="Y13" s="802"/>
      <c r="Z13" s="802"/>
      <c r="AA13" s="802"/>
      <c r="AB13" s="803"/>
    </row>
    <row r="14" spans="1:28" ht="12" customHeight="1" x14ac:dyDescent="0.2">
      <c r="A14" s="790"/>
      <c r="B14" s="791"/>
      <c r="C14" s="695" t="s">
        <v>0</v>
      </c>
      <c r="D14" s="759"/>
      <c r="E14" s="759"/>
      <c r="F14" s="759"/>
      <c r="G14" s="696"/>
      <c r="H14" s="402" t="s">
        <v>142</v>
      </c>
      <c r="I14" s="759"/>
      <c r="J14" s="759"/>
      <c r="K14" s="403" t="s">
        <v>143</v>
      </c>
      <c r="L14" s="794"/>
      <c r="M14" s="794"/>
      <c r="N14" s="794"/>
      <c r="O14" s="794"/>
      <c r="P14" s="404"/>
      <c r="Q14" s="404"/>
      <c r="R14" s="404"/>
      <c r="S14" s="404"/>
      <c r="T14" s="404"/>
      <c r="U14" s="404"/>
      <c r="V14" s="404"/>
      <c r="W14" s="404"/>
      <c r="X14" s="404"/>
      <c r="Y14" s="404"/>
      <c r="Z14" s="517"/>
      <c r="AA14" s="404"/>
      <c r="AB14" s="405"/>
    </row>
    <row r="15" spans="1:28" ht="12" customHeight="1" x14ac:dyDescent="0.2">
      <c r="A15" s="790"/>
      <c r="B15" s="791"/>
      <c r="C15" s="664"/>
      <c r="D15" s="758"/>
      <c r="E15" s="758"/>
      <c r="F15" s="758"/>
      <c r="G15" s="697"/>
      <c r="H15" s="760"/>
      <c r="I15" s="761"/>
      <c r="J15" s="761"/>
      <c r="K15" s="761"/>
      <c r="L15" s="761"/>
      <c r="M15" s="761"/>
      <c r="N15" s="761"/>
      <c r="O15" s="761"/>
      <c r="P15" s="761"/>
      <c r="Q15" s="761"/>
      <c r="R15" s="761"/>
      <c r="S15" s="761"/>
      <c r="T15" s="761"/>
      <c r="U15" s="761"/>
      <c r="V15" s="761"/>
      <c r="W15" s="761"/>
      <c r="X15" s="761"/>
      <c r="Y15" s="761"/>
      <c r="Z15" s="761"/>
      <c r="AA15" s="761"/>
      <c r="AB15" s="762"/>
    </row>
    <row r="16" spans="1:28" ht="37.799999999999997" customHeight="1" x14ac:dyDescent="0.2">
      <c r="A16" s="790"/>
      <c r="B16" s="791"/>
      <c r="C16" s="666"/>
      <c r="D16" s="667"/>
      <c r="E16" s="667"/>
      <c r="F16" s="667"/>
      <c r="G16" s="698"/>
      <c r="H16" s="763"/>
      <c r="I16" s="764"/>
      <c r="J16" s="764"/>
      <c r="K16" s="764"/>
      <c r="L16" s="764"/>
      <c r="M16" s="764"/>
      <c r="N16" s="764"/>
      <c r="O16" s="764"/>
      <c r="P16" s="764"/>
      <c r="Q16" s="764"/>
      <c r="R16" s="764"/>
      <c r="S16" s="764"/>
      <c r="T16" s="764"/>
      <c r="U16" s="764"/>
      <c r="V16" s="764"/>
      <c r="W16" s="764"/>
      <c r="X16" s="764"/>
      <c r="Y16" s="764"/>
      <c r="Z16" s="764"/>
      <c r="AA16" s="764"/>
      <c r="AB16" s="765"/>
    </row>
    <row r="17" spans="1:28" ht="12" customHeight="1" x14ac:dyDescent="0.2">
      <c r="A17" s="790"/>
      <c r="B17" s="791"/>
      <c r="C17" s="695" t="s">
        <v>116</v>
      </c>
      <c r="D17" s="759"/>
      <c r="E17" s="759"/>
      <c r="F17" s="759"/>
      <c r="G17" s="696"/>
      <c r="H17" s="695"/>
      <c r="I17" s="759"/>
      <c r="J17" s="759"/>
      <c r="K17" s="759"/>
      <c r="L17" s="759"/>
      <c r="M17" s="759"/>
      <c r="N17" s="759"/>
      <c r="O17" s="759"/>
      <c r="P17" s="759"/>
      <c r="Q17" s="759"/>
      <c r="R17" s="759"/>
      <c r="S17" s="759"/>
      <c r="T17" s="759"/>
      <c r="U17" s="759"/>
      <c r="V17" s="759"/>
      <c r="W17" s="759"/>
      <c r="X17" s="759"/>
      <c r="Y17" s="759"/>
      <c r="Z17" s="759"/>
      <c r="AA17" s="759"/>
      <c r="AB17" s="696"/>
    </row>
    <row r="18" spans="1:28" ht="12" customHeight="1" x14ac:dyDescent="0.2">
      <c r="A18" s="792"/>
      <c r="B18" s="793"/>
      <c r="C18" s="666"/>
      <c r="D18" s="667"/>
      <c r="E18" s="667"/>
      <c r="F18" s="667"/>
      <c r="G18" s="698"/>
      <c r="H18" s="666"/>
      <c r="I18" s="667"/>
      <c r="J18" s="667"/>
      <c r="K18" s="667"/>
      <c r="L18" s="667"/>
      <c r="M18" s="667"/>
      <c r="N18" s="667"/>
      <c r="O18" s="667"/>
      <c r="P18" s="667"/>
      <c r="Q18" s="667"/>
      <c r="R18" s="667"/>
      <c r="S18" s="667"/>
      <c r="T18" s="667"/>
      <c r="U18" s="667"/>
      <c r="V18" s="667"/>
      <c r="W18" s="667"/>
      <c r="X18" s="667"/>
      <c r="Y18" s="667"/>
      <c r="Z18" s="667"/>
      <c r="AA18" s="667"/>
      <c r="AB18" s="698"/>
    </row>
    <row r="19" spans="1:28" s="409" customFormat="1" ht="19.95" customHeight="1" x14ac:dyDescent="0.2">
      <c r="A19" s="406"/>
      <c r="B19" s="407"/>
      <c r="C19" s="407"/>
      <c r="D19" s="407"/>
      <c r="E19" s="407"/>
      <c r="F19" s="407"/>
      <c r="G19" s="407"/>
      <c r="H19" s="407"/>
      <c r="I19" s="407"/>
      <c r="J19" s="407"/>
      <c r="K19" s="407"/>
      <c r="L19" s="407"/>
      <c r="M19" s="407"/>
      <c r="N19" s="407"/>
      <c r="O19" s="407"/>
      <c r="P19" s="407"/>
      <c r="Q19" s="407"/>
      <c r="R19" s="407"/>
      <c r="S19" s="407"/>
      <c r="T19" s="407"/>
      <c r="U19" s="408"/>
      <c r="V19" s="408"/>
      <c r="W19" s="408"/>
      <c r="X19" s="408"/>
      <c r="Y19" s="408"/>
      <c r="Z19" s="408"/>
      <c r="AA19" s="408"/>
      <c r="AB19" s="408"/>
    </row>
    <row r="20" spans="1:28" ht="29.4" customHeight="1" x14ac:dyDescent="0.2">
      <c r="A20" s="661" t="s">
        <v>350</v>
      </c>
      <c r="B20" s="662"/>
      <c r="C20" s="662"/>
      <c r="D20" s="662"/>
      <c r="E20" s="662"/>
      <c r="F20" s="662"/>
      <c r="G20" s="662"/>
      <c r="H20" s="662"/>
      <c r="I20" s="662"/>
      <c r="J20" s="662"/>
      <c r="K20" s="662"/>
      <c r="L20" s="663"/>
      <c r="M20" s="661" t="s">
        <v>1</v>
      </c>
      <c r="N20" s="663"/>
      <c r="O20" s="661" t="s">
        <v>962</v>
      </c>
      <c r="P20" s="662"/>
      <c r="Q20" s="662"/>
      <c r="R20" s="662"/>
      <c r="S20" s="662"/>
      <c r="T20" s="662"/>
      <c r="U20" s="662"/>
      <c r="V20" s="662"/>
      <c r="W20" s="662"/>
      <c r="X20" s="662"/>
      <c r="Y20" s="662"/>
      <c r="Z20" s="663"/>
      <c r="AA20" s="661" t="s">
        <v>1</v>
      </c>
      <c r="AB20" s="663"/>
    </row>
    <row r="21" spans="1:28" ht="19.95" customHeight="1" x14ac:dyDescent="0.3">
      <c r="A21" s="388"/>
      <c r="B21" s="388"/>
      <c r="C21" s="388"/>
      <c r="D21" s="388"/>
      <c r="E21" s="388"/>
      <c r="F21" s="388"/>
      <c r="G21" s="388"/>
      <c r="H21" s="388"/>
      <c r="I21" s="388"/>
      <c r="J21" s="388"/>
      <c r="K21" s="388"/>
      <c r="L21" s="388"/>
      <c r="M21" s="388"/>
      <c r="N21" s="388"/>
      <c r="O21" s="388"/>
      <c r="P21" s="388"/>
      <c r="Q21" s="388"/>
      <c r="R21" s="388"/>
      <c r="S21" s="388"/>
      <c r="T21" s="388"/>
      <c r="U21" s="388"/>
      <c r="V21" s="388"/>
      <c r="W21" s="388"/>
      <c r="X21" s="388"/>
      <c r="Y21" s="390"/>
      <c r="Z21" s="390"/>
      <c r="AA21" s="390"/>
      <c r="AB21" s="390"/>
    </row>
    <row r="22" spans="1:28" ht="19.5" customHeight="1" x14ac:dyDescent="0.2">
      <c r="A22" s="809" t="s">
        <v>115</v>
      </c>
      <c r="B22" s="809"/>
      <c r="C22" s="809"/>
      <c r="D22" s="809"/>
      <c r="E22" s="809"/>
      <c r="F22" s="809"/>
      <c r="G22" s="809"/>
      <c r="H22" s="809"/>
      <c r="I22" s="809"/>
      <c r="J22" s="809"/>
      <c r="K22" s="809"/>
      <c r="L22" s="809"/>
      <c r="M22" s="809"/>
      <c r="N22" s="809"/>
      <c r="O22" s="809"/>
      <c r="P22" s="809"/>
      <c r="Q22" s="809"/>
      <c r="R22" s="809"/>
      <c r="S22" s="809"/>
      <c r="T22" s="809"/>
      <c r="U22" s="809"/>
      <c r="V22" s="809"/>
      <c r="W22" s="809"/>
      <c r="X22" s="809"/>
      <c r="Y22" s="809"/>
      <c r="Z22" s="809"/>
      <c r="AA22" s="809"/>
      <c r="AB22" s="809"/>
    </row>
    <row r="23" spans="1:28" x14ac:dyDescent="0.3">
      <c r="A23" s="411"/>
      <c r="B23" s="411"/>
      <c r="C23" s="412"/>
      <c r="D23" s="412"/>
      <c r="E23" s="413"/>
      <c r="F23" s="413"/>
      <c r="G23" s="413"/>
      <c r="H23" s="413"/>
      <c r="I23" s="413"/>
      <c r="J23" s="413"/>
      <c r="K23" s="413"/>
      <c r="L23" s="413"/>
      <c r="M23" s="413"/>
      <c r="N23" s="412"/>
      <c r="O23" s="412"/>
      <c r="P23" s="412"/>
      <c r="Q23" s="414"/>
      <c r="R23" s="388"/>
      <c r="S23" s="415"/>
      <c r="T23" s="388"/>
      <c r="U23" s="388"/>
      <c r="V23" s="388"/>
      <c r="W23" s="388"/>
      <c r="X23" s="388"/>
      <c r="Y23" s="390"/>
      <c r="Z23" s="390"/>
      <c r="AA23" s="390"/>
      <c r="AB23" s="390"/>
    </row>
    <row r="24" spans="1:28" x14ac:dyDescent="0.3">
      <c r="A24" s="411"/>
      <c r="B24" s="411"/>
      <c r="C24" s="412"/>
      <c r="D24" s="412"/>
      <c r="E24" s="413"/>
      <c r="F24" s="413"/>
      <c r="G24" s="413"/>
      <c r="H24" s="413"/>
      <c r="I24" s="413"/>
      <c r="J24" s="413"/>
      <c r="K24" s="413"/>
      <c r="L24" s="413"/>
      <c r="M24" s="413"/>
      <c r="N24" s="412"/>
      <c r="O24" s="412"/>
      <c r="P24" s="412"/>
      <c r="Q24" s="414"/>
      <c r="R24" s="388"/>
      <c r="S24" s="415"/>
      <c r="T24" s="388"/>
      <c r="U24" s="388"/>
      <c r="V24" s="388"/>
      <c r="W24" s="388"/>
      <c r="X24" s="388"/>
      <c r="Y24" s="390"/>
      <c r="Z24" s="390"/>
      <c r="AA24" s="390"/>
      <c r="AB24" s="390"/>
    </row>
    <row r="25" spans="1:28" x14ac:dyDescent="0.3">
      <c r="A25" s="411"/>
      <c r="B25" s="411"/>
      <c r="C25" s="412"/>
      <c r="D25" s="412"/>
      <c r="E25" s="413"/>
      <c r="F25" s="413"/>
      <c r="G25" s="413"/>
      <c r="H25" s="413"/>
      <c r="I25" s="413"/>
      <c r="J25" s="413"/>
      <c r="K25" s="413"/>
      <c r="L25" s="413"/>
      <c r="M25" s="413"/>
      <c r="N25" s="412"/>
      <c r="O25" s="412"/>
      <c r="P25" s="412"/>
      <c r="Q25" s="414"/>
      <c r="R25" s="388"/>
      <c r="S25" s="415"/>
      <c r="T25" s="388"/>
      <c r="U25" s="388"/>
      <c r="V25" s="388"/>
      <c r="W25" s="388"/>
      <c r="X25" s="388"/>
      <c r="Y25" s="390"/>
      <c r="Z25" s="390"/>
      <c r="AA25" s="390"/>
      <c r="AB25" s="390"/>
    </row>
    <row r="26" spans="1:28" x14ac:dyDescent="0.3">
      <c r="A26" s="411"/>
      <c r="B26" s="411"/>
      <c r="C26" s="412"/>
      <c r="D26" s="412"/>
      <c r="E26" s="413"/>
      <c r="F26" s="413"/>
      <c r="G26" s="413"/>
      <c r="H26" s="413"/>
      <c r="I26" s="413"/>
      <c r="J26" s="413"/>
      <c r="K26" s="413"/>
      <c r="L26" s="413"/>
      <c r="M26" s="413"/>
      <c r="N26" s="412"/>
      <c r="O26" s="412"/>
      <c r="P26" s="412"/>
      <c r="Q26" s="414"/>
      <c r="R26" s="388"/>
      <c r="S26" s="415"/>
      <c r="T26" s="388"/>
      <c r="U26" s="388"/>
      <c r="V26" s="388"/>
      <c r="W26" s="388"/>
      <c r="X26" s="388"/>
      <c r="Y26" s="390"/>
      <c r="Z26" s="390"/>
      <c r="AA26" s="390"/>
      <c r="AB26" s="390"/>
    </row>
    <row r="27" spans="1:28" x14ac:dyDescent="0.2">
      <c r="A27" s="416" t="s">
        <v>867</v>
      </c>
      <c r="B27" s="412"/>
      <c r="C27" s="412"/>
      <c r="D27" s="412"/>
      <c r="E27" s="413"/>
      <c r="F27" s="413"/>
      <c r="G27" s="413"/>
      <c r="H27" s="413"/>
      <c r="I27" s="413"/>
      <c r="J27" s="413"/>
      <c r="K27" s="413"/>
      <c r="L27" s="413"/>
      <c r="M27" s="413"/>
      <c r="N27" s="412"/>
      <c r="O27" s="412"/>
      <c r="P27" s="412"/>
      <c r="Q27" s="414"/>
      <c r="R27" s="388"/>
      <c r="S27" s="415"/>
      <c r="T27" s="388"/>
      <c r="U27" s="388"/>
      <c r="V27" s="804"/>
      <c r="W27" s="804"/>
      <c r="X27" s="804"/>
      <c r="Y27" s="804"/>
      <c r="Z27" s="804"/>
      <c r="AA27" s="804"/>
      <c r="AB27" s="804"/>
    </row>
    <row r="28" spans="1:28" ht="18" customHeight="1" x14ac:dyDescent="0.2">
      <c r="A28" s="406" t="s">
        <v>881</v>
      </c>
      <c r="B28" s="417"/>
      <c r="C28" s="412"/>
      <c r="D28" s="412"/>
      <c r="E28" s="412"/>
      <c r="F28" s="412"/>
      <c r="G28" s="412"/>
      <c r="H28" s="412"/>
      <c r="I28" s="412"/>
      <c r="J28" s="388"/>
      <c r="K28" s="388"/>
      <c r="L28" s="388"/>
      <c r="M28" s="388"/>
      <c r="N28" s="388"/>
      <c r="O28" s="388"/>
      <c r="P28" s="388"/>
      <c r="Q28" s="388"/>
      <c r="R28" s="388"/>
      <c r="S28" s="388"/>
      <c r="T28" s="388"/>
      <c r="U28" s="810"/>
      <c r="V28" s="810"/>
      <c r="W28" s="810"/>
      <c r="X28" s="810"/>
      <c r="Y28" s="810"/>
      <c r="Z28" s="810"/>
      <c r="AA28" s="810"/>
      <c r="AB28" s="810"/>
    </row>
    <row r="29" spans="1:28" ht="16.5" customHeight="1" x14ac:dyDescent="0.2">
      <c r="A29" s="406"/>
      <c r="B29" s="406" t="s">
        <v>922</v>
      </c>
      <c r="C29" s="412"/>
      <c r="D29" s="412"/>
      <c r="E29" s="412"/>
      <c r="F29" s="412"/>
      <c r="G29" s="412"/>
      <c r="H29" s="412"/>
      <c r="I29" s="412"/>
      <c r="J29" s="388"/>
      <c r="K29" s="388"/>
      <c r="L29" s="388"/>
      <c r="M29" s="388"/>
      <c r="N29" s="388"/>
      <c r="O29" s="388"/>
      <c r="P29" s="388"/>
      <c r="Q29" s="388"/>
      <c r="R29" s="388"/>
      <c r="S29" s="388"/>
      <c r="T29" s="388"/>
      <c r="U29" s="418"/>
      <c r="V29" s="418"/>
      <c r="W29" s="418"/>
      <c r="X29" s="418"/>
      <c r="Y29" s="418"/>
      <c r="Z29" s="519"/>
      <c r="AA29" s="418"/>
      <c r="AB29" s="418"/>
    </row>
    <row r="30" spans="1:28" ht="19.95" customHeight="1" x14ac:dyDescent="0.2">
      <c r="A30" s="412"/>
      <c r="B30" s="642" t="s">
        <v>15</v>
      </c>
      <c r="C30" s="671" t="s">
        <v>838</v>
      </c>
      <c r="D30" s="672"/>
      <c r="E30" s="672"/>
      <c r="F30" s="672"/>
      <c r="G30" s="672"/>
      <c r="H30" s="672"/>
      <c r="I30" s="672"/>
      <c r="J30" s="672"/>
      <c r="K30" s="672"/>
      <c r="L30" s="672"/>
      <c r="M30" s="672"/>
      <c r="N30" s="672"/>
      <c r="O30" s="672"/>
      <c r="P30" s="672"/>
      <c r="Q30" s="672"/>
      <c r="R30" s="672"/>
      <c r="S30" s="672"/>
      <c r="T30" s="672"/>
      <c r="U30" s="672"/>
      <c r="V30" s="672"/>
      <c r="W30" s="672"/>
      <c r="X30" s="672"/>
      <c r="Y30" s="672"/>
      <c r="Z30" s="520"/>
      <c r="AA30" s="636" t="s">
        <v>1</v>
      </c>
      <c r="AB30" s="637"/>
    </row>
    <row r="31" spans="1:28" ht="19.95" customHeight="1" x14ac:dyDescent="0.2">
      <c r="A31" s="412"/>
      <c r="B31" s="643"/>
      <c r="C31" s="673"/>
      <c r="D31" s="674"/>
      <c r="E31" s="674"/>
      <c r="F31" s="674"/>
      <c r="G31" s="674"/>
      <c r="H31" s="674"/>
      <c r="I31" s="674"/>
      <c r="J31" s="674"/>
      <c r="K31" s="674"/>
      <c r="L31" s="674"/>
      <c r="M31" s="674"/>
      <c r="N31" s="674"/>
      <c r="O31" s="674"/>
      <c r="P31" s="674"/>
      <c r="Q31" s="674"/>
      <c r="R31" s="674"/>
      <c r="S31" s="674"/>
      <c r="T31" s="674"/>
      <c r="U31" s="674"/>
      <c r="V31" s="674"/>
      <c r="W31" s="674"/>
      <c r="X31" s="674"/>
      <c r="Y31" s="674"/>
      <c r="Z31" s="516"/>
      <c r="AA31" s="638"/>
      <c r="AB31" s="639"/>
    </row>
    <row r="32" spans="1:28" ht="19.95" customHeight="1" x14ac:dyDescent="0.2">
      <c r="A32" s="412"/>
      <c r="B32" s="642" t="s">
        <v>6</v>
      </c>
      <c r="C32" s="671" t="s">
        <v>144</v>
      </c>
      <c r="D32" s="672"/>
      <c r="E32" s="672"/>
      <c r="F32" s="672"/>
      <c r="G32" s="672"/>
      <c r="H32" s="672"/>
      <c r="I32" s="672"/>
      <c r="J32" s="672"/>
      <c r="K32" s="672"/>
      <c r="L32" s="672"/>
      <c r="M32" s="672"/>
      <c r="N32" s="672"/>
      <c r="O32" s="672"/>
      <c r="P32" s="672"/>
      <c r="Q32" s="672"/>
      <c r="R32" s="672"/>
      <c r="S32" s="672"/>
      <c r="T32" s="672"/>
      <c r="U32" s="672"/>
      <c r="V32" s="672"/>
      <c r="W32" s="672"/>
      <c r="X32" s="672"/>
      <c r="Y32" s="672"/>
      <c r="Z32" s="520"/>
      <c r="AA32" s="636" t="s">
        <v>1</v>
      </c>
      <c r="AB32" s="637"/>
    </row>
    <row r="33" spans="1:28" ht="19.95" customHeight="1" x14ac:dyDescent="0.2">
      <c r="A33" s="412"/>
      <c r="B33" s="643"/>
      <c r="C33" s="673"/>
      <c r="D33" s="674"/>
      <c r="E33" s="674"/>
      <c r="F33" s="674"/>
      <c r="G33" s="674"/>
      <c r="H33" s="674"/>
      <c r="I33" s="674"/>
      <c r="J33" s="674"/>
      <c r="K33" s="674"/>
      <c r="L33" s="674"/>
      <c r="M33" s="674"/>
      <c r="N33" s="674"/>
      <c r="O33" s="674"/>
      <c r="P33" s="674"/>
      <c r="Q33" s="674"/>
      <c r="R33" s="674"/>
      <c r="S33" s="674"/>
      <c r="T33" s="674"/>
      <c r="U33" s="674"/>
      <c r="V33" s="674"/>
      <c r="W33" s="674"/>
      <c r="X33" s="674"/>
      <c r="Y33" s="674"/>
      <c r="Z33" s="516"/>
      <c r="AA33" s="638"/>
      <c r="AB33" s="639"/>
    </row>
    <row r="34" spans="1:28" ht="19.95" customHeight="1" x14ac:dyDescent="0.2">
      <c r="A34" s="412"/>
      <c r="B34" s="642" t="s">
        <v>16</v>
      </c>
      <c r="C34" s="671" t="s">
        <v>145</v>
      </c>
      <c r="D34" s="672"/>
      <c r="E34" s="672"/>
      <c r="F34" s="672"/>
      <c r="G34" s="672"/>
      <c r="H34" s="672"/>
      <c r="I34" s="672"/>
      <c r="J34" s="672"/>
      <c r="K34" s="672"/>
      <c r="L34" s="672"/>
      <c r="M34" s="672"/>
      <c r="N34" s="672"/>
      <c r="O34" s="672"/>
      <c r="P34" s="672"/>
      <c r="Q34" s="672"/>
      <c r="R34" s="672"/>
      <c r="S34" s="672"/>
      <c r="T34" s="672"/>
      <c r="U34" s="672"/>
      <c r="V34" s="672"/>
      <c r="W34" s="672"/>
      <c r="X34" s="672"/>
      <c r="Y34" s="672"/>
      <c r="Z34" s="520"/>
      <c r="AA34" s="636" t="s">
        <v>1</v>
      </c>
      <c r="AB34" s="637"/>
    </row>
    <row r="35" spans="1:28" ht="19.95" customHeight="1" x14ac:dyDescent="0.2">
      <c r="A35" s="412"/>
      <c r="B35" s="643"/>
      <c r="C35" s="673"/>
      <c r="D35" s="674"/>
      <c r="E35" s="674"/>
      <c r="F35" s="674"/>
      <c r="G35" s="674"/>
      <c r="H35" s="674"/>
      <c r="I35" s="674"/>
      <c r="J35" s="674"/>
      <c r="K35" s="674"/>
      <c r="L35" s="674"/>
      <c r="M35" s="674"/>
      <c r="N35" s="674"/>
      <c r="O35" s="674"/>
      <c r="P35" s="674"/>
      <c r="Q35" s="674"/>
      <c r="R35" s="674"/>
      <c r="S35" s="674"/>
      <c r="T35" s="674"/>
      <c r="U35" s="674"/>
      <c r="V35" s="674"/>
      <c r="W35" s="674"/>
      <c r="X35" s="674"/>
      <c r="Y35" s="674"/>
      <c r="Z35" s="516"/>
      <c r="AA35" s="638"/>
      <c r="AB35" s="639"/>
    </row>
    <row r="36" spans="1:28" ht="19.95" customHeight="1" x14ac:dyDescent="0.2">
      <c r="A36" s="412"/>
      <c r="B36" s="642" t="s">
        <v>8</v>
      </c>
      <c r="C36" s="736" t="s">
        <v>146</v>
      </c>
      <c r="D36" s="737"/>
      <c r="E36" s="737"/>
      <c r="F36" s="737"/>
      <c r="G36" s="737"/>
      <c r="H36" s="737"/>
      <c r="I36" s="737"/>
      <c r="J36" s="737"/>
      <c r="K36" s="737"/>
      <c r="L36" s="737"/>
      <c r="M36" s="737"/>
      <c r="N36" s="737"/>
      <c r="O36" s="737"/>
      <c r="P36" s="737"/>
      <c r="Q36" s="737"/>
      <c r="R36" s="737"/>
      <c r="S36" s="737"/>
      <c r="T36" s="737"/>
      <c r="U36" s="737"/>
      <c r="V36" s="737"/>
      <c r="W36" s="737"/>
      <c r="X36" s="737"/>
      <c r="Y36" s="737"/>
      <c r="Z36" s="521"/>
      <c r="AA36" s="636" t="s">
        <v>1</v>
      </c>
      <c r="AB36" s="637"/>
    </row>
    <row r="37" spans="1:28" ht="19.95" customHeight="1" x14ac:dyDescent="0.2">
      <c r="A37" s="412"/>
      <c r="B37" s="643"/>
      <c r="C37" s="738"/>
      <c r="D37" s="715"/>
      <c r="E37" s="715"/>
      <c r="F37" s="715"/>
      <c r="G37" s="715"/>
      <c r="H37" s="715"/>
      <c r="I37" s="715"/>
      <c r="J37" s="715"/>
      <c r="K37" s="715"/>
      <c r="L37" s="715"/>
      <c r="M37" s="715"/>
      <c r="N37" s="715"/>
      <c r="O37" s="715"/>
      <c r="P37" s="715"/>
      <c r="Q37" s="715"/>
      <c r="R37" s="715"/>
      <c r="S37" s="715"/>
      <c r="T37" s="715"/>
      <c r="U37" s="715"/>
      <c r="V37" s="715"/>
      <c r="W37" s="715"/>
      <c r="X37" s="715"/>
      <c r="Y37" s="715"/>
      <c r="Z37" s="511"/>
      <c r="AA37" s="638"/>
      <c r="AB37" s="639"/>
    </row>
    <row r="38" spans="1:28" ht="19.95" customHeight="1" x14ac:dyDescent="0.2">
      <c r="A38" s="412"/>
      <c r="B38" s="642" t="s">
        <v>7</v>
      </c>
      <c r="C38" s="671" t="s">
        <v>147</v>
      </c>
      <c r="D38" s="672"/>
      <c r="E38" s="672"/>
      <c r="F38" s="672"/>
      <c r="G38" s="672"/>
      <c r="H38" s="672"/>
      <c r="I38" s="672"/>
      <c r="J38" s="672"/>
      <c r="K38" s="672"/>
      <c r="L38" s="672"/>
      <c r="M38" s="672"/>
      <c r="N38" s="672"/>
      <c r="O38" s="672"/>
      <c r="P38" s="672"/>
      <c r="Q38" s="672"/>
      <c r="R38" s="672"/>
      <c r="S38" s="672"/>
      <c r="T38" s="672"/>
      <c r="U38" s="672"/>
      <c r="V38" s="672"/>
      <c r="W38" s="672"/>
      <c r="X38" s="672"/>
      <c r="Y38" s="672"/>
      <c r="Z38" s="520"/>
      <c r="AA38" s="636" t="s">
        <v>1</v>
      </c>
      <c r="AB38" s="637"/>
    </row>
    <row r="39" spans="1:28" ht="19.95" customHeight="1" x14ac:dyDescent="0.2">
      <c r="A39" s="412"/>
      <c r="B39" s="643"/>
      <c r="C39" s="673"/>
      <c r="D39" s="674"/>
      <c r="E39" s="674"/>
      <c r="F39" s="674"/>
      <c r="G39" s="674"/>
      <c r="H39" s="674"/>
      <c r="I39" s="674"/>
      <c r="J39" s="674"/>
      <c r="K39" s="674"/>
      <c r="L39" s="674"/>
      <c r="M39" s="674"/>
      <c r="N39" s="674"/>
      <c r="O39" s="674"/>
      <c r="P39" s="674"/>
      <c r="Q39" s="674"/>
      <c r="R39" s="674"/>
      <c r="S39" s="674"/>
      <c r="T39" s="674"/>
      <c r="U39" s="674"/>
      <c r="V39" s="674"/>
      <c r="W39" s="674"/>
      <c r="X39" s="674"/>
      <c r="Y39" s="674"/>
      <c r="Z39" s="516"/>
      <c r="AA39" s="638"/>
      <c r="AB39" s="639"/>
    </row>
    <row r="40" spans="1:28" ht="19.95" customHeight="1" x14ac:dyDescent="0.2">
      <c r="A40" s="412"/>
      <c r="B40" s="642" t="s">
        <v>9</v>
      </c>
      <c r="C40" s="736" t="s">
        <v>101</v>
      </c>
      <c r="D40" s="737"/>
      <c r="E40" s="737"/>
      <c r="F40" s="737"/>
      <c r="G40" s="737"/>
      <c r="H40" s="737"/>
      <c r="I40" s="737"/>
      <c r="J40" s="737"/>
      <c r="K40" s="737"/>
      <c r="L40" s="737"/>
      <c r="M40" s="737"/>
      <c r="N40" s="737"/>
      <c r="O40" s="737"/>
      <c r="P40" s="737"/>
      <c r="Q40" s="737"/>
      <c r="R40" s="737"/>
      <c r="S40" s="737"/>
      <c r="T40" s="737"/>
      <c r="U40" s="737"/>
      <c r="V40" s="737"/>
      <c r="W40" s="737"/>
      <c r="X40" s="737"/>
      <c r="Y40" s="737"/>
      <c r="Z40" s="521"/>
      <c r="AA40" s="636" t="s">
        <v>1</v>
      </c>
      <c r="AB40" s="637"/>
    </row>
    <row r="41" spans="1:28" ht="19.95" customHeight="1" x14ac:dyDescent="0.2">
      <c r="A41" s="412"/>
      <c r="B41" s="643"/>
      <c r="C41" s="738"/>
      <c r="D41" s="715"/>
      <c r="E41" s="715"/>
      <c r="F41" s="715"/>
      <c r="G41" s="715"/>
      <c r="H41" s="715"/>
      <c r="I41" s="715"/>
      <c r="J41" s="715"/>
      <c r="K41" s="715"/>
      <c r="L41" s="715"/>
      <c r="M41" s="715"/>
      <c r="N41" s="715"/>
      <c r="O41" s="715"/>
      <c r="P41" s="715"/>
      <c r="Q41" s="715"/>
      <c r="R41" s="715"/>
      <c r="S41" s="715"/>
      <c r="T41" s="715"/>
      <c r="U41" s="715"/>
      <c r="V41" s="715"/>
      <c r="W41" s="715"/>
      <c r="X41" s="715"/>
      <c r="Y41" s="715"/>
      <c r="Z41" s="511"/>
      <c r="AA41" s="638"/>
      <c r="AB41" s="639"/>
    </row>
    <row r="42" spans="1:28" ht="19.95" customHeight="1" x14ac:dyDescent="0.2">
      <c r="A42" s="412"/>
      <c r="B42" s="642" t="s">
        <v>10</v>
      </c>
      <c r="C42" s="736" t="s">
        <v>102</v>
      </c>
      <c r="D42" s="737"/>
      <c r="E42" s="737"/>
      <c r="F42" s="737"/>
      <c r="G42" s="737"/>
      <c r="H42" s="737"/>
      <c r="I42" s="737"/>
      <c r="J42" s="737"/>
      <c r="K42" s="737"/>
      <c r="L42" s="737"/>
      <c r="M42" s="737"/>
      <c r="N42" s="737"/>
      <c r="O42" s="737"/>
      <c r="P42" s="737"/>
      <c r="Q42" s="737"/>
      <c r="R42" s="737"/>
      <c r="S42" s="737"/>
      <c r="T42" s="737"/>
      <c r="U42" s="737"/>
      <c r="V42" s="737"/>
      <c r="W42" s="737"/>
      <c r="X42" s="737"/>
      <c r="Y42" s="737"/>
      <c r="Z42" s="521"/>
      <c r="AA42" s="636" t="s">
        <v>1</v>
      </c>
      <c r="AB42" s="637"/>
    </row>
    <row r="43" spans="1:28" ht="19.95" customHeight="1" x14ac:dyDescent="0.2">
      <c r="A43" s="412"/>
      <c r="B43" s="643"/>
      <c r="C43" s="738"/>
      <c r="D43" s="715"/>
      <c r="E43" s="715"/>
      <c r="F43" s="715"/>
      <c r="G43" s="715"/>
      <c r="H43" s="715"/>
      <c r="I43" s="715"/>
      <c r="J43" s="715"/>
      <c r="K43" s="715"/>
      <c r="L43" s="715"/>
      <c r="M43" s="715"/>
      <c r="N43" s="715"/>
      <c r="O43" s="715"/>
      <c r="P43" s="715"/>
      <c r="Q43" s="715"/>
      <c r="R43" s="715"/>
      <c r="S43" s="715"/>
      <c r="T43" s="715"/>
      <c r="U43" s="715"/>
      <c r="V43" s="715"/>
      <c r="W43" s="715"/>
      <c r="X43" s="715"/>
      <c r="Y43" s="715"/>
      <c r="Z43" s="511"/>
      <c r="AA43" s="638"/>
      <c r="AB43" s="639"/>
    </row>
    <row r="44" spans="1:28" ht="19.95" customHeight="1" x14ac:dyDescent="0.2">
      <c r="A44" s="412"/>
      <c r="B44" s="642" t="s">
        <v>12</v>
      </c>
      <c r="C44" s="671" t="s">
        <v>925</v>
      </c>
      <c r="D44" s="672"/>
      <c r="E44" s="672"/>
      <c r="F44" s="672"/>
      <c r="G44" s="672"/>
      <c r="H44" s="672"/>
      <c r="I44" s="672"/>
      <c r="J44" s="672"/>
      <c r="K44" s="672"/>
      <c r="L44" s="672"/>
      <c r="M44" s="672"/>
      <c r="N44" s="672"/>
      <c r="O44" s="672"/>
      <c r="P44" s="672"/>
      <c r="Q44" s="672"/>
      <c r="R44" s="672"/>
      <c r="S44" s="672"/>
      <c r="T44" s="672"/>
      <c r="U44" s="672"/>
      <c r="V44" s="672"/>
      <c r="W44" s="672"/>
      <c r="X44" s="672"/>
      <c r="Y44" s="672"/>
      <c r="Z44" s="520"/>
      <c r="AA44" s="636" t="s">
        <v>1</v>
      </c>
      <c r="AB44" s="637"/>
    </row>
    <row r="45" spans="1:28" ht="19.95" customHeight="1" x14ac:dyDescent="0.2">
      <c r="A45" s="412"/>
      <c r="B45" s="643"/>
      <c r="C45" s="673"/>
      <c r="D45" s="674"/>
      <c r="E45" s="674"/>
      <c r="F45" s="674"/>
      <c r="G45" s="674"/>
      <c r="H45" s="674"/>
      <c r="I45" s="674"/>
      <c r="J45" s="674"/>
      <c r="K45" s="674"/>
      <c r="L45" s="674"/>
      <c r="M45" s="674"/>
      <c r="N45" s="674"/>
      <c r="O45" s="674"/>
      <c r="P45" s="674"/>
      <c r="Q45" s="674"/>
      <c r="R45" s="674"/>
      <c r="S45" s="674"/>
      <c r="T45" s="674"/>
      <c r="U45" s="674"/>
      <c r="V45" s="674"/>
      <c r="W45" s="674"/>
      <c r="X45" s="674"/>
      <c r="Y45" s="674"/>
      <c r="Z45" s="516"/>
      <c r="AA45" s="638"/>
      <c r="AB45" s="639"/>
    </row>
    <row r="46" spans="1:28" ht="30.6" customHeight="1" x14ac:dyDescent="0.2">
      <c r="A46" s="388"/>
      <c r="B46" s="406" t="s">
        <v>923</v>
      </c>
      <c r="C46" s="412"/>
      <c r="D46" s="412"/>
      <c r="E46" s="412"/>
      <c r="F46" s="412"/>
      <c r="G46" s="412"/>
      <c r="H46" s="412"/>
      <c r="I46" s="412"/>
      <c r="J46" s="388"/>
      <c r="K46" s="388"/>
      <c r="L46" s="388"/>
      <c r="M46" s="388"/>
      <c r="N46" s="388"/>
      <c r="O46" s="388"/>
      <c r="P46" s="388"/>
      <c r="Q46" s="388"/>
      <c r="R46" s="388"/>
      <c r="S46" s="388"/>
      <c r="T46" s="388"/>
      <c r="U46" s="747"/>
      <c r="V46" s="747"/>
      <c r="W46" s="747"/>
      <c r="X46" s="747"/>
      <c r="Y46" s="747"/>
      <c r="Z46" s="747"/>
      <c r="AA46" s="747"/>
      <c r="AB46" s="747"/>
    </row>
    <row r="47" spans="1:28" ht="19.95" customHeight="1" x14ac:dyDescent="0.2">
      <c r="A47" s="412"/>
      <c r="B47" s="642" t="s">
        <v>15</v>
      </c>
      <c r="C47" s="644" t="s">
        <v>338</v>
      </c>
      <c r="D47" s="645"/>
      <c r="E47" s="645"/>
      <c r="F47" s="645"/>
      <c r="G47" s="645"/>
      <c r="H47" s="645"/>
      <c r="I47" s="645"/>
      <c r="J47" s="645"/>
      <c r="K47" s="645"/>
      <c r="L47" s="645"/>
      <c r="M47" s="645"/>
      <c r="N47" s="645"/>
      <c r="O47" s="645"/>
      <c r="P47" s="645"/>
      <c r="Q47" s="645"/>
      <c r="R47" s="645"/>
      <c r="S47" s="645"/>
      <c r="T47" s="645"/>
      <c r="U47" s="645"/>
      <c r="V47" s="645"/>
      <c r="W47" s="645"/>
      <c r="X47" s="645"/>
      <c r="Y47" s="645"/>
      <c r="Z47" s="646"/>
      <c r="AA47" s="636" t="s">
        <v>1</v>
      </c>
      <c r="AB47" s="637"/>
    </row>
    <row r="48" spans="1:28" ht="19.95" customHeight="1" x14ac:dyDescent="0.2">
      <c r="A48" s="412"/>
      <c r="B48" s="659"/>
      <c r="C48" s="647"/>
      <c r="D48" s="648"/>
      <c r="E48" s="648"/>
      <c r="F48" s="648"/>
      <c r="G48" s="648"/>
      <c r="H48" s="648"/>
      <c r="I48" s="648"/>
      <c r="J48" s="648"/>
      <c r="K48" s="648"/>
      <c r="L48" s="648"/>
      <c r="M48" s="648"/>
      <c r="N48" s="648"/>
      <c r="O48" s="648"/>
      <c r="P48" s="648"/>
      <c r="Q48" s="648"/>
      <c r="R48" s="648"/>
      <c r="S48" s="648"/>
      <c r="T48" s="648"/>
      <c r="U48" s="648"/>
      <c r="V48" s="648"/>
      <c r="W48" s="648"/>
      <c r="X48" s="648"/>
      <c r="Y48" s="648"/>
      <c r="Z48" s="649"/>
      <c r="AA48" s="638"/>
      <c r="AB48" s="639"/>
    </row>
    <row r="49" spans="1:31" ht="30" customHeight="1" x14ac:dyDescent="0.2">
      <c r="A49" s="412"/>
      <c r="B49" s="642" t="s">
        <v>6</v>
      </c>
      <c r="C49" s="644" t="s">
        <v>305</v>
      </c>
      <c r="D49" s="645"/>
      <c r="E49" s="645"/>
      <c r="F49" s="645"/>
      <c r="G49" s="645"/>
      <c r="H49" s="645"/>
      <c r="I49" s="645"/>
      <c r="J49" s="645"/>
      <c r="K49" s="645"/>
      <c r="L49" s="645"/>
      <c r="M49" s="645"/>
      <c r="N49" s="645"/>
      <c r="O49" s="645"/>
      <c r="P49" s="645"/>
      <c r="Q49" s="645"/>
      <c r="R49" s="645"/>
      <c r="S49" s="645"/>
      <c r="T49" s="645"/>
      <c r="U49" s="645"/>
      <c r="V49" s="645"/>
      <c r="W49" s="645"/>
      <c r="X49" s="645"/>
      <c r="Y49" s="645"/>
      <c r="Z49" s="653"/>
      <c r="AA49" s="636" t="s">
        <v>1</v>
      </c>
      <c r="AB49" s="637"/>
    </row>
    <row r="50" spans="1:31" ht="30" customHeight="1" x14ac:dyDescent="0.2">
      <c r="A50" s="412"/>
      <c r="B50" s="643"/>
      <c r="C50" s="647"/>
      <c r="D50" s="648"/>
      <c r="E50" s="648"/>
      <c r="F50" s="648"/>
      <c r="G50" s="648"/>
      <c r="H50" s="648"/>
      <c r="I50" s="648"/>
      <c r="J50" s="648"/>
      <c r="K50" s="648"/>
      <c r="L50" s="648"/>
      <c r="M50" s="648"/>
      <c r="N50" s="648"/>
      <c r="O50" s="648"/>
      <c r="P50" s="648"/>
      <c r="Q50" s="648"/>
      <c r="R50" s="648"/>
      <c r="S50" s="648"/>
      <c r="T50" s="648"/>
      <c r="U50" s="648"/>
      <c r="V50" s="648"/>
      <c r="W50" s="648"/>
      <c r="X50" s="648"/>
      <c r="Y50" s="648"/>
      <c r="Z50" s="654"/>
      <c r="AA50" s="638"/>
      <c r="AB50" s="639"/>
    </row>
    <row r="51" spans="1:31" ht="40.049999999999997" customHeight="1" x14ac:dyDescent="0.2">
      <c r="A51" s="412"/>
      <c r="B51" s="659" t="s">
        <v>132</v>
      </c>
      <c r="C51" s="642" t="s">
        <v>148</v>
      </c>
      <c r="D51" s="644" t="s">
        <v>1004</v>
      </c>
      <c r="E51" s="645"/>
      <c r="F51" s="645"/>
      <c r="G51" s="645"/>
      <c r="H51" s="645"/>
      <c r="I51" s="645"/>
      <c r="J51" s="645"/>
      <c r="K51" s="645"/>
      <c r="L51" s="645"/>
      <c r="M51" s="645"/>
      <c r="N51" s="645"/>
      <c r="O51" s="645"/>
      <c r="P51" s="645"/>
      <c r="Q51" s="645"/>
      <c r="R51" s="645"/>
      <c r="S51" s="645"/>
      <c r="T51" s="645"/>
      <c r="U51" s="645"/>
      <c r="V51" s="645"/>
      <c r="W51" s="645"/>
      <c r="X51" s="645"/>
      <c r="Y51" s="645"/>
      <c r="Z51" s="653"/>
      <c r="AA51" s="636" t="s">
        <v>1</v>
      </c>
      <c r="AB51" s="637"/>
    </row>
    <row r="52" spans="1:31" ht="40.049999999999997" customHeight="1" x14ac:dyDescent="0.2">
      <c r="A52" s="412"/>
      <c r="B52" s="659"/>
      <c r="C52" s="643"/>
      <c r="D52" s="647"/>
      <c r="E52" s="648"/>
      <c r="F52" s="648"/>
      <c r="G52" s="648"/>
      <c r="H52" s="648"/>
      <c r="I52" s="648"/>
      <c r="J52" s="648"/>
      <c r="K52" s="648"/>
      <c r="L52" s="648"/>
      <c r="M52" s="648"/>
      <c r="N52" s="648"/>
      <c r="O52" s="648"/>
      <c r="P52" s="648"/>
      <c r="Q52" s="648"/>
      <c r="R52" s="648"/>
      <c r="S52" s="648"/>
      <c r="T52" s="648"/>
      <c r="U52" s="648"/>
      <c r="V52" s="648"/>
      <c r="W52" s="648"/>
      <c r="X52" s="648"/>
      <c r="Y52" s="648"/>
      <c r="Z52" s="654"/>
      <c r="AA52" s="638"/>
      <c r="AB52" s="639"/>
    </row>
    <row r="53" spans="1:31" ht="19.95" customHeight="1" x14ac:dyDescent="0.2">
      <c r="A53" s="412"/>
      <c r="B53" s="659"/>
      <c r="C53" s="642" t="s">
        <v>149</v>
      </c>
      <c r="D53" s="644" t="s">
        <v>927</v>
      </c>
      <c r="E53" s="645"/>
      <c r="F53" s="645"/>
      <c r="G53" s="645"/>
      <c r="H53" s="645"/>
      <c r="I53" s="645"/>
      <c r="J53" s="645"/>
      <c r="K53" s="645"/>
      <c r="L53" s="645"/>
      <c r="M53" s="645"/>
      <c r="N53" s="645"/>
      <c r="O53" s="645"/>
      <c r="P53" s="645"/>
      <c r="Q53" s="645"/>
      <c r="R53" s="645"/>
      <c r="S53" s="645"/>
      <c r="T53" s="645"/>
      <c r="U53" s="645"/>
      <c r="V53" s="645"/>
      <c r="W53" s="645"/>
      <c r="X53" s="645"/>
      <c r="Y53" s="645"/>
      <c r="Z53" s="653"/>
      <c r="AA53" s="636"/>
      <c r="AB53" s="637"/>
    </row>
    <row r="54" spans="1:31" ht="19.95" customHeight="1" x14ac:dyDescent="0.2">
      <c r="A54" s="412"/>
      <c r="B54" s="659"/>
      <c r="C54" s="659"/>
      <c r="D54" s="668"/>
      <c r="E54" s="669"/>
      <c r="F54" s="669"/>
      <c r="G54" s="669"/>
      <c r="H54" s="669"/>
      <c r="I54" s="669"/>
      <c r="J54" s="669"/>
      <c r="K54" s="669"/>
      <c r="L54" s="669"/>
      <c r="M54" s="669"/>
      <c r="N54" s="669"/>
      <c r="O54" s="669"/>
      <c r="P54" s="669"/>
      <c r="Q54" s="669"/>
      <c r="R54" s="669"/>
      <c r="S54" s="669"/>
      <c r="T54" s="669"/>
      <c r="U54" s="669"/>
      <c r="V54" s="669"/>
      <c r="W54" s="669"/>
      <c r="X54" s="669"/>
      <c r="Y54" s="669"/>
      <c r="Z54" s="641"/>
      <c r="AA54" s="699"/>
      <c r="AB54" s="700"/>
    </row>
    <row r="55" spans="1:31" ht="19.95" customHeight="1" x14ac:dyDescent="0.2">
      <c r="A55" s="412"/>
      <c r="B55" s="659"/>
      <c r="C55" s="659"/>
      <c r="D55" s="687" t="s">
        <v>150</v>
      </c>
      <c r="E55" s="688"/>
      <c r="F55" s="688"/>
      <c r="G55" s="688"/>
      <c r="H55" s="688"/>
      <c r="I55" s="688"/>
      <c r="J55" s="688"/>
      <c r="K55" s="688"/>
      <c r="L55" s="688"/>
      <c r="M55" s="688"/>
      <c r="N55" s="688"/>
      <c r="O55" s="688"/>
      <c r="P55" s="688"/>
      <c r="Q55" s="688"/>
      <c r="R55" s="688"/>
      <c r="S55" s="688"/>
      <c r="T55" s="688"/>
      <c r="U55" s="688"/>
      <c r="V55" s="688"/>
      <c r="W55" s="688"/>
      <c r="X55" s="688"/>
      <c r="Y55" s="688"/>
      <c r="Z55" s="739"/>
      <c r="AA55" s="699"/>
      <c r="AB55" s="700"/>
    </row>
    <row r="56" spans="1:31" s="420" customFormat="1" ht="19.95" customHeight="1" x14ac:dyDescent="0.15">
      <c r="A56" s="412"/>
      <c r="B56" s="659"/>
      <c r="C56" s="659"/>
      <c r="D56" s="687" t="s">
        <v>151</v>
      </c>
      <c r="E56" s="688"/>
      <c r="F56" s="688"/>
      <c r="G56" s="688"/>
      <c r="H56" s="688"/>
      <c r="I56" s="688"/>
      <c r="J56" s="688"/>
      <c r="K56" s="688"/>
      <c r="L56" s="688"/>
      <c r="M56" s="688"/>
      <c r="N56" s="688"/>
      <c r="O56" s="688"/>
      <c r="P56" s="688"/>
      <c r="Q56" s="688"/>
      <c r="R56" s="688"/>
      <c r="S56" s="688"/>
      <c r="T56" s="688"/>
      <c r="U56" s="688"/>
      <c r="V56" s="688"/>
      <c r="W56" s="688"/>
      <c r="X56" s="688"/>
      <c r="Y56" s="688"/>
      <c r="Z56" s="739"/>
      <c r="AA56" s="699"/>
      <c r="AB56" s="700"/>
    </row>
    <row r="57" spans="1:31" s="420" customFormat="1" ht="19.95" customHeight="1" x14ac:dyDescent="0.15">
      <c r="A57" s="412"/>
      <c r="B57" s="659"/>
      <c r="C57" s="659"/>
      <c r="D57" s="687" t="s">
        <v>152</v>
      </c>
      <c r="E57" s="688"/>
      <c r="F57" s="688"/>
      <c r="G57" s="688"/>
      <c r="H57" s="688"/>
      <c r="I57" s="688"/>
      <c r="J57" s="688"/>
      <c r="K57" s="688"/>
      <c r="L57" s="688"/>
      <c r="M57" s="688"/>
      <c r="N57" s="688"/>
      <c r="O57" s="688"/>
      <c r="P57" s="688"/>
      <c r="Q57" s="688"/>
      <c r="R57" s="688"/>
      <c r="S57" s="688"/>
      <c r="T57" s="688"/>
      <c r="U57" s="688"/>
      <c r="V57" s="688"/>
      <c r="W57" s="688"/>
      <c r="X57" s="688"/>
      <c r="Y57" s="688"/>
      <c r="Z57" s="739"/>
      <c r="AA57" s="699"/>
      <c r="AB57" s="700"/>
    </row>
    <row r="58" spans="1:31" s="420" customFormat="1" ht="19.95" customHeight="1" x14ac:dyDescent="0.15">
      <c r="A58" s="412"/>
      <c r="B58" s="659"/>
      <c r="C58" s="659"/>
      <c r="D58" s="687" t="s">
        <v>153</v>
      </c>
      <c r="E58" s="688"/>
      <c r="F58" s="688"/>
      <c r="G58" s="688"/>
      <c r="H58" s="688"/>
      <c r="I58" s="688"/>
      <c r="J58" s="688"/>
      <c r="K58" s="688"/>
      <c r="L58" s="688"/>
      <c r="M58" s="688"/>
      <c r="N58" s="688"/>
      <c r="O58" s="688"/>
      <c r="P58" s="688"/>
      <c r="Q58" s="688"/>
      <c r="R58" s="688"/>
      <c r="S58" s="688"/>
      <c r="T58" s="688"/>
      <c r="U58" s="688"/>
      <c r="V58" s="688"/>
      <c r="W58" s="688"/>
      <c r="X58" s="688"/>
      <c r="Y58" s="688"/>
      <c r="Z58" s="739"/>
      <c r="AA58" s="699"/>
      <c r="AB58" s="700"/>
      <c r="AE58" s="421"/>
    </row>
    <row r="59" spans="1:31" s="420" customFormat="1" ht="19.95" customHeight="1" x14ac:dyDescent="0.15">
      <c r="A59" s="412"/>
      <c r="B59" s="659"/>
      <c r="C59" s="643"/>
      <c r="D59" s="673" t="s">
        <v>154</v>
      </c>
      <c r="E59" s="825"/>
      <c r="F59" s="825"/>
      <c r="G59" s="825"/>
      <c r="H59" s="825"/>
      <c r="I59" s="825"/>
      <c r="J59" s="825"/>
      <c r="K59" s="825"/>
      <c r="L59" s="825"/>
      <c r="M59" s="825"/>
      <c r="N59" s="825"/>
      <c r="O59" s="825"/>
      <c r="P59" s="825"/>
      <c r="Q59" s="825"/>
      <c r="R59" s="825"/>
      <c r="S59" s="825"/>
      <c r="T59" s="825"/>
      <c r="U59" s="825"/>
      <c r="V59" s="825"/>
      <c r="W59" s="825"/>
      <c r="X59" s="825"/>
      <c r="Y59" s="825"/>
      <c r="Z59" s="649"/>
      <c r="AA59" s="638"/>
      <c r="AB59" s="639"/>
    </row>
    <row r="60" spans="1:31" ht="19.95" customHeight="1" x14ac:dyDescent="0.2">
      <c r="A60" s="412"/>
      <c r="B60" s="659"/>
      <c r="C60" s="642" t="s">
        <v>155</v>
      </c>
      <c r="D60" s="671" t="s">
        <v>19</v>
      </c>
      <c r="E60" s="864"/>
      <c r="F60" s="864"/>
      <c r="G60" s="864"/>
      <c r="H60" s="864"/>
      <c r="I60" s="864"/>
      <c r="J60" s="864"/>
      <c r="K60" s="864"/>
      <c r="L60" s="864"/>
      <c r="M60" s="864"/>
      <c r="N60" s="864"/>
      <c r="O60" s="864"/>
      <c r="P60" s="864"/>
      <c r="Q60" s="864"/>
      <c r="R60" s="864"/>
      <c r="S60" s="864"/>
      <c r="T60" s="864"/>
      <c r="U60" s="864"/>
      <c r="V60" s="864"/>
      <c r="W60" s="864"/>
      <c r="X60" s="864"/>
      <c r="Y60" s="864"/>
      <c r="Z60" s="646"/>
      <c r="AA60" s="636" t="s">
        <v>1</v>
      </c>
      <c r="AB60" s="637"/>
    </row>
    <row r="61" spans="1:31" ht="19.95" customHeight="1" x14ac:dyDescent="0.2">
      <c r="A61" s="412"/>
      <c r="B61" s="643"/>
      <c r="C61" s="643"/>
      <c r="D61" s="865"/>
      <c r="E61" s="825"/>
      <c r="F61" s="825"/>
      <c r="G61" s="825"/>
      <c r="H61" s="825"/>
      <c r="I61" s="825"/>
      <c r="J61" s="825"/>
      <c r="K61" s="825"/>
      <c r="L61" s="825"/>
      <c r="M61" s="825"/>
      <c r="N61" s="825"/>
      <c r="O61" s="825"/>
      <c r="P61" s="825"/>
      <c r="Q61" s="825"/>
      <c r="R61" s="825"/>
      <c r="S61" s="825"/>
      <c r="T61" s="825"/>
      <c r="U61" s="825"/>
      <c r="V61" s="825"/>
      <c r="W61" s="825"/>
      <c r="X61" s="825"/>
      <c r="Y61" s="825"/>
      <c r="Z61" s="649"/>
      <c r="AA61" s="638"/>
      <c r="AB61" s="639"/>
    </row>
    <row r="62" spans="1:31" ht="49.95" customHeight="1" x14ac:dyDescent="0.2">
      <c r="A62" s="412"/>
      <c r="B62" s="642" t="s">
        <v>94</v>
      </c>
      <c r="C62" s="644" t="s">
        <v>1003</v>
      </c>
      <c r="D62" s="645"/>
      <c r="E62" s="645"/>
      <c r="F62" s="645"/>
      <c r="G62" s="645"/>
      <c r="H62" s="645"/>
      <c r="I62" s="645"/>
      <c r="J62" s="645"/>
      <c r="K62" s="645"/>
      <c r="L62" s="645"/>
      <c r="M62" s="645"/>
      <c r="N62" s="645"/>
      <c r="O62" s="645"/>
      <c r="P62" s="645"/>
      <c r="Q62" s="645"/>
      <c r="R62" s="645"/>
      <c r="S62" s="645"/>
      <c r="T62" s="645"/>
      <c r="U62" s="645"/>
      <c r="V62" s="645"/>
      <c r="W62" s="645"/>
      <c r="X62" s="645"/>
      <c r="Y62" s="645"/>
      <c r="Z62" s="653"/>
      <c r="AA62" s="636" t="s">
        <v>1</v>
      </c>
      <c r="AB62" s="637"/>
    </row>
    <row r="63" spans="1:31" ht="39" customHeight="1" x14ac:dyDescent="0.2">
      <c r="A63" s="412"/>
      <c r="B63" s="643"/>
      <c r="C63" s="647"/>
      <c r="D63" s="648"/>
      <c r="E63" s="648"/>
      <c r="F63" s="648"/>
      <c r="G63" s="648"/>
      <c r="H63" s="648"/>
      <c r="I63" s="648"/>
      <c r="J63" s="648"/>
      <c r="K63" s="648"/>
      <c r="L63" s="648"/>
      <c r="M63" s="648"/>
      <c r="N63" s="648"/>
      <c r="O63" s="648"/>
      <c r="P63" s="648"/>
      <c r="Q63" s="648"/>
      <c r="R63" s="648"/>
      <c r="S63" s="648"/>
      <c r="T63" s="648"/>
      <c r="U63" s="648"/>
      <c r="V63" s="648"/>
      <c r="W63" s="648"/>
      <c r="X63" s="648"/>
      <c r="Y63" s="648"/>
      <c r="Z63" s="654"/>
      <c r="AA63" s="638"/>
      <c r="AB63" s="639"/>
    </row>
    <row r="64" spans="1:31" ht="49.95" customHeight="1" x14ac:dyDescent="0.2">
      <c r="A64" s="412"/>
      <c r="B64" s="642" t="s">
        <v>138</v>
      </c>
      <c r="C64" s="644" t="s">
        <v>358</v>
      </c>
      <c r="D64" s="645"/>
      <c r="E64" s="645"/>
      <c r="F64" s="645"/>
      <c r="G64" s="645"/>
      <c r="H64" s="645"/>
      <c r="I64" s="645"/>
      <c r="J64" s="645"/>
      <c r="K64" s="645"/>
      <c r="L64" s="645"/>
      <c r="M64" s="645"/>
      <c r="N64" s="645"/>
      <c r="O64" s="645"/>
      <c r="P64" s="645"/>
      <c r="Q64" s="645"/>
      <c r="R64" s="645"/>
      <c r="S64" s="645"/>
      <c r="T64" s="645"/>
      <c r="U64" s="645"/>
      <c r="V64" s="645"/>
      <c r="W64" s="645"/>
      <c r="X64" s="645"/>
      <c r="Y64" s="645"/>
      <c r="Z64" s="646"/>
      <c r="AA64" s="636" t="s">
        <v>1</v>
      </c>
      <c r="AB64" s="637"/>
    </row>
    <row r="65" spans="1:28" ht="49.95" customHeight="1" x14ac:dyDescent="0.2">
      <c r="A65" s="412"/>
      <c r="B65" s="643"/>
      <c r="C65" s="647"/>
      <c r="D65" s="648"/>
      <c r="E65" s="648"/>
      <c r="F65" s="648"/>
      <c r="G65" s="648"/>
      <c r="H65" s="648"/>
      <c r="I65" s="648"/>
      <c r="J65" s="648"/>
      <c r="K65" s="648"/>
      <c r="L65" s="648"/>
      <c r="M65" s="648"/>
      <c r="N65" s="648"/>
      <c r="O65" s="648"/>
      <c r="P65" s="648"/>
      <c r="Q65" s="648"/>
      <c r="R65" s="648"/>
      <c r="S65" s="648"/>
      <c r="T65" s="648"/>
      <c r="U65" s="648"/>
      <c r="V65" s="648"/>
      <c r="W65" s="648"/>
      <c r="X65" s="648"/>
      <c r="Y65" s="648"/>
      <c r="Z65" s="649"/>
      <c r="AA65" s="638"/>
      <c r="AB65" s="639"/>
    </row>
    <row r="66" spans="1:28" ht="12" customHeight="1" x14ac:dyDescent="0.2">
      <c r="A66" s="412"/>
      <c r="B66" s="412"/>
      <c r="C66" s="423"/>
      <c r="D66" s="423"/>
      <c r="E66" s="423"/>
      <c r="F66" s="423"/>
      <c r="G66" s="423"/>
      <c r="H66" s="423"/>
      <c r="I66" s="423"/>
      <c r="J66" s="423"/>
      <c r="K66" s="423"/>
      <c r="L66" s="423"/>
      <c r="M66" s="423"/>
      <c r="N66" s="423"/>
      <c r="O66" s="423"/>
      <c r="P66" s="423"/>
      <c r="Q66" s="423"/>
      <c r="R66" s="423"/>
      <c r="S66" s="423"/>
      <c r="T66" s="423"/>
      <c r="U66" s="423"/>
      <c r="V66" s="423"/>
      <c r="W66" s="423"/>
      <c r="X66" s="423"/>
      <c r="Y66" s="423"/>
      <c r="Z66" s="506"/>
      <c r="AA66" s="424"/>
      <c r="AB66" s="424"/>
    </row>
    <row r="67" spans="1:28" ht="18" customHeight="1" x14ac:dyDescent="0.2">
      <c r="A67" s="866" t="s">
        <v>928</v>
      </c>
      <c r="B67" s="866"/>
      <c r="C67" s="866"/>
      <c r="D67" s="866"/>
      <c r="E67" s="866"/>
      <c r="F67" s="866"/>
      <c r="G67" s="866"/>
      <c r="H67" s="866"/>
      <c r="I67" s="866"/>
      <c r="J67" s="866"/>
      <c r="K67" s="866"/>
      <c r="L67" s="866"/>
      <c r="M67" s="866"/>
      <c r="N67" s="866"/>
      <c r="O67" s="866"/>
      <c r="P67" s="866"/>
      <c r="Q67" s="866"/>
      <c r="R67" s="866"/>
      <c r="S67" s="866"/>
      <c r="T67" s="866"/>
      <c r="U67" s="866"/>
      <c r="V67" s="866"/>
      <c r="W67" s="866"/>
      <c r="X67" s="866"/>
      <c r="Y67" s="866"/>
      <c r="Z67" s="866"/>
      <c r="AA67" s="866"/>
      <c r="AB67" s="866"/>
    </row>
    <row r="68" spans="1:28" ht="12.75" customHeight="1" x14ac:dyDescent="0.2">
      <c r="A68" s="412"/>
      <c r="B68" s="426"/>
      <c r="C68" s="427"/>
      <c r="D68" s="427"/>
      <c r="E68" s="427"/>
      <c r="F68" s="427"/>
      <c r="G68" s="427"/>
      <c r="H68" s="427"/>
      <c r="I68" s="427"/>
      <c r="J68" s="427"/>
      <c r="K68" s="427"/>
      <c r="L68" s="427"/>
      <c r="M68" s="427"/>
      <c r="N68" s="427"/>
      <c r="O68" s="427"/>
      <c r="P68" s="427"/>
      <c r="Q68" s="427"/>
      <c r="R68" s="427"/>
      <c r="S68" s="427"/>
      <c r="T68" s="427"/>
      <c r="U68" s="427"/>
      <c r="V68" s="427"/>
      <c r="W68" s="427"/>
      <c r="X68" s="427"/>
      <c r="Y68" s="424"/>
      <c r="Z68" s="518"/>
      <c r="AA68" s="424"/>
      <c r="AB68" s="424"/>
    </row>
    <row r="69" spans="1:28" ht="12.75" customHeight="1" x14ac:dyDescent="0.2">
      <c r="A69" s="412"/>
      <c r="B69" s="412"/>
      <c r="C69" s="412"/>
      <c r="D69" s="412"/>
      <c r="E69" s="412"/>
      <c r="F69" s="412"/>
      <c r="G69" s="412"/>
      <c r="H69" s="412"/>
      <c r="I69" s="412"/>
      <c r="J69" s="388"/>
      <c r="K69" s="388"/>
      <c r="L69" s="388"/>
      <c r="M69" s="388"/>
      <c r="N69" s="388"/>
      <c r="O69" s="388"/>
      <c r="P69" s="388"/>
      <c r="Q69" s="388"/>
      <c r="R69" s="388"/>
      <c r="S69" s="388"/>
      <c r="T69" s="388"/>
      <c r="U69" s="388"/>
      <c r="V69" s="388"/>
      <c r="W69" s="388"/>
      <c r="X69" s="388"/>
      <c r="Y69" s="419"/>
      <c r="Z69" s="419"/>
      <c r="AA69" s="419"/>
      <c r="AB69" s="419"/>
    </row>
    <row r="70" spans="1:28" ht="6" hidden="1" customHeight="1" x14ac:dyDescent="0.2">
      <c r="A70" s="412"/>
      <c r="B70" s="412"/>
      <c r="C70" s="412"/>
      <c r="D70" s="412"/>
      <c r="E70" s="412"/>
      <c r="F70" s="412"/>
      <c r="G70" s="412"/>
      <c r="H70" s="412"/>
      <c r="I70" s="412"/>
      <c r="J70" s="388"/>
      <c r="K70" s="388"/>
      <c r="L70" s="388"/>
      <c r="M70" s="388"/>
      <c r="N70" s="388"/>
      <c r="O70" s="388"/>
      <c r="P70" s="388"/>
      <c r="Q70" s="388"/>
      <c r="R70" s="388"/>
      <c r="S70" s="388"/>
      <c r="T70" s="388"/>
      <c r="U70" s="388"/>
      <c r="V70" s="388"/>
      <c r="W70" s="388"/>
      <c r="X70" s="388"/>
      <c r="Y70" s="419"/>
      <c r="Z70" s="419"/>
      <c r="AA70" s="419"/>
      <c r="AB70" s="419"/>
    </row>
    <row r="71" spans="1:28" ht="33" customHeight="1" x14ac:dyDescent="0.2">
      <c r="A71" s="416" t="s">
        <v>20</v>
      </c>
      <c r="B71" s="412"/>
      <c r="C71" s="412"/>
      <c r="D71" s="412"/>
      <c r="E71" s="412"/>
      <c r="F71" s="412"/>
      <c r="G71" s="412"/>
      <c r="H71" s="412"/>
      <c r="I71" s="412"/>
      <c r="J71" s="388"/>
      <c r="K71" s="388"/>
      <c r="L71" s="388"/>
      <c r="M71" s="388"/>
      <c r="N71" s="388"/>
      <c r="O71" s="388"/>
      <c r="P71" s="388"/>
      <c r="Q71" s="388"/>
      <c r="R71" s="388"/>
      <c r="S71" s="388"/>
      <c r="T71" s="388"/>
      <c r="U71" s="388"/>
      <c r="V71" s="388"/>
      <c r="W71" s="388"/>
      <c r="X71" s="388"/>
      <c r="Y71" s="419"/>
      <c r="Z71" s="419"/>
      <c r="AA71" s="419"/>
      <c r="AB71" s="419"/>
    </row>
    <row r="72" spans="1:28" ht="25.05" customHeight="1" x14ac:dyDescent="0.2">
      <c r="A72" s="406" t="s">
        <v>882</v>
      </c>
      <c r="B72" s="412"/>
      <c r="C72" s="412"/>
      <c r="D72" s="412"/>
      <c r="E72" s="412"/>
      <c r="F72" s="412"/>
      <c r="G72" s="412"/>
      <c r="H72" s="412"/>
      <c r="I72" s="412"/>
      <c r="J72" s="388"/>
      <c r="K72" s="388"/>
      <c r="L72" s="388"/>
      <c r="M72" s="388"/>
      <c r="N72" s="388"/>
      <c r="O72" s="388"/>
      <c r="P72" s="388"/>
      <c r="Q72" s="388"/>
      <c r="R72" s="388"/>
      <c r="S72" s="388"/>
      <c r="T72" s="388"/>
      <c r="U72" s="747"/>
      <c r="V72" s="747"/>
      <c r="W72" s="747"/>
      <c r="X72" s="747"/>
      <c r="Y72" s="747"/>
      <c r="Z72" s="747"/>
      <c r="AA72" s="747"/>
      <c r="AB72" s="747"/>
    </row>
    <row r="73" spans="1:28" ht="19.95" customHeight="1" x14ac:dyDescent="0.2">
      <c r="A73" s="412"/>
      <c r="B73" s="642" t="s">
        <v>15</v>
      </c>
      <c r="C73" s="644" t="s">
        <v>11</v>
      </c>
      <c r="D73" s="645"/>
      <c r="E73" s="645"/>
      <c r="F73" s="645"/>
      <c r="G73" s="645"/>
      <c r="H73" s="645"/>
      <c r="I73" s="645"/>
      <c r="J73" s="645"/>
      <c r="K73" s="645"/>
      <c r="L73" s="645"/>
      <c r="M73" s="645"/>
      <c r="N73" s="645"/>
      <c r="O73" s="645"/>
      <c r="P73" s="645"/>
      <c r="Q73" s="645"/>
      <c r="R73" s="645"/>
      <c r="S73" s="645"/>
      <c r="T73" s="645"/>
      <c r="U73" s="645"/>
      <c r="V73" s="645"/>
      <c r="W73" s="645"/>
      <c r="X73" s="645"/>
      <c r="Y73" s="645"/>
      <c r="Z73" s="653"/>
      <c r="AA73" s="636" t="s">
        <v>1</v>
      </c>
      <c r="AB73" s="637"/>
    </row>
    <row r="74" spans="1:28" ht="19.95" customHeight="1" x14ac:dyDescent="0.2">
      <c r="A74" s="412"/>
      <c r="B74" s="643"/>
      <c r="C74" s="647"/>
      <c r="D74" s="648"/>
      <c r="E74" s="648"/>
      <c r="F74" s="648"/>
      <c r="G74" s="648"/>
      <c r="H74" s="648"/>
      <c r="I74" s="648"/>
      <c r="J74" s="648"/>
      <c r="K74" s="648"/>
      <c r="L74" s="648"/>
      <c r="M74" s="648"/>
      <c r="N74" s="648"/>
      <c r="O74" s="648"/>
      <c r="P74" s="648"/>
      <c r="Q74" s="648"/>
      <c r="R74" s="648"/>
      <c r="S74" s="648"/>
      <c r="T74" s="648"/>
      <c r="U74" s="648"/>
      <c r="V74" s="648"/>
      <c r="W74" s="648"/>
      <c r="X74" s="648"/>
      <c r="Y74" s="648"/>
      <c r="Z74" s="654"/>
      <c r="AA74" s="638"/>
      <c r="AB74" s="639"/>
    </row>
    <row r="75" spans="1:28" ht="19.95" customHeight="1" x14ac:dyDescent="0.2">
      <c r="A75" s="412"/>
      <c r="B75" s="642" t="s">
        <v>6</v>
      </c>
      <c r="C75" s="644" t="s">
        <v>156</v>
      </c>
      <c r="D75" s="645"/>
      <c r="E75" s="645"/>
      <c r="F75" s="645"/>
      <c r="G75" s="645"/>
      <c r="H75" s="645"/>
      <c r="I75" s="645"/>
      <c r="J75" s="645"/>
      <c r="K75" s="645"/>
      <c r="L75" s="645"/>
      <c r="M75" s="645"/>
      <c r="N75" s="645"/>
      <c r="O75" s="645"/>
      <c r="P75" s="645"/>
      <c r="Q75" s="645"/>
      <c r="R75" s="645"/>
      <c r="S75" s="645"/>
      <c r="T75" s="645"/>
      <c r="U75" s="645"/>
      <c r="V75" s="645"/>
      <c r="W75" s="645"/>
      <c r="X75" s="645"/>
      <c r="Y75" s="645"/>
      <c r="Z75" s="646"/>
      <c r="AA75" s="636" t="s">
        <v>1</v>
      </c>
      <c r="AB75" s="637"/>
    </row>
    <row r="76" spans="1:28" ht="19.95" customHeight="1" x14ac:dyDescent="0.2">
      <c r="A76" s="412"/>
      <c r="B76" s="643"/>
      <c r="C76" s="647"/>
      <c r="D76" s="648"/>
      <c r="E76" s="648"/>
      <c r="F76" s="648"/>
      <c r="G76" s="648"/>
      <c r="H76" s="648"/>
      <c r="I76" s="648"/>
      <c r="J76" s="648"/>
      <c r="K76" s="648"/>
      <c r="L76" s="648"/>
      <c r="M76" s="648"/>
      <c r="N76" s="648"/>
      <c r="O76" s="648"/>
      <c r="P76" s="648"/>
      <c r="Q76" s="648"/>
      <c r="R76" s="648"/>
      <c r="S76" s="648"/>
      <c r="T76" s="648"/>
      <c r="U76" s="648"/>
      <c r="V76" s="648"/>
      <c r="W76" s="648"/>
      <c r="X76" s="648"/>
      <c r="Y76" s="648"/>
      <c r="Z76" s="649"/>
      <c r="AA76" s="638"/>
      <c r="AB76" s="639"/>
    </row>
    <row r="77" spans="1:28" ht="19.95" customHeight="1" x14ac:dyDescent="0.2">
      <c r="A77" s="412"/>
      <c r="B77" s="642" t="s">
        <v>16</v>
      </c>
      <c r="C77" s="644" t="s">
        <v>106</v>
      </c>
      <c r="D77" s="645"/>
      <c r="E77" s="645"/>
      <c r="F77" s="645"/>
      <c r="G77" s="645"/>
      <c r="H77" s="645"/>
      <c r="I77" s="645"/>
      <c r="J77" s="645"/>
      <c r="K77" s="645"/>
      <c r="L77" s="645"/>
      <c r="M77" s="645"/>
      <c r="N77" s="645"/>
      <c r="O77" s="645"/>
      <c r="P77" s="645"/>
      <c r="Q77" s="645"/>
      <c r="R77" s="645"/>
      <c r="S77" s="645"/>
      <c r="T77" s="645"/>
      <c r="U77" s="645"/>
      <c r="V77" s="645"/>
      <c r="W77" s="645"/>
      <c r="X77" s="645"/>
      <c r="Y77" s="645"/>
      <c r="Z77" s="646"/>
      <c r="AA77" s="636" t="s">
        <v>1</v>
      </c>
      <c r="AB77" s="637"/>
    </row>
    <row r="78" spans="1:28" ht="19.95" customHeight="1" x14ac:dyDescent="0.2">
      <c r="A78" s="412"/>
      <c r="B78" s="643"/>
      <c r="C78" s="647"/>
      <c r="D78" s="648"/>
      <c r="E78" s="648"/>
      <c r="F78" s="648"/>
      <c r="G78" s="648"/>
      <c r="H78" s="648"/>
      <c r="I78" s="648"/>
      <c r="J78" s="648"/>
      <c r="K78" s="648"/>
      <c r="L78" s="648"/>
      <c r="M78" s="648"/>
      <c r="N78" s="648"/>
      <c r="O78" s="648"/>
      <c r="P78" s="648"/>
      <c r="Q78" s="648"/>
      <c r="R78" s="648"/>
      <c r="S78" s="648"/>
      <c r="T78" s="648"/>
      <c r="U78" s="648"/>
      <c r="V78" s="648"/>
      <c r="W78" s="648"/>
      <c r="X78" s="648"/>
      <c r="Y78" s="648"/>
      <c r="Z78" s="649"/>
      <c r="AA78" s="638"/>
      <c r="AB78" s="639"/>
    </row>
    <row r="79" spans="1:28" ht="19.95" customHeight="1" x14ac:dyDescent="0.2">
      <c r="A79" s="412"/>
      <c r="B79" s="642" t="s">
        <v>8</v>
      </c>
      <c r="C79" s="644" t="s">
        <v>124</v>
      </c>
      <c r="D79" s="645"/>
      <c r="E79" s="645"/>
      <c r="F79" s="645"/>
      <c r="G79" s="645"/>
      <c r="H79" s="645"/>
      <c r="I79" s="645"/>
      <c r="J79" s="645"/>
      <c r="K79" s="645"/>
      <c r="L79" s="645"/>
      <c r="M79" s="645"/>
      <c r="N79" s="645"/>
      <c r="O79" s="645"/>
      <c r="P79" s="645"/>
      <c r="Q79" s="645"/>
      <c r="R79" s="645"/>
      <c r="S79" s="645"/>
      <c r="T79" s="645"/>
      <c r="U79" s="645"/>
      <c r="V79" s="645"/>
      <c r="W79" s="645"/>
      <c r="X79" s="645"/>
      <c r="Y79" s="645"/>
      <c r="Z79" s="646"/>
      <c r="AA79" s="636" t="s">
        <v>1</v>
      </c>
      <c r="AB79" s="637"/>
    </row>
    <row r="80" spans="1:28" ht="19.95" customHeight="1" x14ac:dyDescent="0.2">
      <c r="A80" s="412"/>
      <c r="B80" s="643"/>
      <c r="C80" s="647"/>
      <c r="D80" s="648"/>
      <c r="E80" s="648"/>
      <c r="F80" s="648"/>
      <c r="G80" s="648"/>
      <c r="H80" s="648"/>
      <c r="I80" s="648"/>
      <c r="J80" s="648"/>
      <c r="K80" s="648"/>
      <c r="L80" s="648"/>
      <c r="M80" s="648"/>
      <c r="N80" s="648"/>
      <c r="O80" s="648"/>
      <c r="P80" s="648"/>
      <c r="Q80" s="648"/>
      <c r="R80" s="648"/>
      <c r="S80" s="648"/>
      <c r="T80" s="648"/>
      <c r="U80" s="648"/>
      <c r="V80" s="648"/>
      <c r="W80" s="648"/>
      <c r="X80" s="648"/>
      <c r="Y80" s="648"/>
      <c r="Z80" s="649"/>
      <c r="AA80" s="638"/>
      <c r="AB80" s="639"/>
    </row>
    <row r="81" spans="1:28" ht="19.95" customHeight="1" x14ac:dyDescent="0.2">
      <c r="A81" s="412"/>
      <c r="B81" s="642" t="s">
        <v>7</v>
      </c>
      <c r="C81" s="644" t="s">
        <v>298</v>
      </c>
      <c r="D81" s="645"/>
      <c r="E81" s="645"/>
      <c r="F81" s="645"/>
      <c r="G81" s="645"/>
      <c r="H81" s="645"/>
      <c r="I81" s="645"/>
      <c r="J81" s="645"/>
      <c r="K81" s="645"/>
      <c r="L81" s="645"/>
      <c r="M81" s="645"/>
      <c r="N81" s="645"/>
      <c r="O81" s="645"/>
      <c r="P81" s="645"/>
      <c r="Q81" s="645"/>
      <c r="R81" s="645"/>
      <c r="S81" s="645"/>
      <c r="T81" s="645"/>
      <c r="U81" s="645"/>
      <c r="V81" s="645"/>
      <c r="W81" s="645"/>
      <c r="X81" s="645"/>
      <c r="Y81" s="645"/>
      <c r="Z81" s="646"/>
      <c r="AA81" s="636" t="s">
        <v>1</v>
      </c>
      <c r="AB81" s="637"/>
    </row>
    <row r="82" spans="1:28" ht="19.95" customHeight="1" x14ac:dyDescent="0.2">
      <c r="A82" s="412"/>
      <c r="B82" s="643"/>
      <c r="C82" s="647"/>
      <c r="D82" s="648"/>
      <c r="E82" s="648"/>
      <c r="F82" s="648"/>
      <c r="G82" s="648"/>
      <c r="H82" s="648"/>
      <c r="I82" s="648"/>
      <c r="J82" s="648"/>
      <c r="K82" s="648"/>
      <c r="L82" s="648"/>
      <c r="M82" s="648"/>
      <c r="N82" s="648"/>
      <c r="O82" s="648"/>
      <c r="P82" s="648"/>
      <c r="Q82" s="648"/>
      <c r="R82" s="648"/>
      <c r="S82" s="648"/>
      <c r="T82" s="648"/>
      <c r="U82" s="648"/>
      <c r="V82" s="648"/>
      <c r="W82" s="648"/>
      <c r="X82" s="648"/>
      <c r="Y82" s="648"/>
      <c r="Z82" s="649"/>
      <c r="AA82" s="638"/>
      <c r="AB82" s="639"/>
    </row>
    <row r="83" spans="1:28" ht="19.95" customHeight="1" x14ac:dyDescent="0.2">
      <c r="A83" s="412"/>
      <c r="B83" s="642" t="s">
        <v>9</v>
      </c>
      <c r="C83" s="644" t="s">
        <v>128</v>
      </c>
      <c r="D83" s="645"/>
      <c r="E83" s="645"/>
      <c r="F83" s="645"/>
      <c r="G83" s="645"/>
      <c r="H83" s="645"/>
      <c r="I83" s="645"/>
      <c r="J83" s="645"/>
      <c r="K83" s="645"/>
      <c r="L83" s="645"/>
      <c r="M83" s="645"/>
      <c r="N83" s="645"/>
      <c r="O83" s="645"/>
      <c r="P83" s="645"/>
      <c r="Q83" s="645"/>
      <c r="R83" s="645"/>
      <c r="S83" s="645"/>
      <c r="T83" s="645"/>
      <c r="U83" s="645"/>
      <c r="V83" s="645"/>
      <c r="W83" s="645"/>
      <c r="X83" s="645"/>
      <c r="Y83" s="645"/>
      <c r="Z83" s="646"/>
      <c r="AA83" s="636" t="s">
        <v>1</v>
      </c>
      <c r="AB83" s="637"/>
    </row>
    <row r="84" spans="1:28" ht="19.95" customHeight="1" x14ac:dyDescent="0.2">
      <c r="A84" s="412"/>
      <c r="B84" s="643"/>
      <c r="C84" s="647"/>
      <c r="D84" s="648"/>
      <c r="E84" s="648"/>
      <c r="F84" s="648"/>
      <c r="G84" s="648"/>
      <c r="H84" s="648"/>
      <c r="I84" s="648"/>
      <c r="J84" s="648"/>
      <c r="K84" s="648"/>
      <c r="L84" s="648"/>
      <c r="M84" s="648"/>
      <c r="N84" s="648"/>
      <c r="O84" s="648"/>
      <c r="P84" s="648"/>
      <c r="Q84" s="648"/>
      <c r="R84" s="648"/>
      <c r="S84" s="648"/>
      <c r="T84" s="648"/>
      <c r="U84" s="648"/>
      <c r="V84" s="648"/>
      <c r="W84" s="648"/>
      <c r="X84" s="648"/>
      <c r="Y84" s="648"/>
      <c r="Z84" s="649"/>
      <c r="AA84" s="638"/>
      <c r="AB84" s="639"/>
    </row>
    <row r="85" spans="1:28" ht="19.95" customHeight="1" x14ac:dyDescent="0.2">
      <c r="A85" s="412"/>
      <c r="B85" s="642" t="s">
        <v>10</v>
      </c>
      <c r="C85" s="644" t="s">
        <v>356</v>
      </c>
      <c r="D85" s="645"/>
      <c r="E85" s="645"/>
      <c r="F85" s="645"/>
      <c r="G85" s="645"/>
      <c r="H85" s="645"/>
      <c r="I85" s="645"/>
      <c r="J85" s="645"/>
      <c r="K85" s="645"/>
      <c r="L85" s="645"/>
      <c r="M85" s="645"/>
      <c r="N85" s="645"/>
      <c r="O85" s="645"/>
      <c r="P85" s="645"/>
      <c r="Q85" s="645"/>
      <c r="R85" s="645"/>
      <c r="S85" s="645"/>
      <c r="T85" s="645"/>
      <c r="U85" s="645"/>
      <c r="V85" s="645"/>
      <c r="W85" s="645"/>
      <c r="X85" s="645"/>
      <c r="Y85" s="645"/>
      <c r="Z85" s="646"/>
      <c r="AA85" s="636" t="s">
        <v>1</v>
      </c>
      <c r="AB85" s="637"/>
    </row>
    <row r="86" spans="1:28" ht="19.95" customHeight="1" x14ac:dyDescent="0.2">
      <c r="A86" s="412"/>
      <c r="B86" s="643"/>
      <c r="C86" s="647"/>
      <c r="D86" s="648"/>
      <c r="E86" s="648"/>
      <c r="F86" s="648"/>
      <c r="G86" s="648"/>
      <c r="H86" s="648"/>
      <c r="I86" s="648"/>
      <c r="J86" s="648"/>
      <c r="K86" s="648"/>
      <c r="L86" s="648"/>
      <c r="M86" s="648"/>
      <c r="N86" s="648"/>
      <c r="O86" s="648"/>
      <c r="P86" s="648"/>
      <c r="Q86" s="648"/>
      <c r="R86" s="648"/>
      <c r="S86" s="648"/>
      <c r="T86" s="648"/>
      <c r="U86" s="648"/>
      <c r="V86" s="648"/>
      <c r="W86" s="648"/>
      <c r="X86" s="648"/>
      <c r="Y86" s="648"/>
      <c r="Z86" s="649"/>
      <c r="AA86" s="638"/>
      <c r="AB86" s="639"/>
    </row>
    <row r="87" spans="1:28" ht="79.95" customHeight="1" x14ac:dyDescent="0.2">
      <c r="A87" s="412"/>
      <c r="B87" s="642" t="s">
        <v>12</v>
      </c>
      <c r="C87" s="644" t="s">
        <v>968</v>
      </c>
      <c r="D87" s="645"/>
      <c r="E87" s="645"/>
      <c r="F87" s="645"/>
      <c r="G87" s="645"/>
      <c r="H87" s="645"/>
      <c r="I87" s="645"/>
      <c r="J87" s="645"/>
      <c r="K87" s="645"/>
      <c r="L87" s="645"/>
      <c r="M87" s="645"/>
      <c r="N87" s="645"/>
      <c r="O87" s="645"/>
      <c r="P87" s="645"/>
      <c r="Q87" s="645"/>
      <c r="R87" s="645"/>
      <c r="S87" s="645"/>
      <c r="T87" s="645"/>
      <c r="U87" s="645"/>
      <c r="V87" s="645"/>
      <c r="W87" s="645"/>
      <c r="X87" s="645"/>
      <c r="Y87" s="645"/>
      <c r="Z87" s="646"/>
      <c r="AA87" s="636" t="s">
        <v>1</v>
      </c>
      <c r="AB87" s="637"/>
    </row>
    <row r="88" spans="1:28" ht="79.95" customHeight="1" x14ac:dyDescent="0.2">
      <c r="A88" s="412"/>
      <c r="B88" s="643"/>
      <c r="C88" s="647"/>
      <c r="D88" s="648"/>
      <c r="E88" s="648"/>
      <c r="F88" s="648"/>
      <c r="G88" s="648"/>
      <c r="H88" s="648"/>
      <c r="I88" s="648"/>
      <c r="J88" s="648"/>
      <c r="K88" s="648"/>
      <c r="L88" s="648"/>
      <c r="M88" s="648"/>
      <c r="N88" s="648"/>
      <c r="O88" s="648"/>
      <c r="P88" s="648"/>
      <c r="Q88" s="648"/>
      <c r="R88" s="648"/>
      <c r="S88" s="648"/>
      <c r="T88" s="648"/>
      <c r="U88" s="648"/>
      <c r="V88" s="648"/>
      <c r="W88" s="648"/>
      <c r="X88" s="648"/>
      <c r="Y88" s="648"/>
      <c r="Z88" s="649"/>
      <c r="AA88" s="638"/>
      <c r="AB88" s="639"/>
    </row>
    <row r="89" spans="1:28" ht="15" customHeight="1" x14ac:dyDescent="0.2">
      <c r="A89" s="412"/>
      <c r="B89" s="642" t="s">
        <v>13</v>
      </c>
      <c r="C89" s="644" t="s">
        <v>357</v>
      </c>
      <c r="D89" s="645"/>
      <c r="E89" s="645"/>
      <c r="F89" s="645"/>
      <c r="G89" s="645"/>
      <c r="H89" s="645"/>
      <c r="I89" s="645"/>
      <c r="J89" s="645"/>
      <c r="K89" s="645"/>
      <c r="L89" s="645"/>
      <c r="M89" s="645"/>
      <c r="N89" s="645"/>
      <c r="O89" s="645"/>
      <c r="P89" s="645"/>
      <c r="Q89" s="645"/>
      <c r="R89" s="645"/>
      <c r="S89" s="645"/>
      <c r="T89" s="645"/>
      <c r="U89" s="645"/>
      <c r="V89" s="645"/>
      <c r="W89" s="645"/>
      <c r="X89" s="645"/>
      <c r="Y89" s="645"/>
      <c r="Z89" s="653"/>
      <c r="AA89" s="636" t="s">
        <v>1</v>
      </c>
      <c r="AB89" s="637"/>
    </row>
    <row r="90" spans="1:28" ht="27" customHeight="1" x14ac:dyDescent="0.2">
      <c r="A90" s="412"/>
      <c r="B90" s="643"/>
      <c r="C90" s="647"/>
      <c r="D90" s="648"/>
      <c r="E90" s="648"/>
      <c r="F90" s="648"/>
      <c r="G90" s="648"/>
      <c r="H90" s="648"/>
      <c r="I90" s="648"/>
      <c r="J90" s="648"/>
      <c r="K90" s="648"/>
      <c r="L90" s="648"/>
      <c r="M90" s="648"/>
      <c r="N90" s="648"/>
      <c r="O90" s="648"/>
      <c r="P90" s="648"/>
      <c r="Q90" s="648"/>
      <c r="R90" s="648"/>
      <c r="S90" s="648"/>
      <c r="T90" s="648"/>
      <c r="U90" s="648"/>
      <c r="V90" s="648"/>
      <c r="W90" s="648"/>
      <c r="X90" s="648"/>
      <c r="Y90" s="648"/>
      <c r="Z90" s="654"/>
      <c r="AA90" s="638"/>
      <c r="AB90" s="639"/>
    </row>
    <row r="91" spans="1:28" ht="12.75" customHeight="1" x14ac:dyDescent="0.2">
      <c r="A91" s="412"/>
      <c r="B91" s="412"/>
      <c r="C91" s="423"/>
      <c r="D91" s="423"/>
      <c r="E91" s="423"/>
      <c r="F91" s="423"/>
      <c r="G91" s="423"/>
      <c r="H91" s="423"/>
      <c r="I91" s="423"/>
      <c r="J91" s="423"/>
      <c r="K91" s="423"/>
      <c r="L91" s="423"/>
      <c r="M91" s="423"/>
      <c r="N91" s="423"/>
      <c r="O91" s="423"/>
      <c r="P91" s="423"/>
      <c r="Q91" s="423"/>
      <c r="R91" s="423"/>
      <c r="S91" s="423"/>
      <c r="T91" s="423"/>
      <c r="U91" s="423"/>
      <c r="V91" s="423"/>
      <c r="W91" s="423"/>
      <c r="X91" s="423"/>
      <c r="Y91" s="423"/>
      <c r="Z91" s="506"/>
      <c r="AA91" s="424"/>
      <c r="AB91" s="424"/>
    </row>
    <row r="92" spans="1:28" ht="25.05" customHeight="1" x14ac:dyDescent="0.2">
      <c r="A92" s="406" t="s">
        <v>929</v>
      </c>
      <c r="B92" s="412"/>
      <c r="C92" s="412"/>
      <c r="D92" s="412"/>
      <c r="E92" s="412"/>
      <c r="F92" s="412"/>
      <c r="G92" s="412"/>
      <c r="H92" s="412"/>
      <c r="I92" s="412"/>
      <c r="J92" s="388"/>
      <c r="K92" s="388"/>
      <c r="L92" s="388"/>
      <c r="M92" s="388"/>
      <c r="N92" s="388"/>
      <c r="O92" s="388"/>
      <c r="P92" s="388"/>
      <c r="Q92" s="423"/>
      <c r="R92" s="423"/>
      <c r="S92" s="423"/>
      <c r="T92" s="423"/>
      <c r="U92" s="423"/>
      <c r="V92" s="423"/>
      <c r="W92" s="423"/>
      <c r="X92" s="423"/>
      <c r="Y92" s="424"/>
      <c r="Z92" s="518"/>
      <c r="AA92" s="424"/>
      <c r="AB92" s="424"/>
    </row>
    <row r="93" spans="1:28" ht="30" customHeight="1" x14ac:dyDescent="0.2">
      <c r="A93" s="406"/>
      <c r="B93" s="642" t="s">
        <v>15</v>
      </c>
      <c r="C93" s="644" t="s">
        <v>328</v>
      </c>
      <c r="D93" s="645"/>
      <c r="E93" s="645"/>
      <c r="F93" s="645"/>
      <c r="G93" s="645"/>
      <c r="H93" s="645"/>
      <c r="I93" s="645"/>
      <c r="J93" s="645"/>
      <c r="K93" s="645"/>
      <c r="L93" s="645"/>
      <c r="M93" s="645"/>
      <c r="N93" s="645"/>
      <c r="O93" s="645"/>
      <c r="P93" s="645"/>
      <c r="Q93" s="645"/>
      <c r="R93" s="645"/>
      <c r="S93" s="645"/>
      <c r="T93" s="645"/>
      <c r="U93" s="645"/>
      <c r="V93" s="645"/>
      <c r="W93" s="645"/>
      <c r="X93" s="645"/>
      <c r="Y93" s="645"/>
      <c r="Z93" s="504"/>
      <c r="AA93" s="636" t="s">
        <v>1</v>
      </c>
      <c r="AB93" s="637"/>
    </row>
    <row r="94" spans="1:28" ht="30" customHeight="1" x14ac:dyDescent="0.2">
      <c r="A94" s="406"/>
      <c r="B94" s="659"/>
      <c r="C94" s="647"/>
      <c r="D94" s="648"/>
      <c r="E94" s="648"/>
      <c r="F94" s="648"/>
      <c r="G94" s="648"/>
      <c r="H94" s="648"/>
      <c r="I94" s="648"/>
      <c r="J94" s="648"/>
      <c r="K94" s="648"/>
      <c r="L94" s="648"/>
      <c r="M94" s="648"/>
      <c r="N94" s="648"/>
      <c r="O94" s="648"/>
      <c r="P94" s="648"/>
      <c r="Q94" s="648"/>
      <c r="R94" s="648"/>
      <c r="S94" s="648"/>
      <c r="T94" s="648"/>
      <c r="U94" s="648"/>
      <c r="V94" s="648"/>
      <c r="W94" s="648"/>
      <c r="X94" s="648"/>
      <c r="Y94" s="648"/>
      <c r="Z94" s="505"/>
      <c r="AA94" s="638"/>
      <c r="AB94" s="639"/>
    </row>
    <row r="95" spans="1:28" ht="30" customHeight="1" x14ac:dyDescent="0.2">
      <c r="A95" s="406"/>
      <c r="B95" s="642" t="s">
        <v>6</v>
      </c>
      <c r="C95" s="644" t="s">
        <v>969</v>
      </c>
      <c r="D95" s="645"/>
      <c r="E95" s="645"/>
      <c r="F95" s="645"/>
      <c r="G95" s="645"/>
      <c r="H95" s="645"/>
      <c r="I95" s="645"/>
      <c r="J95" s="645"/>
      <c r="K95" s="645"/>
      <c r="L95" s="645"/>
      <c r="M95" s="645"/>
      <c r="N95" s="645"/>
      <c r="O95" s="645"/>
      <c r="P95" s="645"/>
      <c r="Q95" s="645"/>
      <c r="R95" s="645"/>
      <c r="S95" s="645"/>
      <c r="T95" s="645"/>
      <c r="U95" s="645"/>
      <c r="V95" s="645"/>
      <c r="W95" s="645"/>
      <c r="X95" s="645"/>
      <c r="Y95" s="645"/>
      <c r="Z95" s="653"/>
      <c r="AA95" s="636" t="s">
        <v>1</v>
      </c>
      <c r="AB95" s="637"/>
    </row>
    <row r="96" spans="1:28" ht="30" customHeight="1" x14ac:dyDescent="0.2">
      <c r="A96" s="406"/>
      <c r="B96" s="643"/>
      <c r="C96" s="647"/>
      <c r="D96" s="648"/>
      <c r="E96" s="648"/>
      <c r="F96" s="648"/>
      <c r="G96" s="648"/>
      <c r="H96" s="648"/>
      <c r="I96" s="648"/>
      <c r="J96" s="648"/>
      <c r="K96" s="648"/>
      <c r="L96" s="648"/>
      <c r="M96" s="648"/>
      <c r="N96" s="648"/>
      <c r="O96" s="648"/>
      <c r="P96" s="648"/>
      <c r="Q96" s="648"/>
      <c r="R96" s="648"/>
      <c r="S96" s="648"/>
      <c r="T96" s="648"/>
      <c r="U96" s="648"/>
      <c r="V96" s="648"/>
      <c r="W96" s="648"/>
      <c r="X96" s="648"/>
      <c r="Y96" s="648"/>
      <c r="Z96" s="654"/>
      <c r="AA96" s="638"/>
      <c r="AB96" s="639"/>
    </row>
    <row r="97" spans="1:28" ht="15" customHeight="1" x14ac:dyDescent="0.2">
      <c r="A97" s="412"/>
      <c r="B97" s="737" t="s">
        <v>329</v>
      </c>
      <c r="C97" s="737"/>
      <c r="D97" s="737"/>
      <c r="E97" s="737"/>
      <c r="F97" s="737"/>
      <c r="G97" s="737"/>
      <c r="H97" s="737"/>
      <c r="I97" s="737"/>
      <c r="J97" s="737"/>
      <c r="K97" s="737"/>
      <c r="L97" s="737"/>
      <c r="M97" s="737"/>
      <c r="N97" s="737"/>
      <c r="O97" s="737"/>
      <c r="P97" s="737"/>
      <c r="Q97" s="737"/>
      <c r="R97" s="737"/>
      <c r="S97" s="737"/>
      <c r="T97" s="737"/>
      <c r="U97" s="737"/>
      <c r="V97" s="737"/>
      <c r="W97" s="737"/>
      <c r="X97" s="737"/>
      <c r="Y97" s="737"/>
      <c r="Z97" s="737"/>
      <c r="AA97" s="737"/>
      <c r="AB97" s="737"/>
    </row>
    <row r="98" spans="1:28" ht="12.75" customHeight="1" x14ac:dyDescent="0.2">
      <c r="A98" s="412"/>
      <c r="B98" s="415"/>
      <c r="C98" s="415"/>
      <c r="D98" s="415"/>
      <c r="E98" s="415"/>
      <c r="F98" s="415"/>
      <c r="G98" s="415"/>
      <c r="H98" s="415"/>
      <c r="I98" s="415"/>
      <c r="J98" s="415"/>
      <c r="K98" s="415"/>
      <c r="L98" s="415"/>
      <c r="M98" s="415"/>
      <c r="N98" s="415"/>
      <c r="O98" s="415"/>
      <c r="P98" s="415"/>
      <c r="Q98" s="415"/>
      <c r="R98" s="415"/>
      <c r="S98" s="415"/>
      <c r="T98" s="415"/>
      <c r="U98" s="415"/>
      <c r="V98" s="415"/>
      <c r="W98" s="415"/>
      <c r="X98" s="415"/>
      <c r="Y98" s="415"/>
      <c r="Z98" s="510"/>
      <c r="AA98" s="415"/>
      <c r="AB98" s="415"/>
    </row>
    <row r="99" spans="1:28" ht="24" customHeight="1" x14ac:dyDescent="0.2">
      <c r="A99" s="416" t="s">
        <v>21</v>
      </c>
      <c r="B99" s="412"/>
      <c r="C99" s="427"/>
      <c r="D99" s="427"/>
      <c r="E99" s="427"/>
      <c r="F99" s="427"/>
      <c r="G99" s="427"/>
      <c r="H99" s="427"/>
      <c r="I99" s="427"/>
      <c r="J99" s="427"/>
      <c r="K99" s="427"/>
      <c r="L99" s="427"/>
      <c r="M99" s="427"/>
      <c r="N99" s="427"/>
      <c r="O99" s="427"/>
      <c r="P99" s="427"/>
      <c r="Q99" s="427"/>
      <c r="R99" s="427"/>
      <c r="S99" s="427"/>
      <c r="T99" s="427"/>
      <c r="U99" s="427"/>
      <c r="V99" s="427"/>
      <c r="W99" s="427"/>
      <c r="X99" s="427"/>
      <c r="Y99" s="424"/>
      <c r="Z99" s="518"/>
      <c r="AA99" s="424"/>
      <c r="AB99" s="424"/>
    </row>
    <row r="100" spans="1:28" ht="28.8" customHeight="1" x14ac:dyDescent="0.2">
      <c r="A100" s="406" t="s">
        <v>883</v>
      </c>
      <c r="B100" s="401"/>
      <c r="C100" s="412"/>
      <c r="D100" s="412"/>
      <c r="E100" s="412"/>
      <c r="F100" s="412"/>
      <c r="G100" s="412"/>
      <c r="H100" s="412"/>
      <c r="I100" s="412"/>
      <c r="J100" s="388"/>
      <c r="K100" s="388"/>
      <c r="L100" s="388"/>
      <c r="M100" s="388"/>
      <c r="N100" s="388"/>
      <c r="O100" s="388"/>
      <c r="P100" s="388"/>
      <c r="Q100" s="388"/>
      <c r="R100" s="388"/>
      <c r="S100" s="388"/>
      <c r="T100" s="388"/>
      <c r="U100" s="388"/>
      <c r="V100" s="388"/>
      <c r="W100" s="388"/>
      <c r="X100" s="388"/>
      <c r="Y100" s="419"/>
      <c r="Z100" s="419"/>
      <c r="AA100" s="419"/>
      <c r="AB100" s="419"/>
    </row>
    <row r="101" spans="1:28" ht="30" customHeight="1" x14ac:dyDescent="0.2">
      <c r="A101" s="412"/>
      <c r="B101" s="642" t="s">
        <v>15</v>
      </c>
      <c r="C101" s="644" t="s">
        <v>67</v>
      </c>
      <c r="D101" s="645"/>
      <c r="E101" s="645"/>
      <c r="F101" s="645"/>
      <c r="G101" s="645"/>
      <c r="H101" s="645"/>
      <c r="I101" s="645"/>
      <c r="J101" s="645"/>
      <c r="K101" s="645"/>
      <c r="L101" s="645"/>
      <c r="M101" s="645"/>
      <c r="N101" s="645"/>
      <c r="O101" s="645"/>
      <c r="P101" s="645"/>
      <c r="Q101" s="645"/>
      <c r="R101" s="645"/>
      <c r="S101" s="645"/>
      <c r="T101" s="645"/>
      <c r="U101" s="645"/>
      <c r="V101" s="645"/>
      <c r="W101" s="645"/>
      <c r="X101" s="645"/>
      <c r="Y101" s="645"/>
      <c r="Z101" s="653"/>
      <c r="AA101" s="636" t="s">
        <v>1</v>
      </c>
      <c r="AB101" s="637"/>
    </row>
    <row r="102" spans="1:28" ht="37.200000000000003" customHeight="1" x14ac:dyDescent="0.2">
      <c r="A102" s="388"/>
      <c r="B102" s="643"/>
      <c r="C102" s="647"/>
      <c r="D102" s="648"/>
      <c r="E102" s="648"/>
      <c r="F102" s="648"/>
      <c r="G102" s="648"/>
      <c r="H102" s="648"/>
      <c r="I102" s="648"/>
      <c r="J102" s="648"/>
      <c r="K102" s="648"/>
      <c r="L102" s="648"/>
      <c r="M102" s="648"/>
      <c r="N102" s="648"/>
      <c r="O102" s="648"/>
      <c r="P102" s="648"/>
      <c r="Q102" s="648"/>
      <c r="R102" s="648"/>
      <c r="S102" s="648"/>
      <c r="T102" s="648"/>
      <c r="U102" s="648"/>
      <c r="V102" s="648"/>
      <c r="W102" s="648"/>
      <c r="X102" s="648"/>
      <c r="Y102" s="648"/>
      <c r="Z102" s="654"/>
      <c r="AA102" s="638"/>
      <c r="AB102" s="639"/>
    </row>
    <row r="103" spans="1:28" ht="15" customHeight="1" x14ac:dyDescent="0.2">
      <c r="A103" s="388"/>
      <c r="B103" s="642" t="s">
        <v>37</v>
      </c>
      <c r="C103" s="644" t="s">
        <v>930</v>
      </c>
      <c r="D103" s="645"/>
      <c r="E103" s="645"/>
      <c r="F103" s="645"/>
      <c r="G103" s="645"/>
      <c r="H103" s="645"/>
      <c r="I103" s="645"/>
      <c r="J103" s="645"/>
      <c r="K103" s="645"/>
      <c r="L103" s="645"/>
      <c r="M103" s="645"/>
      <c r="N103" s="645"/>
      <c r="O103" s="645"/>
      <c r="P103" s="645"/>
      <c r="Q103" s="645"/>
      <c r="R103" s="645"/>
      <c r="S103" s="645"/>
      <c r="T103" s="645"/>
      <c r="U103" s="645"/>
      <c r="V103" s="645"/>
      <c r="W103" s="645"/>
      <c r="X103" s="645"/>
      <c r="Y103" s="645"/>
      <c r="Z103" s="646"/>
      <c r="AA103" s="636" t="s">
        <v>1</v>
      </c>
      <c r="AB103" s="637"/>
    </row>
    <row r="104" spans="1:28" ht="22.2" customHeight="1" x14ac:dyDescent="0.2">
      <c r="A104" s="388"/>
      <c r="B104" s="643"/>
      <c r="C104" s="647"/>
      <c r="D104" s="648"/>
      <c r="E104" s="648"/>
      <c r="F104" s="648"/>
      <c r="G104" s="648"/>
      <c r="H104" s="648"/>
      <c r="I104" s="648"/>
      <c r="J104" s="648"/>
      <c r="K104" s="648"/>
      <c r="L104" s="648"/>
      <c r="M104" s="648"/>
      <c r="N104" s="648"/>
      <c r="O104" s="648"/>
      <c r="P104" s="648"/>
      <c r="Q104" s="648"/>
      <c r="R104" s="648"/>
      <c r="S104" s="648"/>
      <c r="T104" s="648"/>
      <c r="U104" s="648"/>
      <c r="V104" s="648"/>
      <c r="W104" s="648"/>
      <c r="X104" s="648"/>
      <c r="Y104" s="648"/>
      <c r="Z104" s="649"/>
      <c r="AA104" s="638"/>
      <c r="AB104" s="639"/>
    </row>
    <row r="105" spans="1:28" ht="14.25" customHeight="1" x14ac:dyDescent="0.2">
      <c r="A105" s="388"/>
      <c r="B105" s="642" t="s">
        <v>120</v>
      </c>
      <c r="C105" s="644" t="s">
        <v>121</v>
      </c>
      <c r="D105" s="645"/>
      <c r="E105" s="645"/>
      <c r="F105" s="645"/>
      <c r="G105" s="645"/>
      <c r="H105" s="645"/>
      <c r="I105" s="645"/>
      <c r="J105" s="645"/>
      <c r="K105" s="645"/>
      <c r="L105" s="645"/>
      <c r="M105" s="645"/>
      <c r="N105" s="645"/>
      <c r="O105" s="645"/>
      <c r="P105" s="645"/>
      <c r="Q105" s="645"/>
      <c r="R105" s="645"/>
      <c r="S105" s="645"/>
      <c r="T105" s="645"/>
      <c r="U105" s="645"/>
      <c r="V105" s="645"/>
      <c r="W105" s="645"/>
      <c r="X105" s="645"/>
      <c r="Y105" s="645"/>
      <c r="Z105" s="653"/>
      <c r="AA105" s="636"/>
      <c r="AB105" s="637"/>
    </row>
    <row r="106" spans="1:28" s="420" customFormat="1" ht="18" customHeight="1" x14ac:dyDescent="0.15">
      <c r="A106" s="429"/>
      <c r="B106" s="659"/>
      <c r="C106" s="430" t="s">
        <v>157</v>
      </c>
      <c r="D106" s="714" t="s">
        <v>158</v>
      </c>
      <c r="E106" s="714"/>
      <c r="F106" s="714"/>
      <c r="G106" s="714"/>
      <c r="H106" s="714"/>
      <c r="I106" s="714"/>
      <c r="J106" s="714"/>
      <c r="K106" s="714"/>
      <c r="L106" s="714"/>
      <c r="M106" s="714"/>
      <c r="N106" s="714"/>
      <c r="O106" s="714"/>
      <c r="P106" s="714"/>
      <c r="Q106" s="714"/>
      <c r="R106" s="714"/>
      <c r="S106" s="714"/>
      <c r="T106" s="714"/>
      <c r="U106" s="714"/>
      <c r="V106" s="714"/>
      <c r="W106" s="714"/>
      <c r="X106" s="714"/>
      <c r="Y106" s="714"/>
      <c r="Z106" s="752"/>
      <c r="AA106" s="699"/>
      <c r="AB106" s="700"/>
    </row>
    <row r="107" spans="1:28" s="420" customFormat="1" ht="18" customHeight="1" x14ac:dyDescent="0.15">
      <c r="A107" s="429"/>
      <c r="B107" s="659"/>
      <c r="C107" s="430" t="s">
        <v>159</v>
      </c>
      <c r="D107" s="714" t="s">
        <v>160</v>
      </c>
      <c r="E107" s="714"/>
      <c r="F107" s="714"/>
      <c r="G107" s="714"/>
      <c r="H107" s="714"/>
      <c r="I107" s="714"/>
      <c r="J107" s="714"/>
      <c r="K107" s="714"/>
      <c r="L107" s="714"/>
      <c r="M107" s="714"/>
      <c r="N107" s="714"/>
      <c r="O107" s="714"/>
      <c r="P107" s="714"/>
      <c r="Q107" s="714"/>
      <c r="R107" s="714"/>
      <c r="S107" s="714"/>
      <c r="T107" s="714"/>
      <c r="U107" s="714"/>
      <c r="V107" s="714"/>
      <c r="W107" s="714"/>
      <c r="X107" s="714"/>
      <c r="Y107" s="714"/>
      <c r="Z107" s="752"/>
      <c r="AA107" s="699"/>
      <c r="AB107" s="700"/>
    </row>
    <row r="108" spans="1:28" s="420" customFormat="1" ht="18" customHeight="1" x14ac:dyDescent="0.15">
      <c r="A108" s="429"/>
      <c r="B108" s="659"/>
      <c r="C108" s="430" t="s">
        <v>161</v>
      </c>
      <c r="D108" s="714" t="s">
        <v>162</v>
      </c>
      <c r="E108" s="714"/>
      <c r="F108" s="714"/>
      <c r="G108" s="714"/>
      <c r="H108" s="714"/>
      <c r="I108" s="714"/>
      <c r="J108" s="714"/>
      <c r="K108" s="714"/>
      <c r="L108" s="714"/>
      <c r="M108" s="714"/>
      <c r="N108" s="714"/>
      <c r="O108" s="714"/>
      <c r="P108" s="714"/>
      <c r="Q108" s="714"/>
      <c r="R108" s="714"/>
      <c r="S108" s="714"/>
      <c r="T108" s="714"/>
      <c r="U108" s="714"/>
      <c r="V108" s="714"/>
      <c r="W108" s="714"/>
      <c r="X108" s="714"/>
      <c r="Y108" s="714"/>
      <c r="Z108" s="752"/>
      <c r="AA108" s="699"/>
      <c r="AB108" s="700"/>
    </row>
    <row r="109" spans="1:28" s="420" customFormat="1" ht="18" customHeight="1" x14ac:dyDescent="0.15">
      <c r="A109" s="429"/>
      <c r="B109" s="659"/>
      <c r="C109" s="430" t="s">
        <v>163</v>
      </c>
      <c r="D109" s="714" t="s">
        <v>164</v>
      </c>
      <c r="E109" s="714"/>
      <c r="F109" s="714"/>
      <c r="G109" s="714"/>
      <c r="H109" s="714"/>
      <c r="I109" s="714"/>
      <c r="J109" s="714"/>
      <c r="K109" s="714"/>
      <c r="L109" s="714"/>
      <c r="M109" s="714"/>
      <c r="N109" s="714"/>
      <c r="O109" s="714"/>
      <c r="P109" s="714"/>
      <c r="Q109" s="714"/>
      <c r="R109" s="714"/>
      <c r="S109" s="714"/>
      <c r="T109" s="714"/>
      <c r="U109" s="714"/>
      <c r="V109" s="714"/>
      <c r="W109" s="714"/>
      <c r="X109" s="714"/>
      <c r="Y109" s="714"/>
      <c r="Z109" s="752"/>
      <c r="AA109" s="699"/>
      <c r="AB109" s="700"/>
    </row>
    <row r="110" spans="1:28" s="420" customFormat="1" ht="18" customHeight="1" x14ac:dyDescent="0.15">
      <c r="A110" s="429"/>
      <c r="B110" s="659"/>
      <c r="C110" s="430" t="s">
        <v>165</v>
      </c>
      <c r="D110" s="714" t="s">
        <v>166</v>
      </c>
      <c r="E110" s="714"/>
      <c r="F110" s="714"/>
      <c r="G110" s="714"/>
      <c r="H110" s="714"/>
      <c r="I110" s="714"/>
      <c r="J110" s="714"/>
      <c r="K110" s="714"/>
      <c r="L110" s="714"/>
      <c r="M110" s="714"/>
      <c r="N110" s="714"/>
      <c r="O110" s="714"/>
      <c r="P110" s="714"/>
      <c r="Q110" s="714"/>
      <c r="R110" s="714"/>
      <c r="S110" s="714"/>
      <c r="T110" s="714"/>
      <c r="U110" s="714"/>
      <c r="V110" s="714"/>
      <c r="W110" s="714"/>
      <c r="X110" s="714"/>
      <c r="Y110" s="714"/>
      <c r="Z110" s="752"/>
      <c r="AA110" s="699"/>
      <c r="AB110" s="700"/>
    </row>
    <row r="111" spans="1:28" s="420" customFormat="1" ht="18" customHeight="1" x14ac:dyDescent="0.15">
      <c r="A111" s="429"/>
      <c r="B111" s="659"/>
      <c r="C111" s="430" t="s">
        <v>167</v>
      </c>
      <c r="D111" s="714" t="s">
        <v>168</v>
      </c>
      <c r="E111" s="714"/>
      <c r="F111" s="714"/>
      <c r="G111" s="714"/>
      <c r="H111" s="714"/>
      <c r="I111" s="714"/>
      <c r="J111" s="714"/>
      <c r="K111" s="714"/>
      <c r="L111" s="714"/>
      <c r="M111" s="714"/>
      <c r="N111" s="714"/>
      <c r="O111" s="714"/>
      <c r="P111" s="714"/>
      <c r="Q111" s="714"/>
      <c r="R111" s="714"/>
      <c r="S111" s="714"/>
      <c r="T111" s="714"/>
      <c r="U111" s="714"/>
      <c r="V111" s="714"/>
      <c r="W111" s="714"/>
      <c r="X111" s="714"/>
      <c r="Y111" s="714"/>
      <c r="Z111" s="752"/>
      <c r="AA111" s="699"/>
      <c r="AB111" s="700"/>
    </row>
    <row r="112" spans="1:28" s="420" customFormat="1" ht="18" customHeight="1" x14ac:dyDescent="0.15">
      <c r="A112" s="429"/>
      <c r="B112" s="659"/>
      <c r="C112" s="430" t="s">
        <v>169</v>
      </c>
      <c r="D112" s="714" t="s">
        <v>170</v>
      </c>
      <c r="E112" s="714"/>
      <c r="F112" s="714"/>
      <c r="G112" s="714"/>
      <c r="H112" s="714"/>
      <c r="I112" s="714"/>
      <c r="J112" s="714"/>
      <c r="K112" s="714"/>
      <c r="L112" s="714"/>
      <c r="M112" s="714"/>
      <c r="N112" s="714"/>
      <c r="O112" s="714"/>
      <c r="P112" s="714"/>
      <c r="Q112" s="714"/>
      <c r="R112" s="714"/>
      <c r="S112" s="714"/>
      <c r="T112" s="714"/>
      <c r="U112" s="714"/>
      <c r="V112" s="714"/>
      <c r="W112" s="714"/>
      <c r="X112" s="714"/>
      <c r="Y112" s="714"/>
      <c r="Z112" s="752"/>
      <c r="AA112" s="699"/>
      <c r="AB112" s="700"/>
    </row>
    <row r="113" spans="1:28" s="420" customFormat="1" ht="18" customHeight="1" x14ac:dyDescent="0.15">
      <c r="A113" s="429"/>
      <c r="B113" s="643"/>
      <c r="C113" s="515" t="s">
        <v>171</v>
      </c>
      <c r="D113" s="715" t="s">
        <v>172</v>
      </c>
      <c r="E113" s="715"/>
      <c r="F113" s="715"/>
      <c r="G113" s="715"/>
      <c r="H113" s="715"/>
      <c r="I113" s="715"/>
      <c r="J113" s="715"/>
      <c r="K113" s="715"/>
      <c r="L113" s="715"/>
      <c r="M113" s="715"/>
      <c r="N113" s="715"/>
      <c r="O113" s="715"/>
      <c r="P113" s="715"/>
      <c r="Q113" s="715"/>
      <c r="R113" s="715"/>
      <c r="S113" s="715"/>
      <c r="T113" s="715"/>
      <c r="U113" s="715"/>
      <c r="V113" s="715"/>
      <c r="W113" s="715"/>
      <c r="X113" s="715"/>
      <c r="Y113" s="715"/>
      <c r="Z113" s="834"/>
      <c r="AA113" s="638"/>
      <c r="AB113" s="639"/>
    </row>
    <row r="114" spans="1:28" ht="12.75" customHeight="1" x14ac:dyDescent="0.2">
      <c r="A114" s="412"/>
      <c r="B114" s="412"/>
      <c r="C114" s="427"/>
      <c r="D114" s="427"/>
      <c r="E114" s="427"/>
      <c r="F114" s="427"/>
      <c r="G114" s="427"/>
      <c r="H114" s="427"/>
      <c r="I114" s="427"/>
      <c r="J114" s="427"/>
      <c r="K114" s="427"/>
      <c r="L114" s="427"/>
      <c r="M114" s="427"/>
      <c r="N114" s="427"/>
      <c r="O114" s="427"/>
      <c r="P114" s="427"/>
      <c r="Q114" s="427"/>
      <c r="R114" s="427"/>
      <c r="S114" s="427"/>
      <c r="T114" s="427"/>
      <c r="U114" s="427"/>
      <c r="V114" s="427"/>
      <c r="W114" s="427"/>
      <c r="X114" s="427"/>
      <c r="Y114" s="424"/>
      <c r="Z114" s="518"/>
      <c r="AA114" s="424"/>
      <c r="AB114" s="424"/>
    </row>
    <row r="115" spans="1:28" ht="25.05" customHeight="1" x14ac:dyDescent="0.2">
      <c r="A115" s="406" t="s">
        <v>889</v>
      </c>
      <c r="B115" s="401"/>
      <c r="C115" s="412"/>
      <c r="D115" s="412"/>
      <c r="E115" s="412"/>
      <c r="F115" s="412"/>
      <c r="G115" s="412"/>
      <c r="H115" s="412"/>
      <c r="I115" s="412"/>
      <c r="J115" s="388"/>
      <c r="K115" s="388"/>
      <c r="L115" s="388"/>
      <c r="M115" s="388"/>
      <c r="N115" s="388"/>
      <c r="O115" s="388"/>
      <c r="P115" s="388"/>
      <c r="Q115" s="388"/>
      <c r="R115" s="388"/>
      <c r="S115" s="388"/>
      <c r="T115" s="388"/>
      <c r="U115" s="388"/>
      <c r="V115" s="388"/>
      <c r="W115" s="388"/>
      <c r="X115" s="388"/>
      <c r="Y115" s="419"/>
      <c r="Z115" s="419"/>
      <c r="AA115" s="419"/>
      <c r="AB115" s="419"/>
    </row>
    <row r="116" spans="1:28" ht="11.25" customHeight="1" x14ac:dyDescent="0.2">
      <c r="A116" s="412"/>
      <c r="B116" s="642" t="s">
        <v>15</v>
      </c>
      <c r="C116" s="689" t="s">
        <v>306</v>
      </c>
      <c r="D116" s="690"/>
      <c r="E116" s="690"/>
      <c r="F116" s="690"/>
      <c r="G116" s="690"/>
      <c r="H116" s="690"/>
      <c r="I116" s="690"/>
      <c r="J116" s="690"/>
      <c r="K116" s="690"/>
      <c r="L116" s="690"/>
      <c r="M116" s="690"/>
      <c r="N116" s="690"/>
      <c r="O116" s="690"/>
      <c r="P116" s="690"/>
      <c r="Q116" s="690"/>
      <c r="R116" s="690"/>
      <c r="S116" s="690"/>
      <c r="T116" s="690"/>
      <c r="U116" s="690"/>
      <c r="V116" s="690"/>
      <c r="W116" s="690"/>
      <c r="X116" s="690"/>
      <c r="Y116" s="690"/>
      <c r="Z116" s="835"/>
      <c r="AA116" s="636" t="s">
        <v>1</v>
      </c>
      <c r="AB116" s="637"/>
    </row>
    <row r="117" spans="1:28" ht="11.25" customHeight="1" x14ac:dyDescent="0.2">
      <c r="A117" s="412"/>
      <c r="B117" s="643"/>
      <c r="C117" s="692"/>
      <c r="D117" s="693"/>
      <c r="E117" s="693"/>
      <c r="F117" s="693"/>
      <c r="G117" s="693"/>
      <c r="H117" s="693"/>
      <c r="I117" s="693"/>
      <c r="J117" s="693"/>
      <c r="K117" s="693"/>
      <c r="L117" s="693"/>
      <c r="M117" s="693"/>
      <c r="N117" s="693"/>
      <c r="O117" s="693"/>
      <c r="P117" s="693"/>
      <c r="Q117" s="693"/>
      <c r="R117" s="693"/>
      <c r="S117" s="693"/>
      <c r="T117" s="693"/>
      <c r="U117" s="693"/>
      <c r="V117" s="693"/>
      <c r="W117" s="693"/>
      <c r="X117" s="693"/>
      <c r="Y117" s="693"/>
      <c r="Z117" s="836"/>
      <c r="AA117" s="638"/>
      <c r="AB117" s="639"/>
    </row>
    <row r="118" spans="1:28" ht="7.8" customHeight="1" x14ac:dyDescent="0.2">
      <c r="A118" s="412"/>
      <c r="B118" s="412"/>
      <c r="C118" s="427"/>
      <c r="D118" s="427"/>
      <c r="E118" s="427"/>
      <c r="F118" s="427"/>
      <c r="G118" s="427"/>
      <c r="H118" s="427"/>
      <c r="I118" s="427"/>
      <c r="J118" s="427"/>
      <c r="K118" s="427"/>
      <c r="L118" s="427"/>
      <c r="M118" s="427"/>
      <c r="N118" s="427"/>
      <c r="O118" s="427"/>
      <c r="P118" s="427"/>
      <c r="Q118" s="427"/>
      <c r="R118" s="427"/>
      <c r="S118" s="427"/>
      <c r="T118" s="427"/>
      <c r="U118" s="427"/>
      <c r="V118" s="427"/>
      <c r="W118" s="427"/>
      <c r="X118" s="427"/>
      <c r="Y118" s="424"/>
      <c r="Z118" s="518"/>
      <c r="AA118" s="424"/>
      <c r="AB118" s="424"/>
    </row>
    <row r="119" spans="1:28" ht="24" customHeight="1" x14ac:dyDescent="0.2">
      <c r="A119" s="406" t="s">
        <v>892</v>
      </c>
      <c r="B119" s="401"/>
      <c r="C119" s="412"/>
      <c r="D119" s="412"/>
      <c r="E119" s="412"/>
      <c r="F119" s="412"/>
      <c r="G119" s="412"/>
      <c r="H119" s="412"/>
      <c r="I119" s="412"/>
      <c r="J119" s="388"/>
      <c r="K119" s="388"/>
      <c r="L119" s="388"/>
      <c r="M119" s="388"/>
      <c r="N119" s="388"/>
      <c r="O119" s="388"/>
      <c r="P119" s="388"/>
      <c r="Q119" s="388"/>
      <c r="R119" s="388"/>
      <c r="S119" s="388"/>
      <c r="T119" s="388"/>
      <c r="U119" s="388"/>
      <c r="V119" s="388"/>
      <c r="W119" s="388"/>
      <c r="X119" s="388"/>
      <c r="Y119" s="419"/>
      <c r="Z119" s="419"/>
      <c r="AA119" s="419"/>
      <c r="AB119" s="419"/>
    </row>
    <row r="120" spans="1:28" ht="30" customHeight="1" x14ac:dyDescent="0.2">
      <c r="A120" s="412"/>
      <c r="B120" s="642" t="s">
        <v>15</v>
      </c>
      <c r="C120" s="644" t="s">
        <v>353</v>
      </c>
      <c r="D120" s="645"/>
      <c r="E120" s="645"/>
      <c r="F120" s="645"/>
      <c r="G120" s="645"/>
      <c r="H120" s="645"/>
      <c r="I120" s="645"/>
      <c r="J120" s="645"/>
      <c r="K120" s="645"/>
      <c r="L120" s="645"/>
      <c r="M120" s="645"/>
      <c r="N120" s="645"/>
      <c r="O120" s="645"/>
      <c r="P120" s="645"/>
      <c r="Q120" s="645"/>
      <c r="R120" s="645"/>
      <c r="S120" s="645"/>
      <c r="T120" s="645"/>
      <c r="U120" s="645"/>
      <c r="V120" s="645"/>
      <c r="W120" s="645"/>
      <c r="X120" s="645"/>
      <c r="Y120" s="645"/>
      <c r="Z120" s="653"/>
      <c r="AA120" s="636" t="s">
        <v>1</v>
      </c>
      <c r="AB120" s="637"/>
    </row>
    <row r="121" spans="1:28" ht="30" customHeight="1" x14ac:dyDescent="0.2">
      <c r="A121" s="412"/>
      <c r="B121" s="643"/>
      <c r="C121" s="647"/>
      <c r="D121" s="648"/>
      <c r="E121" s="648"/>
      <c r="F121" s="648"/>
      <c r="G121" s="648"/>
      <c r="H121" s="648"/>
      <c r="I121" s="648"/>
      <c r="J121" s="648"/>
      <c r="K121" s="648"/>
      <c r="L121" s="648"/>
      <c r="M121" s="648"/>
      <c r="N121" s="648"/>
      <c r="O121" s="648"/>
      <c r="P121" s="648"/>
      <c r="Q121" s="648"/>
      <c r="R121" s="648"/>
      <c r="S121" s="648"/>
      <c r="T121" s="648"/>
      <c r="U121" s="648"/>
      <c r="V121" s="648"/>
      <c r="W121" s="648"/>
      <c r="X121" s="648"/>
      <c r="Y121" s="648"/>
      <c r="Z121" s="654"/>
      <c r="AA121" s="638"/>
      <c r="AB121" s="639"/>
    </row>
    <row r="122" spans="1:28" ht="12.75" customHeight="1" x14ac:dyDescent="0.2">
      <c r="A122" s="412"/>
      <c r="B122" s="412"/>
      <c r="C122" s="427"/>
      <c r="D122" s="427"/>
      <c r="E122" s="427"/>
      <c r="F122" s="427"/>
      <c r="G122" s="427"/>
      <c r="H122" s="427"/>
      <c r="I122" s="427"/>
      <c r="J122" s="427"/>
      <c r="K122" s="427"/>
      <c r="L122" s="427"/>
      <c r="M122" s="427"/>
      <c r="N122" s="427"/>
      <c r="O122" s="427"/>
      <c r="P122" s="427"/>
      <c r="Q122" s="427"/>
      <c r="R122" s="427"/>
      <c r="S122" s="427"/>
      <c r="T122" s="427"/>
      <c r="U122" s="427"/>
      <c r="V122" s="427"/>
      <c r="W122" s="427"/>
      <c r="X122" s="427"/>
      <c r="Y122" s="424"/>
      <c r="Z122" s="518"/>
      <c r="AA122" s="424"/>
      <c r="AB122" s="424"/>
    </row>
    <row r="123" spans="1:28" ht="25.05" customHeight="1" x14ac:dyDescent="0.2">
      <c r="A123" s="406" t="s">
        <v>894</v>
      </c>
      <c r="B123" s="401"/>
      <c r="C123" s="412"/>
      <c r="D123" s="412"/>
      <c r="E123" s="412"/>
      <c r="F123" s="412"/>
      <c r="G123" s="412"/>
      <c r="H123" s="412"/>
      <c r="I123" s="412"/>
      <c r="J123" s="388"/>
      <c r="K123" s="388"/>
      <c r="L123" s="388"/>
      <c r="M123" s="388"/>
      <c r="N123" s="388"/>
      <c r="O123" s="388"/>
      <c r="P123" s="388"/>
      <c r="Q123" s="388"/>
      <c r="R123" s="388"/>
      <c r="S123" s="388"/>
      <c r="T123" s="388"/>
      <c r="U123" s="388"/>
      <c r="V123" s="388"/>
      <c r="W123" s="388"/>
      <c r="X123" s="388"/>
      <c r="Y123" s="419"/>
      <c r="Z123" s="419"/>
      <c r="AA123" s="419"/>
      <c r="AB123" s="419"/>
    </row>
    <row r="124" spans="1:28" ht="15" customHeight="1" x14ac:dyDescent="0.2">
      <c r="A124" s="412"/>
      <c r="B124" s="642" t="s">
        <v>15</v>
      </c>
      <c r="C124" s="644" t="s">
        <v>359</v>
      </c>
      <c r="D124" s="645"/>
      <c r="E124" s="645"/>
      <c r="F124" s="645"/>
      <c r="G124" s="645"/>
      <c r="H124" s="645"/>
      <c r="I124" s="645"/>
      <c r="J124" s="645"/>
      <c r="K124" s="645"/>
      <c r="L124" s="645"/>
      <c r="M124" s="645"/>
      <c r="N124" s="645"/>
      <c r="O124" s="645"/>
      <c r="P124" s="645"/>
      <c r="Q124" s="645"/>
      <c r="R124" s="645"/>
      <c r="S124" s="645"/>
      <c r="T124" s="645"/>
      <c r="U124" s="645"/>
      <c r="V124" s="645"/>
      <c r="W124" s="645"/>
      <c r="X124" s="645"/>
      <c r="Y124" s="645"/>
      <c r="Z124" s="653"/>
      <c r="AA124" s="636" t="s">
        <v>1</v>
      </c>
      <c r="AB124" s="637"/>
    </row>
    <row r="125" spans="1:28" ht="15" customHeight="1" x14ac:dyDescent="0.2">
      <c r="A125" s="412"/>
      <c r="B125" s="643"/>
      <c r="C125" s="647"/>
      <c r="D125" s="648"/>
      <c r="E125" s="648"/>
      <c r="F125" s="648"/>
      <c r="G125" s="648"/>
      <c r="H125" s="648"/>
      <c r="I125" s="648"/>
      <c r="J125" s="648"/>
      <c r="K125" s="648"/>
      <c r="L125" s="648"/>
      <c r="M125" s="648"/>
      <c r="N125" s="648"/>
      <c r="O125" s="648"/>
      <c r="P125" s="648"/>
      <c r="Q125" s="648"/>
      <c r="R125" s="648"/>
      <c r="S125" s="648"/>
      <c r="T125" s="648"/>
      <c r="U125" s="648"/>
      <c r="V125" s="648"/>
      <c r="W125" s="648"/>
      <c r="X125" s="648"/>
      <c r="Y125" s="648"/>
      <c r="Z125" s="654"/>
      <c r="AA125" s="638"/>
      <c r="AB125" s="639"/>
    </row>
    <row r="126" spans="1:28" ht="15" customHeight="1" x14ac:dyDescent="0.2">
      <c r="A126" s="412"/>
      <c r="B126" s="642" t="s">
        <v>6</v>
      </c>
      <c r="C126" s="644" t="s">
        <v>173</v>
      </c>
      <c r="D126" s="645"/>
      <c r="E126" s="645"/>
      <c r="F126" s="645"/>
      <c r="G126" s="645"/>
      <c r="H126" s="645"/>
      <c r="I126" s="645"/>
      <c r="J126" s="645"/>
      <c r="K126" s="645"/>
      <c r="L126" s="645"/>
      <c r="M126" s="645"/>
      <c r="N126" s="645"/>
      <c r="O126" s="645"/>
      <c r="P126" s="645"/>
      <c r="Q126" s="645"/>
      <c r="R126" s="645"/>
      <c r="S126" s="645"/>
      <c r="T126" s="645"/>
      <c r="U126" s="645"/>
      <c r="V126" s="645"/>
      <c r="W126" s="645"/>
      <c r="X126" s="645"/>
      <c r="Y126" s="645"/>
      <c r="Z126" s="653"/>
      <c r="AA126" s="636" t="s">
        <v>1</v>
      </c>
      <c r="AB126" s="637"/>
    </row>
    <row r="127" spans="1:28" ht="15" customHeight="1" x14ac:dyDescent="0.2">
      <c r="A127" s="412"/>
      <c r="B127" s="643"/>
      <c r="C127" s="647"/>
      <c r="D127" s="648"/>
      <c r="E127" s="648"/>
      <c r="F127" s="648"/>
      <c r="G127" s="648"/>
      <c r="H127" s="648"/>
      <c r="I127" s="648"/>
      <c r="J127" s="648"/>
      <c r="K127" s="648"/>
      <c r="L127" s="648"/>
      <c r="M127" s="648"/>
      <c r="N127" s="648"/>
      <c r="O127" s="648"/>
      <c r="P127" s="648"/>
      <c r="Q127" s="648"/>
      <c r="R127" s="648"/>
      <c r="S127" s="648"/>
      <c r="T127" s="648"/>
      <c r="U127" s="648"/>
      <c r="V127" s="648"/>
      <c r="W127" s="648"/>
      <c r="X127" s="648"/>
      <c r="Y127" s="648"/>
      <c r="Z127" s="654"/>
      <c r="AA127" s="638"/>
      <c r="AB127" s="639"/>
    </row>
    <row r="128" spans="1:28" ht="15" customHeight="1" x14ac:dyDescent="0.2">
      <c r="A128" s="412"/>
      <c r="B128" s="642" t="s">
        <v>16</v>
      </c>
      <c r="C128" s="644" t="s">
        <v>360</v>
      </c>
      <c r="D128" s="645"/>
      <c r="E128" s="645"/>
      <c r="F128" s="645"/>
      <c r="G128" s="645"/>
      <c r="H128" s="645"/>
      <c r="I128" s="645"/>
      <c r="J128" s="645"/>
      <c r="K128" s="645"/>
      <c r="L128" s="645"/>
      <c r="M128" s="645"/>
      <c r="N128" s="645"/>
      <c r="O128" s="645"/>
      <c r="P128" s="645"/>
      <c r="Q128" s="645"/>
      <c r="R128" s="645"/>
      <c r="S128" s="645"/>
      <c r="T128" s="645"/>
      <c r="U128" s="645"/>
      <c r="V128" s="645"/>
      <c r="W128" s="645"/>
      <c r="X128" s="645"/>
      <c r="Y128" s="645"/>
      <c r="Z128" s="653"/>
      <c r="AA128" s="636" t="s">
        <v>1</v>
      </c>
      <c r="AB128" s="637"/>
    </row>
    <row r="129" spans="1:28" ht="15" customHeight="1" x14ac:dyDescent="0.2">
      <c r="A129" s="412"/>
      <c r="B129" s="643"/>
      <c r="C129" s="647"/>
      <c r="D129" s="648"/>
      <c r="E129" s="648"/>
      <c r="F129" s="648"/>
      <c r="G129" s="648"/>
      <c r="H129" s="648"/>
      <c r="I129" s="648"/>
      <c r="J129" s="648"/>
      <c r="K129" s="648"/>
      <c r="L129" s="648"/>
      <c r="M129" s="648"/>
      <c r="N129" s="648"/>
      <c r="O129" s="648"/>
      <c r="P129" s="648"/>
      <c r="Q129" s="648"/>
      <c r="R129" s="648"/>
      <c r="S129" s="648"/>
      <c r="T129" s="648"/>
      <c r="U129" s="648"/>
      <c r="V129" s="648"/>
      <c r="W129" s="648"/>
      <c r="X129" s="648"/>
      <c r="Y129" s="648"/>
      <c r="Z129" s="654"/>
      <c r="AA129" s="638"/>
      <c r="AB129" s="639"/>
    </row>
    <row r="130" spans="1:28" ht="12.75" customHeight="1" x14ac:dyDescent="0.2">
      <c r="A130" s="412"/>
      <c r="B130" s="412"/>
      <c r="C130" s="427"/>
      <c r="D130" s="427"/>
      <c r="E130" s="427"/>
      <c r="F130" s="427"/>
      <c r="G130" s="427"/>
      <c r="H130" s="427"/>
      <c r="I130" s="427"/>
      <c r="J130" s="427"/>
      <c r="K130" s="427"/>
      <c r="L130" s="427"/>
      <c r="M130" s="427"/>
      <c r="N130" s="427"/>
      <c r="O130" s="427"/>
      <c r="P130" s="427"/>
      <c r="Q130" s="427"/>
      <c r="R130" s="427"/>
      <c r="S130" s="427"/>
      <c r="T130" s="427"/>
      <c r="U130" s="427"/>
      <c r="V130" s="427"/>
      <c r="W130" s="427"/>
      <c r="X130" s="427"/>
      <c r="Y130" s="424"/>
      <c r="Z130" s="518"/>
      <c r="AA130" s="424"/>
      <c r="AB130" s="424"/>
    </row>
    <row r="131" spans="1:28" ht="18" customHeight="1" x14ac:dyDescent="0.2">
      <c r="A131" s="406" t="s">
        <v>896</v>
      </c>
      <c r="B131" s="401"/>
      <c r="C131" s="412"/>
      <c r="D131" s="412"/>
      <c r="E131" s="412"/>
      <c r="F131" s="412"/>
      <c r="G131" s="412"/>
      <c r="H131" s="412"/>
      <c r="I131" s="412"/>
      <c r="J131" s="388"/>
      <c r="K131" s="388"/>
      <c r="L131" s="388"/>
      <c r="M131" s="388"/>
      <c r="N131" s="388"/>
      <c r="O131" s="388"/>
      <c r="P131" s="388"/>
      <c r="Q131" s="388"/>
      <c r="R131" s="388"/>
      <c r="S131" s="388"/>
      <c r="T131" s="388"/>
      <c r="U131" s="388"/>
      <c r="V131" s="388"/>
      <c r="W131" s="388"/>
      <c r="X131" s="388"/>
      <c r="Y131" s="419"/>
      <c r="Z131" s="419"/>
      <c r="AA131" s="419"/>
      <c r="AB131" s="419"/>
    </row>
    <row r="132" spans="1:28" ht="22.5" customHeight="1" x14ac:dyDescent="0.2">
      <c r="A132" s="412"/>
      <c r="B132" s="642" t="s">
        <v>15</v>
      </c>
      <c r="C132" s="644" t="s">
        <v>361</v>
      </c>
      <c r="D132" s="645"/>
      <c r="E132" s="645"/>
      <c r="F132" s="645"/>
      <c r="G132" s="645"/>
      <c r="H132" s="645"/>
      <c r="I132" s="645"/>
      <c r="J132" s="645"/>
      <c r="K132" s="645"/>
      <c r="L132" s="645"/>
      <c r="M132" s="645"/>
      <c r="N132" s="645"/>
      <c r="O132" s="645"/>
      <c r="P132" s="645"/>
      <c r="Q132" s="645"/>
      <c r="R132" s="645"/>
      <c r="S132" s="645"/>
      <c r="T132" s="645"/>
      <c r="U132" s="645"/>
      <c r="V132" s="645"/>
      <c r="W132" s="645"/>
      <c r="X132" s="645"/>
      <c r="Y132" s="645"/>
      <c r="Z132" s="653"/>
      <c r="AA132" s="636" t="s">
        <v>1</v>
      </c>
      <c r="AB132" s="637"/>
    </row>
    <row r="133" spans="1:28" ht="22.5" customHeight="1" x14ac:dyDescent="0.2">
      <c r="A133" s="412"/>
      <c r="B133" s="659"/>
      <c r="C133" s="647"/>
      <c r="D133" s="648"/>
      <c r="E133" s="648"/>
      <c r="F133" s="648"/>
      <c r="G133" s="648"/>
      <c r="H133" s="648"/>
      <c r="I133" s="648"/>
      <c r="J133" s="648"/>
      <c r="K133" s="648"/>
      <c r="L133" s="648"/>
      <c r="M133" s="648"/>
      <c r="N133" s="648"/>
      <c r="O133" s="648"/>
      <c r="P133" s="648"/>
      <c r="Q133" s="648"/>
      <c r="R133" s="648"/>
      <c r="S133" s="648"/>
      <c r="T133" s="648"/>
      <c r="U133" s="648"/>
      <c r="V133" s="648"/>
      <c r="W133" s="648"/>
      <c r="X133" s="648"/>
      <c r="Y133" s="648"/>
      <c r="Z133" s="654"/>
      <c r="AA133" s="638"/>
      <c r="AB133" s="639"/>
    </row>
    <row r="134" spans="1:28" ht="22.5" customHeight="1" x14ac:dyDescent="0.2">
      <c r="A134" s="412"/>
      <c r="B134" s="642" t="s">
        <v>6</v>
      </c>
      <c r="C134" s="644" t="s">
        <v>362</v>
      </c>
      <c r="D134" s="645"/>
      <c r="E134" s="645"/>
      <c r="F134" s="645"/>
      <c r="G134" s="645"/>
      <c r="H134" s="645"/>
      <c r="I134" s="645"/>
      <c r="J134" s="645"/>
      <c r="K134" s="645"/>
      <c r="L134" s="645"/>
      <c r="M134" s="645"/>
      <c r="N134" s="645"/>
      <c r="O134" s="645"/>
      <c r="P134" s="645"/>
      <c r="Q134" s="645"/>
      <c r="R134" s="645"/>
      <c r="S134" s="645"/>
      <c r="T134" s="645"/>
      <c r="U134" s="645"/>
      <c r="V134" s="645"/>
      <c r="W134" s="645"/>
      <c r="X134" s="645"/>
      <c r="Y134" s="645"/>
      <c r="Z134" s="646"/>
      <c r="AA134" s="636" t="s">
        <v>1</v>
      </c>
      <c r="AB134" s="637"/>
    </row>
    <row r="135" spans="1:28" ht="22.5" customHeight="1" x14ac:dyDescent="0.2">
      <c r="A135" s="412"/>
      <c r="B135" s="643"/>
      <c r="C135" s="647"/>
      <c r="D135" s="648"/>
      <c r="E135" s="648"/>
      <c r="F135" s="648"/>
      <c r="G135" s="648"/>
      <c r="H135" s="648"/>
      <c r="I135" s="648"/>
      <c r="J135" s="648"/>
      <c r="K135" s="648"/>
      <c r="L135" s="648"/>
      <c r="M135" s="648"/>
      <c r="N135" s="648"/>
      <c r="O135" s="648"/>
      <c r="P135" s="648"/>
      <c r="Q135" s="648"/>
      <c r="R135" s="648"/>
      <c r="S135" s="648"/>
      <c r="T135" s="648"/>
      <c r="U135" s="648"/>
      <c r="V135" s="648"/>
      <c r="W135" s="648"/>
      <c r="X135" s="648"/>
      <c r="Y135" s="648"/>
      <c r="Z135" s="649"/>
      <c r="AA135" s="638"/>
      <c r="AB135" s="639"/>
    </row>
    <row r="136" spans="1:28" ht="12.75" customHeight="1" x14ac:dyDescent="0.2">
      <c r="A136" s="412"/>
      <c r="B136" s="412"/>
      <c r="C136" s="427"/>
      <c r="D136" s="427"/>
      <c r="E136" s="427"/>
      <c r="F136" s="427"/>
      <c r="G136" s="427"/>
      <c r="H136" s="427"/>
      <c r="I136" s="427"/>
      <c r="J136" s="427"/>
      <c r="K136" s="427"/>
      <c r="L136" s="427"/>
      <c r="M136" s="427"/>
      <c r="N136" s="427"/>
      <c r="O136" s="427"/>
      <c r="P136" s="427"/>
      <c r="Q136" s="427"/>
      <c r="R136" s="427"/>
      <c r="S136" s="427"/>
      <c r="T136" s="427"/>
      <c r="U136" s="427"/>
      <c r="V136" s="427"/>
      <c r="W136" s="427"/>
      <c r="X136" s="427"/>
      <c r="Y136" s="424"/>
      <c r="Z136" s="518"/>
      <c r="AA136" s="424"/>
      <c r="AB136" s="424"/>
    </row>
    <row r="137" spans="1:28" ht="18" customHeight="1" x14ac:dyDescent="0.2">
      <c r="A137" s="406" t="s">
        <v>898</v>
      </c>
      <c r="B137" s="401"/>
      <c r="C137" s="412"/>
      <c r="D137" s="412"/>
      <c r="E137" s="412"/>
      <c r="F137" s="412"/>
      <c r="G137" s="412"/>
      <c r="H137" s="412"/>
      <c r="I137" s="412"/>
      <c r="J137" s="388"/>
      <c r="K137" s="388"/>
      <c r="L137" s="388"/>
      <c r="M137" s="388"/>
      <c r="N137" s="388"/>
      <c r="O137" s="388"/>
      <c r="P137" s="388"/>
      <c r="Q137" s="388"/>
      <c r="R137" s="388"/>
      <c r="S137" s="388"/>
      <c r="T137" s="388"/>
      <c r="U137" s="388"/>
      <c r="V137" s="388"/>
      <c r="W137" s="388"/>
      <c r="X137" s="388"/>
      <c r="Y137" s="419"/>
      <c r="Z137" s="419"/>
      <c r="AA137" s="419"/>
      <c r="AB137" s="419"/>
    </row>
    <row r="138" spans="1:28" ht="22.5" customHeight="1" x14ac:dyDescent="0.2">
      <c r="A138" s="412"/>
      <c r="B138" s="642" t="s">
        <v>15</v>
      </c>
      <c r="C138" s="644" t="s">
        <v>129</v>
      </c>
      <c r="D138" s="645"/>
      <c r="E138" s="645"/>
      <c r="F138" s="645"/>
      <c r="G138" s="645"/>
      <c r="H138" s="645"/>
      <c r="I138" s="645"/>
      <c r="J138" s="645"/>
      <c r="K138" s="645"/>
      <c r="L138" s="645"/>
      <c r="M138" s="645"/>
      <c r="N138" s="645"/>
      <c r="O138" s="645"/>
      <c r="P138" s="645"/>
      <c r="Q138" s="645"/>
      <c r="R138" s="645"/>
      <c r="S138" s="645"/>
      <c r="T138" s="645"/>
      <c r="U138" s="645"/>
      <c r="V138" s="645"/>
      <c r="W138" s="645"/>
      <c r="X138" s="645"/>
      <c r="Y138" s="645"/>
      <c r="Z138" s="653"/>
      <c r="AA138" s="636" t="s">
        <v>1</v>
      </c>
      <c r="AB138" s="637"/>
    </row>
    <row r="139" spans="1:28" ht="22.5" customHeight="1" x14ac:dyDescent="0.2">
      <c r="A139" s="412"/>
      <c r="B139" s="643"/>
      <c r="C139" s="647"/>
      <c r="D139" s="648"/>
      <c r="E139" s="648"/>
      <c r="F139" s="648"/>
      <c r="G139" s="648"/>
      <c r="H139" s="648"/>
      <c r="I139" s="648"/>
      <c r="J139" s="648"/>
      <c r="K139" s="648"/>
      <c r="L139" s="648"/>
      <c r="M139" s="648"/>
      <c r="N139" s="648"/>
      <c r="O139" s="648"/>
      <c r="P139" s="648"/>
      <c r="Q139" s="648"/>
      <c r="R139" s="648"/>
      <c r="S139" s="648"/>
      <c r="T139" s="648"/>
      <c r="U139" s="648"/>
      <c r="V139" s="648"/>
      <c r="W139" s="648"/>
      <c r="X139" s="648"/>
      <c r="Y139" s="648"/>
      <c r="Z139" s="654"/>
      <c r="AA139" s="638"/>
      <c r="AB139" s="639"/>
    </row>
    <row r="140" spans="1:28" ht="12.75" customHeight="1" x14ac:dyDescent="0.2">
      <c r="A140" s="412"/>
      <c r="B140" s="412"/>
      <c r="C140" s="427"/>
      <c r="D140" s="427"/>
      <c r="E140" s="427"/>
      <c r="F140" s="427"/>
      <c r="G140" s="427"/>
      <c r="H140" s="427"/>
      <c r="I140" s="427"/>
      <c r="J140" s="427"/>
      <c r="K140" s="427"/>
      <c r="L140" s="427"/>
      <c r="M140" s="427"/>
      <c r="N140" s="427"/>
      <c r="O140" s="427"/>
      <c r="P140" s="427"/>
      <c r="Q140" s="427"/>
      <c r="R140" s="427"/>
      <c r="S140" s="427"/>
      <c r="T140" s="427"/>
      <c r="U140" s="427"/>
      <c r="V140" s="427"/>
      <c r="W140" s="427"/>
      <c r="X140" s="427"/>
      <c r="Y140" s="424"/>
      <c r="Z140" s="518"/>
      <c r="AA140" s="424"/>
      <c r="AB140" s="424"/>
    </row>
    <row r="141" spans="1:28" ht="18" customHeight="1" x14ac:dyDescent="0.2">
      <c r="A141" s="406" t="s">
        <v>899</v>
      </c>
      <c r="B141" s="401"/>
      <c r="C141" s="412"/>
      <c r="D141" s="412"/>
      <c r="E141" s="412"/>
      <c r="F141" s="412"/>
      <c r="G141" s="412"/>
      <c r="H141" s="412"/>
      <c r="I141" s="412"/>
      <c r="J141" s="388"/>
      <c r="K141" s="388"/>
      <c r="L141" s="388"/>
      <c r="M141" s="388"/>
      <c r="N141" s="388"/>
      <c r="O141" s="388"/>
      <c r="P141" s="388"/>
      <c r="Q141" s="388"/>
      <c r="R141" s="388"/>
      <c r="S141" s="388"/>
      <c r="T141" s="388"/>
      <c r="U141" s="388"/>
      <c r="V141" s="388"/>
      <c r="W141" s="388"/>
      <c r="X141" s="388"/>
      <c r="Y141" s="419"/>
      <c r="Z141" s="419"/>
      <c r="AA141" s="419"/>
      <c r="AB141" s="419"/>
    </row>
    <row r="142" spans="1:28" ht="15" customHeight="1" x14ac:dyDescent="0.2">
      <c r="A142" s="412"/>
      <c r="B142" s="642" t="s">
        <v>15</v>
      </c>
      <c r="C142" s="644" t="s">
        <v>363</v>
      </c>
      <c r="D142" s="645"/>
      <c r="E142" s="645"/>
      <c r="F142" s="645"/>
      <c r="G142" s="645"/>
      <c r="H142" s="645"/>
      <c r="I142" s="645"/>
      <c r="J142" s="645"/>
      <c r="K142" s="645"/>
      <c r="L142" s="645"/>
      <c r="M142" s="645"/>
      <c r="N142" s="645"/>
      <c r="O142" s="645"/>
      <c r="P142" s="645"/>
      <c r="Q142" s="645"/>
      <c r="R142" s="645"/>
      <c r="S142" s="645"/>
      <c r="T142" s="645"/>
      <c r="U142" s="645"/>
      <c r="V142" s="645"/>
      <c r="W142" s="645"/>
      <c r="X142" s="645"/>
      <c r="Y142" s="645"/>
      <c r="Z142" s="646"/>
      <c r="AA142" s="636" t="s">
        <v>1</v>
      </c>
      <c r="AB142" s="637"/>
    </row>
    <row r="143" spans="1:28" ht="18" customHeight="1" x14ac:dyDescent="0.2">
      <c r="A143" s="412"/>
      <c r="B143" s="643"/>
      <c r="C143" s="647"/>
      <c r="D143" s="648"/>
      <c r="E143" s="648"/>
      <c r="F143" s="648"/>
      <c r="G143" s="648"/>
      <c r="H143" s="648"/>
      <c r="I143" s="648"/>
      <c r="J143" s="648"/>
      <c r="K143" s="648"/>
      <c r="L143" s="648"/>
      <c r="M143" s="648"/>
      <c r="N143" s="648"/>
      <c r="O143" s="648"/>
      <c r="P143" s="648"/>
      <c r="Q143" s="648"/>
      <c r="R143" s="648"/>
      <c r="S143" s="648"/>
      <c r="T143" s="648"/>
      <c r="U143" s="648"/>
      <c r="V143" s="648"/>
      <c r="W143" s="648"/>
      <c r="X143" s="648"/>
      <c r="Y143" s="648"/>
      <c r="Z143" s="649"/>
      <c r="AA143" s="638"/>
      <c r="AB143" s="639"/>
    </row>
    <row r="144" spans="1:28" ht="22.5" customHeight="1" x14ac:dyDescent="0.2">
      <c r="A144" s="412"/>
      <c r="B144" s="642" t="s">
        <v>6</v>
      </c>
      <c r="C144" s="644" t="s">
        <v>130</v>
      </c>
      <c r="D144" s="645"/>
      <c r="E144" s="645"/>
      <c r="F144" s="645"/>
      <c r="G144" s="645"/>
      <c r="H144" s="645"/>
      <c r="I144" s="645"/>
      <c r="J144" s="645"/>
      <c r="K144" s="645"/>
      <c r="L144" s="645"/>
      <c r="M144" s="645"/>
      <c r="N144" s="645"/>
      <c r="O144" s="645"/>
      <c r="P144" s="645"/>
      <c r="Q144" s="645"/>
      <c r="R144" s="645"/>
      <c r="S144" s="645"/>
      <c r="T144" s="645"/>
      <c r="U144" s="645"/>
      <c r="V144" s="645"/>
      <c r="W144" s="645"/>
      <c r="X144" s="645"/>
      <c r="Y144" s="645"/>
      <c r="Z144" s="646"/>
      <c r="AA144" s="636" t="s">
        <v>1</v>
      </c>
      <c r="AB144" s="637"/>
    </row>
    <row r="145" spans="1:28" ht="28.8" customHeight="1" x14ac:dyDescent="0.2">
      <c r="A145" s="412"/>
      <c r="B145" s="643"/>
      <c r="C145" s="647"/>
      <c r="D145" s="648"/>
      <c r="E145" s="648"/>
      <c r="F145" s="648"/>
      <c r="G145" s="648"/>
      <c r="H145" s="648"/>
      <c r="I145" s="648"/>
      <c r="J145" s="648"/>
      <c r="K145" s="648"/>
      <c r="L145" s="648"/>
      <c r="M145" s="648"/>
      <c r="N145" s="648"/>
      <c r="O145" s="648"/>
      <c r="P145" s="648"/>
      <c r="Q145" s="648"/>
      <c r="R145" s="648"/>
      <c r="S145" s="648"/>
      <c r="T145" s="648"/>
      <c r="U145" s="648"/>
      <c r="V145" s="648"/>
      <c r="W145" s="648"/>
      <c r="X145" s="648"/>
      <c r="Y145" s="648"/>
      <c r="Z145" s="649"/>
      <c r="AA145" s="638"/>
      <c r="AB145" s="639"/>
    </row>
    <row r="146" spans="1:28" ht="12" customHeight="1" x14ac:dyDescent="0.2">
      <c r="A146" s="412"/>
      <c r="B146" s="412"/>
      <c r="C146" s="427"/>
      <c r="D146" s="427"/>
      <c r="E146" s="427"/>
      <c r="F146" s="427"/>
      <c r="G146" s="427"/>
      <c r="H146" s="427"/>
      <c r="I146" s="427"/>
      <c r="J146" s="427"/>
      <c r="K146" s="427"/>
      <c r="L146" s="427"/>
      <c r="M146" s="427"/>
      <c r="N146" s="427"/>
      <c r="O146" s="427"/>
      <c r="P146" s="427"/>
      <c r="Q146" s="427"/>
      <c r="R146" s="427"/>
      <c r="S146" s="427"/>
      <c r="T146" s="427"/>
      <c r="U146" s="427"/>
      <c r="V146" s="427"/>
      <c r="W146" s="427"/>
      <c r="X146" s="427"/>
      <c r="Y146" s="424"/>
      <c r="Z146" s="518"/>
      <c r="AA146" s="424"/>
      <c r="AB146" s="424"/>
    </row>
    <row r="147" spans="1:28" ht="23.4" customHeight="1" x14ac:dyDescent="0.2">
      <c r="A147" s="406" t="s">
        <v>901</v>
      </c>
      <c r="B147" s="401"/>
      <c r="C147" s="412"/>
      <c r="D147" s="412"/>
      <c r="E147" s="412"/>
      <c r="F147" s="412"/>
      <c r="G147" s="412"/>
      <c r="H147" s="412"/>
      <c r="I147" s="412"/>
      <c r="J147" s="388"/>
      <c r="K147" s="388"/>
      <c r="L147" s="388"/>
      <c r="M147" s="388"/>
      <c r="N147" s="388"/>
      <c r="O147" s="388"/>
      <c r="P147" s="388"/>
      <c r="Q147" s="388"/>
      <c r="R147" s="388"/>
      <c r="S147" s="388"/>
      <c r="T147" s="388"/>
      <c r="U147" s="388"/>
      <c r="V147" s="388"/>
      <c r="W147" s="388"/>
      <c r="X147" s="388"/>
      <c r="Y147" s="419"/>
      <c r="Z147" s="419"/>
      <c r="AA147" s="419"/>
      <c r="AB147" s="419"/>
    </row>
    <row r="148" spans="1:28" ht="48" customHeight="1" x14ac:dyDescent="0.2">
      <c r="A148" s="412"/>
      <c r="B148" s="642" t="s">
        <v>15</v>
      </c>
      <c r="C148" s="644" t="s">
        <v>364</v>
      </c>
      <c r="D148" s="645"/>
      <c r="E148" s="645"/>
      <c r="F148" s="645"/>
      <c r="G148" s="645"/>
      <c r="H148" s="645"/>
      <c r="I148" s="645"/>
      <c r="J148" s="645"/>
      <c r="K148" s="645"/>
      <c r="L148" s="645"/>
      <c r="M148" s="645"/>
      <c r="N148" s="645"/>
      <c r="O148" s="645"/>
      <c r="P148" s="645"/>
      <c r="Q148" s="645"/>
      <c r="R148" s="645"/>
      <c r="S148" s="645"/>
      <c r="T148" s="645"/>
      <c r="U148" s="645"/>
      <c r="V148" s="645"/>
      <c r="W148" s="645"/>
      <c r="X148" s="645"/>
      <c r="Y148" s="645"/>
      <c r="Z148" s="653"/>
      <c r="AA148" s="636" t="s">
        <v>1</v>
      </c>
      <c r="AB148" s="637"/>
    </row>
    <row r="149" spans="1:28" ht="42" customHeight="1" x14ac:dyDescent="0.2">
      <c r="A149" s="412"/>
      <c r="B149" s="643"/>
      <c r="C149" s="647"/>
      <c r="D149" s="648"/>
      <c r="E149" s="648"/>
      <c r="F149" s="648"/>
      <c r="G149" s="648"/>
      <c r="H149" s="648"/>
      <c r="I149" s="648"/>
      <c r="J149" s="648"/>
      <c r="K149" s="648"/>
      <c r="L149" s="648"/>
      <c r="M149" s="648"/>
      <c r="N149" s="648"/>
      <c r="O149" s="648"/>
      <c r="P149" s="648"/>
      <c r="Q149" s="648"/>
      <c r="R149" s="648"/>
      <c r="S149" s="648"/>
      <c r="T149" s="648"/>
      <c r="U149" s="648"/>
      <c r="V149" s="648"/>
      <c r="W149" s="648"/>
      <c r="X149" s="648"/>
      <c r="Y149" s="648"/>
      <c r="Z149" s="654"/>
      <c r="AA149" s="638"/>
      <c r="AB149" s="639"/>
    </row>
    <row r="150" spans="1:28" ht="10.199999999999999" customHeight="1" x14ac:dyDescent="0.2">
      <c r="A150" s="412"/>
      <c r="B150" s="412"/>
      <c r="C150" s="423"/>
      <c r="D150" s="423"/>
      <c r="E150" s="423"/>
      <c r="F150" s="423"/>
      <c r="G150" s="423"/>
      <c r="H150" s="423"/>
      <c r="I150" s="423"/>
      <c r="J150" s="423"/>
      <c r="K150" s="423"/>
      <c r="L150" s="423"/>
      <c r="M150" s="423"/>
      <c r="N150" s="423"/>
      <c r="O150" s="423"/>
      <c r="P150" s="423"/>
      <c r="Q150" s="423"/>
      <c r="R150" s="423"/>
      <c r="S150" s="423"/>
      <c r="T150" s="423"/>
      <c r="U150" s="423"/>
      <c r="V150" s="423"/>
      <c r="W150" s="423"/>
      <c r="X150" s="423"/>
      <c r="Y150" s="424"/>
      <c r="Z150" s="518"/>
      <c r="AA150" s="424"/>
      <c r="AB150" s="424"/>
    </row>
    <row r="151" spans="1:28" s="420" customFormat="1" ht="25.5" customHeight="1" x14ac:dyDescent="0.15">
      <c r="A151" s="412"/>
      <c r="B151" s="431" t="s">
        <v>174</v>
      </c>
      <c r="C151" s="703" t="s">
        <v>175</v>
      </c>
      <c r="D151" s="703"/>
      <c r="E151" s="703"/>
      <c r="F151" s="703"/>
      <c r="G151" s="703"/>
      <c r="H151" s="703"/>
      <c r="I151" s="703"/>
      <c r="J151" s="703"/>
      <c r="K151" s="703"/>
      <c r="L151" s="703"/>
      <c r="M151" s="703"/>
      <c r="N151" s="703"/>
      <c r="O151" s="703"/>
      <c r="P151" s="703"/>
      <c r="Q151" s="703"/>
      <c r="R151" s="703"/>
      <c r="S151" s="703"/>
      <c r="T151" s="703"/>
      <c r="U151" s="703"/>
      <c r="V151" s="703"/>
      <c r="W151" s="703"/>
      <c r="X151" s="703"/>
      <c r="Y151" s="703"/>
      <c r="Z151" s="703"/>
      <c r="AA151" s="703"/>
      <c r="AB151" s="704"/>
    </row>
    <row r="152" spans="1:28" s="420" customFormat="1" ht="44.4" customHeight="1" x14ac:dyDescent="0.15">
      <c r="A152" s="412"/>
      <c r="B152" s="432" t="s">
        <v>176</v>
      </c>
      <c r="C152" s="807" t="s">
        <v>931</v>
      </c>
      <c r="D152" s="807"/>
      <c r="E152" s="807"/>
      <c r="F152" s="807"/>
      <c r="G152" s="807"/>
      <c r="H152" s="807"/>
      <c r="I152" s="807"/>
      <c r="J152" s="807"/>
      <c r="K152" s="807"/>
      <c r="L152" s="807"/>
      <c r="M152" s="807"/>
      <c r="N152" s="807"/>
      <c r="O152" s="807"/>
      <c r="P152" s="807"/>
      <c r="Q152" s="807"/>
      <c r="R152" s="807"/>
      <c r="S152" s="807"/>
      <c r="T152" s="807"/>
      <c r="U152" s="807"/>
      <c r="V152" s="807"/>
      <c r="W152" s="807"/>
      <c r="X152" s="807"/>
      <c r="Y152" s="807"/>
      <c r="Z152" s="807"/>
      <c r="AA152" s="807"/>
      <c r="AB152" s="808"/>
    </row>
    <row r="153" spans="1:28" ht="12.75" customHeight="1" x14ac:dyDescent="0.2">
      <c r="A153" s="412"/>
      <c r="B153" s="412"/>
      <c r="C153" s="427"/>
      <c r="D153" s="427"/>
      <c r="E153" s="427"/>
      <c r="F153" s="427"/>
      <c r="G153" s="427"/>
      <c r="H153" s="427"/>
      <c r="I153" s="427"/>
      <c r="J153" s="427"/>
      <c r="K153" s="427"/>
      <c r="L153" s="427"/>
      <c r="M153" s="427"/>
      <c r="N153" s="427"/>
      <c r="O153" s="427"/>
      <c r="P153" s="427"/>
      <c r="Q153" s="427"/>
      <c r="R153" s="427"/>
      <c r="S153" s="427"/>
      <c r="T153" s="427"/>
      <c r="U153" s="427"/>
      <c r="V153" s="427"/>
      <c r="W153" s="427"/>
      <c r="X153" s="427"/>
      <c r="Y153" s="424"/>
      <c r="Z153" s="518"/>
      <c r="AA153" s="424"/>
      <c r="AB153" s="424"/>
    </row>
    <row r="154" spans="1:28" ht="18" customHeight="1" x14ac:dyDescent="0.2">
      <c r="A154" s="406" t="s">
        <v>904</v>
      </c>
      <c r="B154" s="401"/>
      <c r="C154" s="412"/>
      <c r="D154" s="412"/>
      <c r="E154" s="412"/>
      <c r="F154" s="412"/>
      <c r="G154" s="412"/>
      <c r="H154" s="412"/>
      <c r="I154" s="412"/>
      <c r="J154" s="388"/>
      <c r="K154" s="388"/>
      <c r="L154" s="388"/>
      <c r="M154" s="388"/>
      <c r="N154" s="388"/>
      <c r="O154" s="388"/>
      <c r="P154" s="388"/>
      <c r="Q154" s="388"/>
      <c r="R154" s="388"/>
      <c r="S154" s="388"/>
      <c r="T154" s="388"/>
      <c r="U154" s="388"/>
      <c r="V154" s="388"/>
      <c r="W154" s="388"/>
      <c r="X154" s="388"/>
      <c r="Y154" s="419"/>
      <c r="Z154" s="419"/>
      <c r="AA154" s="419"/>
      <c r="AB154" s="419"/>
    </row>
    <row r="155" spans="1:28" ht="15" customHeight="1" x14ac:dyDescent="0.2">
      <c r="A155" s="412"/>
      <c r="B155" s="642" t="s">
        <v>15</v>
      </c>
      <c r="C155" s="644" t="s">
        <v>312</v>
      </c>
      <c r="D155" s="645"/>
      <c r="E155" s="645"/>
      <c r="F155" s="645"/>
      <c r="G155" s="645"/>
      <c r="H155" s="645"/>
      <c r="I155" s="645"/>
      <c r="J155" s="645"/>
      <c r="K155" s="645"/>
      <c r="L155" s="645"/>
      <c r="M155" s="645"/>
      <c r="N155" s="645"/>
      <c r="O155" s="645"/>
      <c r="P155" s="645"/>
      <c r="Q155" s="645"/>
      <c r="R155" s="645"/>
      <c r="S155" s="645"/>
      <c r="T155" s="645"/>
      <c r="U155" s="645"/>
      <c r="V155" s="645"/>
      <c r="W155" s="645"/>
      <c r="X155" s="645"/>
      <c r="Y155" s="645"/>
      <c r="Z155" s="653"/>
      <c r="AA155" s="636" t="s">
        <v>1</v>
      </c>
      <c r="AB155" s="637"/>
    </row>
    <row r="156" spans="1:28" ht="24.6" customHeight="1" x14ac:dyDescent="0.2">
      <c r="A156" s="412"/>
      <c r="B156" s="643"/>
      <c r="C156" s="647"/>
      <c r="D156" s="648"/>
      <c r="E156" s="648"/>
      <c r="F156" s="648"/>
      <c r="G156" s="648"/>
      <c r="H156" s="648"/>
      <c r="I156" s="648"/>
      <c r="J156" s="648"/>
      <c r="K156" s="648"/>
      <c r="L156" s="648"/>
      <c r="M156" s="648"/>
      <c r="N156" s="648"/>
      <c r="O156" s="648"/>
      <c r="P156" s="648"/>
      <c r="Q156" s="648"/>
      <c r="R156" s="648"/>
      <c r="S156" s="648"/>
      <c r="T156" s="648"/>
      <c r="U156" s="648"/>
      <c r="V156" s="648"/>
      <c r="W156" s="648"/>
      <c r="X156" s="648"/>
      <c r="Y156" s="648"/>
      <c r="Z156" s="654"/>
      <c r="AA156" s="638"/>
      <c r="AB156" s="639"/>
    </row>
    <row r="157" spans="1:28" ht="5.4" customHeight="1" x14ac:dyDescent="0.2">
      <c r="A157" s="412"/>
      <c r="B157" s="412"/>
      <c r="C157" s="427"/>
      <c r="D157" s="427"/>
      <c r="E157" s="427"/>
      <c r="F157" s="427"/>
      <c r="G157" s="427"/>
      <c r="H157" s="427"/>
      <c r="I157" s="427"/>
      <c r="J157" s="427"/>
      <c r="K157" s="427"/>
      <c r="L157" s="427"/>
      <c r="M157" s="427"/>
      <c r="N157" s="427"/>
      <c r="O157" s="427"/>
      <c r="P157" s="427"/>
      <c r="Q157" s="427"/>
      <c r="R157" s="427"/>
      <c r="S157" s="427"/>
      <c r="T157" s="427"/>
      <c r="U157" s="427"/>
      <c r="V157" s="427"/>
      <c r="W157" s="427"/>
      <c r="X157" s="427"/>
      <c r="Y157" s="424"/>
      <c r="Z157" s="518"/>
      <c r="AA157" s="424"/>
      <c r="AB157" s="424"/>
    </row>
    <row r="158" spans="1:28" ht="18" customHeight="1" x14ac:dyDescent="0.2">
      <c r="A158" s="406" t="s">
        <v>906</v>
      </c>
      <c r="B158" s="401"/>
      <c r="C158" s="412"/>
      <c r="D158" s="412"/>
      <c r="E158" s="412"/>
      <c r="F158" s="412"/>
      <c r="G158" s="412"/>
      <c r="H158" s="412"/>
      <c r="I158" s="412"/>
      <c r="J158" s="388"/>
      <c r="K158" s="388"/>
      <c r="L158" s="388"/>
      <c r="M158" s="388"/>
      <c r="N158" s="388"/>
      <c r="O158" s="388"/>
      <c r="P158" s="388"/>
      <c r="Q158" s="388"/>
      <c r="R158" s="388"/>
      <c r="S158" s="388"/>
      <c r="T158" s="388"/>
      <c r="U158" s="388"/>
      <c r="V158" s="388"/>
      <c r="W158" s="388"/>
      <c r="X158" s="388"/>
      <c r="Y158" s="419"/>
      <c r="Z158" s="419"/>
      <c r="AA158" s="419"/>
      <c r="AB158" s="419"/>
    </row>
    <row r="159" spans="1:28" ht="21.6" customHeight="1" x14ac:dyDescent="0.2">
      <c r="A159" s="412"/>
      <c r="B159" s="642" t="s">
        <v>15</v>
      </c>
      <c r="C159" s="644" t="s">
        <v>365</v>
      </c>
      <c r="D159" s="645"/>
      <c r="E159" s="645"/>
      <c r="F159" s="645"/>
      <c r="G159" s="645"/>
      <c r="H159" s="645"/>
      <c r="I159" s="645"/>
      <c r="J159" s="645"/>
      <c r="K159" s="645"/>
      <c r="L159" s="645"/>
      <c r="M159" s="645"/>
      <c r="N159" s="645"/>
      <c r="O159" s="645"/>
      <c r="P159" s="645"/>
      <c r="Q159" s="645"/>
      <c r="R159" s="645"/>
      <c r="S159" s="645"/>
      <c r="T159" s="645"/>
      <c r="U159" s="645"/>
      <c r="V159" s="645"/>
      <c r="W159" s="645"/>
      <c r="X159" s="645"/>
      <c r="Y159" s="645"/>
      <c r="Z159" s="653"/>
      <c r="AA159" s="636" t="s">
        <v>1</v>
      </c>
      <c r="AB159" s="637"/>
    </row>
    <row r="160" spans="1:28" ht="25.2" customHeight="1" x14ac:dyDescent="0.2">
      <c r="A160" s="412"/>
      <c r="B160" s="643"/>
      <c r="C160" s="647"/>
      <c r="D160" s="648"/>
      <c r="E160" s="648"/>
      <c r="F160" s="648"/>
      <c r="G160" s="648"/>
      <c r="H160" s="648"/>
      <c r="I160" s="648"/>
      <c r="J160" s="648"/>
      <c r="K160" s="648"/>
      <c r="L160" s="648"/>
      <c r="M160" s="648"/>
      <c r="N160" s="648"/>
      <c r="O160" s="648"/>
      <c r="P160" s="648"/>
      <c r="Q160" s="648"/>
      <c r="R160" s="648"/>
      <c r="S160" s="648"/>
      <c r="T160" s="648"/>
      <c r="U160" s="648"/>
      <c r="V160" s="648"/>
      <c r="W160" s="648"/>
      <c r="X160" s="648"/>
      <c r="Y160" s="648"/>
      <c r="Z160" s="654"/>
      <c r="AA160" s="638"/>
      <c r="AB160" s="639"/>
    </row>
    <row r="161" spans="1:28" ht="12.75" customHeight="1" x14ac:dyDescent="0.2">
      <c r="A161" s="412"/>
      <c r="B161" s="412"/>
      <c r="C161" s="423"/>
      <c r="D161" s="423"/>
      <c r="E161" s="423"/>
      <c r="F161" s="423"/>
      <c r="G161" s="423"/>
      <c r="H161" s="423"/>
      <c r="I161" s="423"/>
      <c r="J161" s="423"/>
      <c r="K161" s="423"/>
      <c r="L161" s="423"/>
      <c r="M161" s="423"/>
      <c r="N161" s="423"/>
      <c r="O161" s="423"/>
      <c r="P161" s="423"/>
      <c r="Q161" s="423"/>
      <c r="R161" s="423"/>
      <c r="S161" s="423"/>
      <c r="T161" s="423"/>
      <c r="U161" s="423"/>
      <c r="V161" s="423"/>
      <c r="W161" s="423"/>
      <c r="X161" s="423"/>
      <c r="Y161" s="424"/>
      <c r="Z161" s="518"/>
      <c r="AA161" s="424"/>
      <c r="AB161" s="424"/>
    </row>
    <row r="162" spans="1:28" ht="18" customHeight="1" x14ac:dyDescent="0.2">
      <c r="A162" s="406" t="s">
        <v>908</v>
      </c>
      <c r="B162" s="401"/>
      <c r="C162" s="412"/>
      <c r="D162" s="412"/>
      <c r="E162" s="412"/>
      <c r="F162" s="412"/>
      <c r="G162" s="412"/>
      <c r="H162" s="412"/>
      <c r="I162" s="412"/>
      <c r="J162" s="388"/>
      <c r="K162" s="388"/>
      <c r="L162" s="388"/>
      <c r="M162" s="388"/>
      <c r="N162" s="388"/>
      <c r="O162" s="388"/>
      <c r="P162" s="388"/>
      <c r="Q162" s="388"/>
      <c r="R162" s="388"/>
      <c r="S162" s="388"/>
      <c r="T162" s="388"/>
      <c r="U162" s="388"/>
      <c r="V162" s="388"/>
      <c r="W162" s="388"/>
      <c r="X162" s="388"/>
      <c r="Y162" s="419"/>
      <c r="Z162" s="419"/>
      <c r="AA162" s="419"/>
      <c r="AB162" s="419"/>
    </row>
    <row r="163" spans="1:28" ht="22.5" customHeight="1" x14ac:dyDescent="0.2">
      <c r="A163" s="412"/>
      <c r="B163" s="642" t="s">
        <v>15</v>
      </c>
      <c r="C163" s="644" t="s">
        <v>847</v>
      </c>
      <c r="D163" s="645"/>
      <c r="E163" s="645"/>
      <c r="F163" s="645"/>
      <c r="G163" s="645"/>
      <c r="H163" s="645"/>
      <c r="I163" s="645"/>
      <c r="J163" s="645"/>
      <c r="K163" s="645"/>
      <c r="L163" s="645"/>
      <c r="M163" s="645"/>
      <c r="N163" s="645"/>
      <c r="O163" s="645"/>
      <c r="P163" s="645"/>
      <c r="Q163" s="645"/>
      <c r="R163" s="645"/>
      <c r="S163" s="645"/>
      <c r="T163" s="645"/>
      <c r="U163" s="645"/>
      <c r="V163" s="645"/>
      <c r="W163" s="645"/>
      <c r="X163" s="645"/>
      <c r="Y163" s="645"/>
      <c r="Z163" s="653"/>
      <c r="AA163" s="636" t="s">
        <v>1</v>
      </c>
      <c r="AB163" s="637"/>
    </row>
    <row r="164" spans="1:28" ht="22.5" customHeight="1" x14ac:dyDescent="0.2">
      <c r="A164" s="412"/>
      <c r="B164" s="643"/>
      <c r="C164" s="647"/>
      <c r="D164" s="648"/>
      <c r="E164" s="648"/>
      <c r="F164" s="648"/>
      <c r="G164" s="648"/>
      <c r="H164" s="648"/>
      <c r="I164" s="648"/>
      <c r="J164" s="648"/>
      <c r="K164" s="648"/>
      <c r="L164" s="648"/>
      <c r="M164" s="648"/>
      <c r="N164" s="648"/>
      <c r="O164" s="648"/>
      <c r="P164" s="648"/>
      <c r="Q164" s="648"/>
      <c r="R164" s="648"/>
      <c r="S164" s="648"/>
      <c r="T164" s="648"/>
      <c r="U164" s="648"/>
      <c r="V164" s="648"/>
      <c r="W164" s="648"/>
      <c r="X164" s="648"/>
      <c r="Y164" s="648"/>
      <c r="Z164" s="654"/>
      <c r="AA164" s="638"/>
      <c r="AB164" s="639"/>
    </row>
    <row r="165" spans="1:28" ht="22.5" customHeight="1" x14ac:dyDescent="0.2">
      <c r="A165" s="412"/>
      <c r="B165" s="642" t="s">
        <v>6</v>
      </c>
      <c r="C165" s="644" t="s">
        <v>177</v>
      </c>
      <c r="D165" s="645"/>
      <c r="E165" s="645"/>
      <c r="F165" s="645"/>
      <c r="G165" s="645"/>
      <c r="H165" s="645"/>
      <c r="I165" s="645"/>
      <c r="J165" s="645"/>
      <c r="K165" s="645"/>
      <c r="L165" s="645"/>
      <c r="M165" s="645"/>
      <c r="N165" s="645"/>
      <c r="O165" s="645"/>
      <c r="P165" s="645"/>
      <c r="Q165" s="645"/>
      <c r="R165" s="645"/>
      <c r="S165" s="645"/>
      <c r="T165" s="645"/>
      <c r="U165" s="645"/>
      <c r="V165" s="645"/>
      <c r="W165" s="645"/>
      <c r="X165" s="645"/>
      <c r="Y165" s="645"/>
      <c r="Z165" s="646"/>
      <c r="AA165" s="636" t="s">
        <v>1</v>
      </c>
      <c r="AB165" s="637"/>
    </row>
    <row r="166" spans="1:28" ht="22.5" customHeight="1" x14ac:dyDescent="0.2">
      <c r="A166" s="412"/>
      <c r="B166" s="643"/>
      <c r="C166" s="647"/>
      <c r="D166" s="648"/>
      <c r="E166" s="648"/>
      <c r="F166" s="648"/>
      <c r="G166" s="648"/>
      <c r="H166" s="648"/>
      <c r="I166" s="648"/>
      <c r="J166" s="648"/>
      <c r="K166" s="648"/>
      <c r="L166" s="648"/>
      <c r="M166" s="648"/>
      <c r="N166" s="648"/>
      <c r="O166" s="648"/>
      <c r="P166" s="648"/>
      <c r="Q166" s="648"/>
      <c r="R166" s="648"/>
      <c r="S166" s="648"/>
      <c r="T166" s="648"/>
      <c r="U166" s="648"/>
      <c r="V166" s="648"/>
      <c r="W166" s="648"/>
      <c r="X166" s="648"/>
      <c r="Y166" s="648"/>
      <c r="Z166" s="649"/>
      <c r="AA166" s="638"/>
      <c r="AB166" s="639"/>
    </row>
    <row r="167" spans="1:28" ht="12.75" customHeight="1" x14ac:dyDescent="0.2">
      <c r="A167" s="412"/>
      <c r="B167" s="412"/>
      <c r="C167" s="427"/>
      <c r="D167" s="427"/>
      <c r="E167" s="427"/>
      <c r="F167" s="427"/>
      <c r="G167" s="427"/>
      <c r="H167" s="427"/>
      <c r="I167" s="427"/>
      <c r="J167" s="427"/>
      <c r="K167" s="427"/>
      <c r="L167" s="427"/>
      <c r="M167" s="427"/>
      <c r="N167" s="427"/>
      <c r="O167" s="427"/>
      <c r="P167" s="427"/>
      <c r="Q167" s="427"/>
      <c r="R167" s="427"/>
      <c r="S167" s="427"/>
      <c r="T167" s="427"/>
      <c r="U167" s="427"/>
      <c r="V167" s="427"/>
      <c r="W167" s="427"/>
      <c r="X167" s="427"/>
      <c r="Y167" s="424"/>
      <c r="Z167" s="518"/>
      <c r="AA167" s="424"/>
      <c r="AB167" s="424"/>
    </row>
    <row r="168" spans="1:28" ht="18" customHeight="1" x14ac:dyDescent="0.2">
      <c r="A168" s="406" t="s">
        <v>910</v>
      </c>
      <c r="B168" s="401"/>
      <c r="C168" s="412"/>
      <c r="D168" s="412"/>
      <c r="E168" s="412"/>
      <c r="F168" s="412"/>
      <c r="G168" s="412"/>
      <c r="H168" s="412"/>
      <c r="I168" s="412"/>
      <c r="J168" s="388"/>
      <c r="K168" s="388"/>
      <c r="L168" s="388"/>
      <c r="M168" s="388"/>
      <c r="N168" s="388"/>
      <c r="O168" s="388"/>
      <c r="P168" s="388"/>
      <c r="Q168" s="388"/>
      <c r="R168" s="388"/>
      <c r="S168" s="388"/>
      <c r="T168" s="388"/>
      <c r="U168" s="388"/>
      <c r="V168" s="388"/>
      <c r="W168" s="388"/>
      <c r="X168" s="388"/>
      <c r="Y168" s="419"/>
      <c r="Z168" s="419"/>
      <c r="AA168" s="419"/>
      <c r="AB168" s="419"/>
    </row>
    <row r="169" spans="1:28" ht="30" customHeight="1" x14ac:dyDescent="0.2">
      <c r="A169" s="433"/>
      <c r="B169" s="642" t="s">
        <v>15</v>
      </c>
      <c r="C169" s="644" t="s">
        <v>848</v>
      </c>
      <c r="D169" s="645"/>
      <c r="E169" s="645"/>
      <c r="F169" s="645"/>
      <c r="G169" s="645"/>
      <c r="H169" s="645"/>
      <c r="I169" s="645"/>
      <c r="J169" s="645"/>
      <c r="K169" s="645"/>
      <c r="L169" s="645"/>
      <c r="M169" s="645"/>
      <c r="N169" s="645"/>
      <c r="O169" s="645"/>
      <c r="P169" s="645"/>
      <c r="Q169" s="645"/>
      <c r="R169" s="645"/>
      <c r="S169" s="645"/>
      <c r="T169" s="645"/>
      <c r="U169" s="645"/>
      <c r="V169" s="645"/>
      <c r="W169" s="645"/>
      <c r="X169" s="645"/>
      <c r="Y169" s="645"/>
      <c r="Z169" s="646"/>
      <c r="AA169" s="636" t="s">
        <v>1</v>
      </c>
      <c r="AB169" s="637"/>
    </row>
    <row r="170" spans="1:28" ht="33.6" customHeight="1" x14ac:dyDescent="0.2">
      <c r="A170" s="433"/>
      <c r="B170" s="643"/>
      <c r="C170" s="647"/>
      <c r="D170" s="648"/>
      <c r="E170" s="648"/>
      <c r="F170" s="648"/>
      <c r="G170" s="648"/>
      <c r="H170" s="648"/>
      <c r="I170" s="648"/>
      <c r="J170" s="648"/>
      <c r="K170" s="648"/>
      <c r="L170" s="648"/>
      <c r="M170" s="648"/>
      <c r="N170" s="648"/>
      <c r="O170" s="648"/>
      <c r="P170" s="648"/>
      <c r="Q170" s="648"/>
      <c r="R170" s="648"/>
      <c r="S170" s="648"/>
      <c r="T170" s="648"/>
      <c r="U170" s="648"/>
      <c r="V170" s="648"/>
      <c r="W170" s="648"/>
      <c r="X170" s="648"/>
      <c r="Y170" s="648"/>
      <c r="Z170" s="649"/>
      <c r="AA170" s="638"/>
      <c r="AB170" s="639"/>
    </row>
    <row r="171" spans="1:28" ht="22.5" customHeight="1" x14ac:dyDescent="0.2">
      <c r="A171" s="412"/>
      <c r="B171" s="659" t="s">
        <v>6</v>
      </c>
      <c r="C171" s="644" t="s">
        <v>366</v>
      </c>
      <c r="D171" s="645"/>
      <c r="E171" s="645"/>
      <c r="F171" s="645"/>
      <c r="G171" s="645"/>
      <c r="H171" s="645"/>
      <c r="I171" s="645"/>
      <c r="J171" s="645"/>
      <c r="K171" s="645"/>
      <c r="L171" s="645"/>
      <c r="M171" s="645"/>
      <c r="N171" s="645"/>
      <c r="O171" s="645"/>
      <c r="P171" s="645"/>
      <c r="Q171" s="645"/>
      <c r="R171" s="645"/>
      <c r="S171" s="645"/>
      <c r="T171" s="645"/>
      <c r="U171" s="645"/>
      <c r="V171" s="645"/>
      <c r="W171" s="645"/>
      <c r="X171" s="645"/>
      <c r="Y171" s="645"/>
      <c r="Z171" s="646"/>
      <c r="AA171" s="636" t="s">
        <v>1</v>
      </c>
      <c r="AB171" s="637"/>
    </row>
    <row r="172" spans="1:28" ht="31.2" customHeight="1" x14ac:dyDescent="0.2">
      <c r="A172" s="412"/>
      <c r="B172" s="643"/>
      <c r="C172" s="647"/>
      <c r="D172" s="648"/>
      <c r="E172" s="648"/>
      <c r="F172" s="648"/>
      <c r="G172" s="648"/>
      <c r="H172" s="648"/>
      <c r="I172" s="648"/>
      <c r="J172" s="648"/>
      <c r="K172" s="648"/>
      <c r="L172" s="648"/>
      <c r="M172" s="648"/>
      <c r="N172" s="648"/>
      <c r="O172" s="648"/>
      <c r="P172" s="648"/>
      <c r="Q172" s="648"/>
      <c r="R172" s="648"/>
      <c r="S172" s="648"/>
      <c r="T172" s="648"/>
      <c r="U172" s="648"/>
      <c r="V172" s="648"/>
      <c r="W172" s="648"/>
      <c r="X172" s="648"/>
      <c r="Y172" s="648"/>
      <c r="Z172" s="649"/>
      <c r="AA172" s="638"/>
      <c r="AB172" s="639"/>
    </row>
    <row r="173" spans="1:28" ht="15" customHeight="1" x14ac:dyDescent="0.2">
      <c r="A173" s="412"/>
      <c r="B173" s="642" t="s">
        <v>16</v>
      </c>
      <c r="C173" s="644" t="s">
        <v>367</v>
      </c>
      <c r="D173" s="645"/>
      <c r="E173" s="645"/>
      <c r="F173" s="645"/>
      <c r="G173" s="645"/>
      <c r="H173" s="645"/>
      <c r="I173" s="645"/>
      <c r="J173" s="645"/>
      <c r="K173" s="645"/>
      <c r="L173" s="645"/>
      <c r="M173" s="645"/>
      <c r="N173" s="645"/>
      <c r="O173" s="645"/>
      <c r="P173" s="645"/>
      <c r="Q173" s="645"/>
      <c r="R173" s="645"/>
      <c r="S173" s="645"/>
      <c r="T173" s="645"/>
      <c r="U173" s="645"/>
      <c r="V173" s="645"/>
      <c r="W173" s="645"/>
      <c r="X173" s="645"/>
      <c r="Y173" s="645"/>
      <c r="Z173" s="653"/>
      <c r="AA173" s="636" t="s">
        <v>1</v>
      </c>
      <c r="AB173" s="637"/>
    </row>
    <row r="174" spans="1:28" ht="15" customHeight="1" x14ac:dyDescent="0.2">
      <c r="A174" s="412"/>
      <c r="B174" s="643"/>
      <c r="C174" s="647"/>
      <c r="D174" s="648"/>
      <c r="E174" s="648"/>
      <c r="F174" s="648"/>
      <c r="G174" s="648"/>
      <c r="H174" s="648"/>
      <c r="I174" s="648"/>
      <c r="J174" s="648"/>
      <c r="K174" s="648"/>
      <c r="L174" s="648"/>
      <c r="M174" s="648"/>
      <c r="N174" s="648"/>
      <c r="O174" s="648"/>
      <c r="P174" s="648"/>
      <c r="Q174" s="648"/>
      <c r="R174" s="648"/>
      <c r="S174" s="648"/>
      <c r="T174" s="648"/>
      <c r="U174" s="648"/>
      <c r="V174" s="648"/>
      <c r="W174" s="648"/>
      <c r="X174" s="648"/>
      <c r="Y174" s="648"/>
      <c r="Z174" s="654"/>
      <c r="AA174" s="638"/>
      <c r="AB174" s="639"/>
    </row>
    <row r="175" spans="1:28" ht="15" customHeight="1" x14ac:dyDescent="0.2">
      <c r="A175" s="412"/>
      <c r="B175" s="642" t="s">
        <v>8</v>
      </c>
      <c r="C175" s="644" t="s">
        <v>18</v>
      </c>
      <c r="D175" s="645"/>
      <c r="E175" s="645"/>
      <c r="F175" s="645"/>
      <c r="G175" s="645"/>
      <c r="H175" s="645"/>
      <c r="I175" s="645"/>
      <c r="J175" s="645"/>
      <c r="K175" s="645"/>
      <c r="L175" s="645"/>
      <c r="M175" s="645"/>
      <c r="N175" s="645"/>
      <c r="O175" s="645"/>
      <c r="P175" s="645"/>
      <c r="Q175" s="645"/>
      <c r="R175" s="645"/>
      <c r="S175" s="645"/>
      <c r="T175" s="645"/>
      <c r="U175" s="645"/>
      <c r="V175" s="645"/>
      <c r="W175" s="645"/>
      <c r="X175" s="645"/>
      <c r="Y175" s="645"/>
      <c r="Z175" s="653"/>
      <c r="AA175" s="636" t="s">
        <v>1</v>
      </c>
      <c r="AB175" s="637"/>
    </row>
    <row r="176" spans="1:28" ht="15" customHeight="1" x14ac:dyDescent="0.2">
      <c r="A176" s="412"/>
      <c r="B176" s="643"/>
      <c r="C176" s="647"/>
      <c r="D176" s="648"/>
      <c r="E176" s="648"/>
      <c r="F176" s="648"/>
      <c r="G176" s="648"/>
      <c r="H176" s="648"/>
      <c r="I176" s="648"/>
      <c r="J176" s="648"/>
      <c r="K176" s="648"/>
      <c r="L176" s="648"/>
      <c r="M176" s="648"/>
      <c r="N176" s="648"/>
      <c r="O176" s="648"/>
      <c r="P176" s="648"/>
      <c r="Q176" s="648"/>
      <c r="R176" s="648"/>
      <c r="S176" s="648"/>
      <c r="T176" s="648"/>
      <c r="U176" s="648"/>
      <c r="V176" s="648"/>
      <c r="W176" s="648"/>
      <c r="X176" s="648"/>
      <c r="Y176" s="648"/>
      <c r="Z176" s="654"/>
      <c r="AA176" s="638"/>
      <c r="AB176" s="639"/>
    </row>
    <row r="177" spans="1:28" ht="15" customHeight="1" x14ac:dyDescent="0.2">
      <c r="A177" s="412"/>
      <c r="B177" s="642" t="s">
        <v>7</v>
      </c>
      <c r="C177" s="644" t="s">
        <v>970</v>
      </c>
      <c r="D177" s="645"/>
      <c r="E177" s="645"/>
      <c r="F177" s="645"/>
      <c r="G177" s="645"/>
      <c r="H177" s="645"/>
      <c r="I177" s="645"/>
      <c r="J177" s="645"/>
      <c r="K177" s="645"/>
      <c r="L177" s="645"/>
      <c r="M177" s="645"/>
      <c r="N177" s="645"/>
      <c r="O177" s="645"/>
      <c r="P177" s="645"/>
      <c r="Q177" s="645"/>
      <c r="R177" s="645"/>
      <c r="S177" s="645"/>
      <c r="T177" s="645"/>
      <c r="U177" s="645"/>
      <c r="V177" s="645"/>
      <c r="W177" s="645"/>
      <c r="X177" s="645"/>
      <c r="Y177" s="645"/>
      <c r="Z177" s="646"/>
      <c r="AA177" s="636" t="s">
        <v>1</v>
      </c>
      <c r="AB177" s="637"/>
    </row>
    <row r="178" spans="1:28" ht="25.2" customHeight="1" x14ac:dyDescent="0.2">
      <c r="A178" s="412"/>
      <c r="B178" s="643"/>
      <c r="C178" s="647"/>
      <c r="D178" s="648"/>
      <c r="E178" s="648"/>
      <c r="F178" s="648"/>
      <c r="G178" s="648"/>
      <c r="H178" s="648"/>
      <c r="I178" s="648"/>
      <c r="J178" s="648"/>
      <c r="K178" s="648"/>
      <c r="L178" s="648"/>
      <c r="M178" s="648"/>
      <c r="N178" s="648"/>
      <c r="O178" s="648"/>
      <c r="P178" s="648"/>
      <c r="Q178" s="648"/>
      <c r="R178" s="648"/>
      <c r="S178" s="648"/>
      <c r="T178" s="648"/>
      <c r="U178" s="648"/>
      <c r="V178" s="648"/>
      <c r="W178" s="648"/>
      <c r="X178" s="648"/>
      <c r="Y178" s="648"/>
      <c r="Z178" s="649"/>
      <c r="AA178" s="638"/>
      <c r="AB178" s="639"/>
    </row>
    <row r="179" spans="1:28" ht="30" customHeight="1" x14ac:dyDescent="0.2">
      <c r="A179" s="406" t="s">
        <v>912</v>
      </c>
      <c r="B179" s="401"/>
      <c r="C179" s="412"/>
      <c r="D179" s="412"/>
      <c r="E179" s="412"/>
      <c r="F179" s="412"/>
      <c r="G179" s="412"/>
      <c r="H179" s="412"/>
      <c r="I179" s="412"/>
      <c r="J179" s="388"/>
      <c r="K179" s="388"/>
      <c r="L179" s="388"/>
      <c r="M179" s="388"/>
      <c r="N179" s="388"/>
      <c r="O179" s="388"/>
      <c r="P179" s="388"/>
      <c r="Q179" s="388"/>
      <c r="R179" s="388"/>
      <c r="S179" s="388"/>
      <c r="T179" s="388"/>
      <c r="U179" s="388"/>
      <c r="V179" s="388"/>
      <c r="W179" s="388"/>
      <c r="X179" s="388"/>
      <c r="Y179" s="419"/>
      <c r="Z179" s="419"/>
      <c r="AA179" s="419"/>
      <c r="AB179" s="419"/>
    </row>
    <row r="180" spans="1:28" ht="28.8" customHeight="1" x14ac:dyDescent="0.2">
      <c r="A180" s="412"/>
      <c r="B180" s="642" t="s">
        <v>15</v>
      </c>
      <c r="C180" s="644" t="s">
        <v>339</v>
      </c>
      <c r="D180" s="645"/>
      <c r="E180" s="645"/>
      <c r="F180" s="645"/>
      <c r="G180" s="645"/>
      <c r="H180" s="645"/>
      <c r="I180" s="645"/>
      <c r="J180" s="645"/>
      <c r="K180" s="645"/>
      <c r="L180" s="645"/>
      <c r="M180" s="645"/>
      <c r="N180" s="645"/>
      <c r="O180" s="645"/>
      <c r="P180" s="645"/>
      <c r="Q180" s="645"/>
      <c r="R180" s="645"/>
      <c r="S180" s="645"/>
      <c r="T180" s="645"/>
      <c r="U180" s="645"/>
      <c r="V180" s="645"/>
      <c r="W180" s="645"/>
      <c r="X180" s="645"/>
      <c r="Y180" s="645"/>
      <c r="Z180" s="653"/>
      <c r="AA180" s="636" t="s">
        <v>1</v>
      </c>
      <c r="AB180" s="637"/>
    </row>
    <row r="181" spans="1:28" ht="22.5" customHeight="1" x14ac:dyDescent="0.2">
      <c r="A181" s="412"/>
      <c r="B181" s="643"/>
      <c r="C181" s="647"/>
      <c r="D181" s="648"/>
      <c r="E181" s="648"/>
      <c r="F181" s="648"/>
      <c r="G181" s="648"/>
      <c r="H181" s="648"/>
      <c r="I181" s="648"/>
      <c r="J181" s="648"/>
      <c r="K181" s="648"/>
      <c r="L181" s="648"/>
      <c r="M181" s="648"/>
      <c r="N181" s="648"/>
      <c r="O181" s="648"/>
      <c r="P181" s="648"/>
      <c r="Q181" s="648"/>
      <c r="R181" s="648"/>
      <c r="S181" s="648"/>
      <c r="T181" s="648"/>
      <c r="U181" s="648"/>
      <c r="V181" s="648"/>
      <c r="W181" s="648"/>
      <c r="X181" s="648"/>
      <c r="Y181" s="648"/>
      <c r="Z181" s="654"/>
      <c r="AA181" s="638"/>
      <c r="AB181" s="639"/>
    </row>
    <row r="182" spans="1:28" ht="9" customHeight="1" x14ac:dyDescent="0.2">
      <c r="A182" s="412"/>
      <c r="B182" s="412"/>
      <c r="C182" s="427"/>
      <c r="D182" s="427"/>
      <c r="E182" s="427"/>
      <c r="F182" s="427"/>
      <c r="G182" s="427"/>
      <c r="H182" s="427"/>
      <c r="I182" s="427"/>
      <c r="J182" s="427"/>
      <c r="K182" s="427"/>
      <c r="L182" s="427"/>
      <c r="M182" s="427"/>
      <c r="N182" s="427"/>
      <c r="O182" s="427"/>
      <c r="P182" s="427"/>
      <c r="Q182" s="427"/>
      <c r="R182" s="427"/>
      <c r="S182" s="427"/>
      <c r="T182" s="427"/>
      <c r="U182" s="427"/>
      <c r="V182" s="427"/>
      <c r="W182" s="427"/>
      <c r="X182" s="427"/>
      <c r="Y182" s="424"/>
      <c r="Z182" s="518"/>
      <c r="AA182" s="424"/>
      <c r="AB182" s="424"/>
    </row>
    <row r="183" spans="1:28" ht="21.75" customHeight="1" x14ac:dyDescent="0.2">
      <c r="A183" s="406" t="s">
        <v>914</v>
      </c>
      <c r="B183" s="401"/>
      <c r="C183" s="412"/>
      <c r="D183" s="412"/>
      <c r="E183" s="412"/>
      <c r="F183" s="412"/>
      <c r="G183" s="412"/>
      <c r="H183" s="412"/>
      <c r="I183" s="412"/>
      <c r="J183" s="388"/>
      <c r="K183" s="388"/>
      <c r="L183" s="388"/>
      <c r="M183" s="388"/>
      <c r="N183" s="388"/>
      <c r="O183" s="388"/>
      <c r="P183" s="388"/>
      <c r="Q183" s="388"/>
      <c r="R183" s="388"/>
      <c r="S183" s="388"/>
      <c r="T183" s="388"/>
      <c r="U183" s="388"/>
      <c r="V183" s="388"/>
      <c r="W183" s="388"/>
      <c r="X183" s="388"/>
      <c r="Y183" s="419"/>
      <c r="Z183" s="419"/>
      <c r="AA183" s="419"/>
      <c r="AB183" s="419"/>
    </row>
    <row r="184" spans="1:28" ht="21.6" customHeight="1" x14ac:dyDescent="0.2">
      <c r="A184" s="412"/>
      <c r="B184" s="642" t="s">
        <v>15</v>
      </c>
      <c r="C184" s="644" t="s">
        <v>178</v>
      </c>
      <c r="D184" s="645"/>
      <c r="E184" s="645"/>
      <c r="F184" s="645"/>
      <c r="G184" s="645"/>
      <c r="H184" s="645"/>
      <c r="I184" s="645"/>
      <c r="J184" s="645"/>
      <c r="K184" s="645"/>
      <c r="L184" s="645"/>
      <c r="M184" s="645"/>
      <c r="N184" s="645"/>
      <c r="O184" s="645"/>
      <c r="P184" s="645"/>
      <c r="Q184" s="645"/>
      <c r="R184" s="645"/>
      <c r="S184" s="645"/>
      <c r="T184" s="645"/>
      <c r="U184" s="645"/>
      <c r="V184" s="645"/>
      <c r="W184" s="645"/>
      <c r="X184" s="645"/>
      <c r="Y184" s="645"/>
      <c r="Z184" s="504"/>
      <c r="AA184" s="636" t="s">
        <v>1</v>
      </c>
      <c r="AB184" s="637"/>
    </row>
    <row r="185" spans="1:28" ht="17.399999999999999" customHeight="1" x14ac:dyDescent="0.2">
      <c r="A185" s="412"/>
      <c r="B185" s="643"/>
      <c r="C185" s="647"/>
      <c r="D185" s="648"/>
      <c r="E185" s="648"/>
      <c r="F185" s="648"/>
      <c r="G185" s="648"/>
      <c r="H185" s="648"/>
      <c r="I185" s="648"/>
      <c r="J185" s="648"/>
      <c r="K185" s="648"/>
      <c r="L185" s="648"/>
      <c r="M185" s="648"/>
      <c r="N185" s="648"/>
      <c r="O185" s="648"/>
      <c r="P185" s="648"/>
      <c r="Q185" s="648"/>
      <c r="R185" s="648"/>
      <c r="S185" s="648"/>
      <c r="T185" s="648"/>
      <c r="U185" s="648"/>
      <c r="V185" s="648"/>
      <c r="W185" s="648"/>
      <c r="X185" s="648"/>
      <c r="Y185" s="648"/>
      <c r="Z185" s="505"/>
      <c r="AA185" s="638"/>
      <c r="AB185" s="639"/>
    </row>
    <row r="186" spans="1:28" ht="15" customHeight="1" x14ac:dyDescent="0.2">
      <c r="A186" s="412"/>
      <c r="B186" s="642" t="s">
        <v>6</v>
      </c>
      <c r="C186" s="644" t="s">
        <v>932</v>
      </c>
      <c r="D186" s="645"/>
      <c r="E186" s="645"/>
      <c r="F186" s="645"/>
      <c r="G186" s="645"/>
      <c r="H186" s="645"/>
      <c r="I186" s="645"/>
      <c r="J186" s="645"/>
      <c r="K186" s="645"/>
      <c r="L186" s="645"/>
      <c r="M186" s="645"/>
      <c r="N186" s="645"/>
      <c r="O186" s="645"/>
      <c r="P186" s="645"/>
      <c r="Q186" s="645"/>
      <c r="R186" s="645"/>
      <c r="S186" s="645"/>
      <c r="T186" s="645"/>
      <c r="U186" s="645"/>
      <c r="V186" s="645"/>
      <c r="W186" s="645"/>
      <c r="X186" s="645"/>
      <c r="Y186" s="645"/>
      <c r="Z186" s="504"/>
      <c r="AA186" s="636" t="s">
        <v>1</v>
      </c>
      <c r="AB186" s="637"/>
    </row>
    <row r="187" spans="1:28" ht="22.8" customHeight="1" x14ac:dyDescent="0.2">
      <c r="A187" s="412"/>
      <c r="B187" s="643"/>
      <c r="C187" s="647"/>
      <c r="D187" s="648"/>
      <c r="E187" s="648"/>
      <c r="F187" s="648"/>
      <c r="G187" s="648"/>
      <c r="H187" s="648"/>
      <c r="I187" s="648"/>
      <c r="J187" s="648"/>
      <c r="K187" s="648"/>
      <c r="L187" s="648"/>
      <c r="M187" s="648"/>
      <c r="N187" s="648"/>
      <c r="O187" s="648"/>
      <c r="P187" s="648"/>
      <c r="Q187" s="648"/>
      <c r="R187" s="648"/>
      <c r="S187" s="648"/>
      <c r="T187" s="648"/>
      <c r="U187" s="648"/>
      <c r="V187" s="648"/>
      <c r="W187" s="648"/>
      <c r="X187" s="648"/>
      <c r="Y187" s="648"/>
      <c r="Z187" s="505"/>
      <c r="AA187" s="638"/>
      <c r="AB187" s="639"/>
    </row>
    <row r="188" spans="1:28" ht="9.75" customHeight="1" x14ac:dyDescent="0.2">
      <c r="A188" s="412"/>
      <c r="B188" s="412"/>
      <c r="C188" s="427"/>
      <c r="D188" s="427"/>
      <c r="E188" s="427"/>
      <c r="F188" s="427"/>
      <c r="G188" s="427"/>
      <c r="H188" s="427"/>
      <c r="I188" s="427"/>
      <c r="J188" s="427"/>
      <c r="K188" s="427"/>
      <c r="L188" s="427"/>
      <c r="M188" s="427"/>
      <c r="N188" s="427"/>
      <c r="O188" s="427"/>
      <c r="P188" s="427"/>
      <c r="Q188" s="427"/>
      <c r="R188" s="427"/>
      <c r="S188" s="427"/>
      <c r="T188" s="427"/>
      <c r="U188" s="427"/>
      <c r="V188" s="427"/>
      <c r="W188" s="427"/>
      <c r="X188" s="427"/>
      <c r="Y188" s="424"/>
      <c r="Z188" s="518"/>
      <c r="AA188" s="424"/>
      <c r="AB188" s="424"/>
    </row>
    <row r="189" spans="1:28" ht="22.8" customHeight="1" x14ac:dyDescent="0.2">
      <c r="A189" s="406" t="s">
        <v>916</v>
      </c>
      <c r="B189" s="401"/>
      <c r="C189" s="412"/>
      <c r="D189" s="412"/>
      <c r="E189" s="412"/>
      <c r="F189" s="412"/>
      <c r="G189" s="412"/>
      <c r="H189" s="412"/>
      <c r="I189" s="412"/>
      <c r="J189" s="388"/>
      <c r="K189" s="388"/>
      <c r="L189" s="388"/>
      <c r="M189" s="388"/>
      <c r="N189" s="388"/>
      <c r="O189" s="388"/>
      <c r="P189" s="388"/>
      <c r="Q189" s="388"/>
      <c r="R189" s="388"/>
      <c r="S189" s="388"/>
      <c r="T189" s="388"/>
      <c r="U189" s="388"/>
      <c r="V189" s="388"/>
      <c r="W189" s="388"/>
      <c r="X189" s="388"/>
      <c r="Y189" s="419"/>
      <c r="Z189" s="419"/>
      <c r="AA189" s="419"/>
      <c r="AB189" s="419"/>
    </row>
    <row r="190" spans="1:28" ht="18" customHeight="1" x14ac:dyDescent="0.2">
      <c r="A190" s="412"/>
      <c r="B190" s="642" t="s">
        <v>15</v>
      </c>
      <c r="C190" s="644" t="s">
        <v>933</v>
      </c>
      <c r="D190" s="645"/>
      <c r="E190" s="645"/>
      <c r="F190" s="645"/>
      <c r="G190" s="645"/>
      <c r="H190" s="645"/>
      <c r="I190" s="645"/>
      <c r="J190" s="645"/>
      <c r="K190" s="645"/>
      <c r="L190" s="645"/>
      <c r="M190" s="645"/>
      <c r="N190" s="645"/>
      <c r="O190" s="645"/>
      <c r="P190" s="645"/>
      <c r="Q190" s="645"/>
      <c r="R190" s="645"/>
      <c r="S190" s="645"/>
      <c r="T190" s="645"/>
      <c r="U190" s="645"/>
      <c r="V190" s="645"/>
      <c r="W190" s="645"/>
      <c r="X190" s="645"/>
      <c r="Y190" s="645"/>
      <c r="Z190" s="653"/>
      <c r="AA190" s="636" t="s">
        <v>1</v>
      </c>
      <c r="AB190" s="637"/>
    </row>
    <row r="191" spans="1:28" ht="33" customHeight="1" x14ac:dyDescent="0.2">
      <c r="A191" s="412"/>
      <c r="B191" s="643"/>
      <c r="C191" s="647"/>
      <c r="D191" s="648"/>
      <c r="E191" s="648"/>
      <c r="F191" s="648"/>
      <c r="G191" s="648"/>
      <c r="H191" s="648"/>
      <c r="I191" s="648"/>
      <c r="J191" s="648"/>
      <c r="K191" s="648"/>
      <c r="L191" s="648"/>
      <c r="M191" s="648"/>
      <c r="N191" s="648"/>
      <c r="O191" s="648"/>
      <c r="P191" s="648"/>
      <c r="Q191" s="648"/>
      <c r="R191" s="648"/>
      <c r="S191" s="648"/>
      <c r="T191" s="648"/>
      <c r="U191" s="648"/>
      <c r="V191" s="648"/>
      <c r="W191" s="648"/>
      <c r="X191" s="648"/>
      <c r="Y191" s="648"/>
      <c r="Z191" s="654"/>
      <c r="AA191" s="638"/>
      <c r="AB191" s="639"/>
    </row>
    <row r="192" spans="1:28" ht="18" customHeight="1" x14ac:dyDescent="0.2">
      <c r="A192" s="412"/>
      <c r="B192" s="642" t="s">
        <v>6</v>
      </c>
      <c r="C192" s="644" t="s">
        <v>934</v>
      </c>
      <c r="D192" s="645"/>
      <c r="E192" s="645"/>
      <c r="F192" s="645"/>
      <c r="G192" s="645"/>
      <c r="H192" s="645"/>
      <c r="I192" s="645"/>
      <c r="J192" s="645"/>
      <c r="K192" s="645"/>
      <c r="L192" s="645"/>
      <c r="M192" s="645"/>
      <c r="N192" s="645"/>
      <c r="O192" s="645"/>
      <c r="P192" s="645"/>
      <c r="Q192" s="645"/>
      <c r="R192" s="645"/>
      <c r="S192" s="645"/>
      <c r="T192" s="645"/>
      <c r="U192" s="645"/>
      <c r="V192" s="645"/>
      <c r="W192" s="645"/>
      <c r="X192" s="645"/>
      <c r="Y192" s="645"/>
      <c r="Z192" s="646"/>
      <c r="AA192" s="636" t="s">
        <v>1</v>
      </c>
      <c r="AB192" s="637"/>
    </row>
    <row r="193" spans="1:28" ht="18" customHeight="1" x14ac:dyDescent="0.2">
      <c r="A193" s="412"/>
      <c r="B193" s="643"/>
      <c r="C193" s="647"/>
      <c r="D193" s="648"/>
      <c r="E193" s="648"/>
      <c r="F193" s="648"/>
      <c r="G193" s="648"/>
      <c r="H193" s="648"/>
      <c r="I193" s="648"/>
      <c r="J193" s="648"/>
      <c r="K193" s="648"/>
      <c r="L193" s="648"/>
      <c r="M193" s="648"/>
      <c r="N193" s="648"/>
      <c r="O193" s="648"/>
      <c r="P193" s="648"/>
      <c r="Q193" s="648"/>
      <c r="R193" s="648"/>
      <c r="S193" s="648"/>
      <c r="T193" s="648"/>
      <c r="U193" s="648"/>
      <c r="V193" s="648"/>
      <c r="W193" s="648"/>
      <c r="X193" s="648"/>
      <c r="Y193" s="648"/>
      <c r="Z193" s="649"/>
      <c r="AA193" s="638"/>
      <c r="AB193" s="639"/>
    </row>
    <row r="194" spans="1:28" ht="18" customHeight="1" x14ac:dyDescent="0.2">
      <c r="A194" s="412"/>
      <c r="B194" s="642" t="s">
        <v>16</v>
      </c>
      <c r="C194" s="644" t="s">
        <v>935</v>
      </c>
      <c r="D194" s="645"/>
      <c r="E194" s="645"/>
      <c r="F194" s="645"/>
      <c r="G194" s="645"/>
      <c r="H194" s="645"/>
      <c r="I194" s="645"/>
      <c r="J194" s="645"/>
      <c r="K194" s="645"/>
      <c r="L194" s="645"/>
      <c r="M194" s="645"/>
      <c r="N194" s="645"/>
      <c r="O194" s="645"/>
      <c r="P194" s="645"/>
      <c r="Q194" s="645"/>
      <c r="R194" s="645"/>
      <c r="S194" s="645"/>
      <c r="T194" s="645"/>
      <c r="U194" s="645"/>
      <c r="V194" s="645"/>
      <c r="W194" s="645"/>
      <c r="X194" s="645"/>
      <c r="Y194" s="645"/>
      <c r="Z194" s="646"/>
      <c r="AA194" s="636" t="s">
        <v>1</v>
      </c>
      <c r="AB194" s="637"/>
    </row>
    <row r="195" spans="1:28" ht="18" customHeight="1" x14ac:dyDescent="0.2">
      <c r="A195" s="412"/>
      <c r="B195" s="643"/>
      <c r="C195" s="647"/>
      <c r="D195" s="648"/>
      <c r="E195" s="648"/>
      <c r="F195" s="648"/>
      <c r="G195" s="648"/>
      <c r="H195" s="648"/>
      <c r="I195" s="648"/>
      <c r="J195" s="648"/>
      <c r="K195" s="648"/>
      <c r="L195" s="648"/>
      <c r="M195" s="648"/>
      <c r="N195" s="648"/>
      <c r="O195" s="648"/>
      <c r="P195" s="648"/>
      <c r="Q195" s="648"/>
      <c r="R195" s="648"/>
      <c r="S195" s="648"/>
      <c r="T195" s="648"/>
      <c r="U195" s="648"/>
      <c r="V195" s="648"/>
      <c r="W195" s="648"/>
      <c r="X195" s="648"/>
      <c r="Y195" s="648"/>
      <c r="Z195" s="649"/>
      <c r="AA195" s="638"/>
      <c r="AB195" s="639"/>
    </row>
    <row r="196" spans="1:28" ht="18" customHeight="1" x14ac:dyDescent="0.2">
      <c r="A196" s="412"/>
      <c r="B196" s="642" t="s">
        <v>8</v>
      </c>
      <c r="C196" s="644" t="s">
        <v>936</v>
      </c>
      <c r="D196" s="645"/>
      <c r="E196" s="645"/>
      <c r="F196" s="645"/>
      <c r="G196" s="645"/>
      <c r="H196" s="645"/>
      <c r="I196" s="645"/>
      <c r="J196" s="645"/>
      <c r="K196" s="645"/>
      <c r="L196" s="645"/>
      <c r="M196" s="645"/>
      <c r="N196" s="645"/>
      <c r="O196" s="645"/>
      <c r="P196" s="645"/>
      <c r="Q196" s="645"/>
      <c r="R196" s="645"/>
      <c r="S196" s="645"/>
      <c r="T196" s="645"/>
      <c r="U196" s="645"/>
      <c r="V196" s="645"/>
      <c r="W196" s="645"/>
      <c r="X196" s="645"/>
      <c r="Y196" s="645"/>
      <c r="Z196" s="646"/>
      <c r="AA196" s="636" t="s">
        <v>1</v>
      </c>
      <c r="AB196" s="637"/>
    </row>
    <row r="197" spans="1:28" ht="18" customHeight="1" x14ac:dyDescent="0.2">
      <c r="A197" s="412"/>
      <c r="B197" s="643"/>
      <c r="C197" s="647"/>
      <c r="D197" s="648"/>
      <c r="E197" s="648"/>
      <c r="F197" s="648"/>
      <c r="G197" s="648"/>
      <c r="H197" s="648"/>
      <c r="I197" s="648"/>
      <c r="J197" s="648"/>
      <c r="K197" s="648"/>
      <c r="L197" s="648"/>
      <c r="M197" s="648"/>
      <c r="N197" s="648"/>
      <c r="O197" s="648"/>
      <c r="P197" s="648"/>
      <c r="Q197" s="648"/>
      <c r="R197" s="648"/>
      <c r="S197" s="648"/>
      <c r="T197" s="648"/>
      <c r="U197" s="648"/>
      <c r="V197" s="648"/>
      <c r="W197" s="648"/>
      <c r="X197" s="648"/>
      <c r="Y197" s="648"/>
      <c r="Z197" s="649"/>
      <c r="AA197" s="638"/>
      <c r="AB197" s="639"/>
    </row>
    <row r="198" spans="1:28" ht="18" customHeight="1" x14ac:dyDescent="0.2">
      <c r="A198" s="412"/>
      <c r="B198" s="642" t="s">
        <v>7</v>
      </c>
      <c r="C198" s="644" t="s">
        <v>639</v>
      </c>
      <c r="D198" s="645"/>
      <c r="E198" s="645"/>
      <c r="F198" s="645"/>
      <c r="G198" s="645"/>
      <c r="H198" s="645"/>
      <c r="I198" s="645"/>
      <c r="J198" s="645"/>
      <c r="K198" s="645"/>
      <c r="L198" s="645"/>
      <c r="M198" s="645"/>
      <c r="N198" s="645"/>
      <c r="O198" s="645"/>
      <c r="P198" s="645"/>
      <c r="Q198" s="645"/>
      <c r="R198" s="645"/>
      <c r="S198" s="645"/>
      <c r="T198" s="645"/>
      <c r="U198" s="645"/>
      <c r="V198" s="645"/>
      <c r="W198" s="645"/>
      <c r="X198" s="645"/>
      <c r="Y198" s="645"/>
      <c r="Z198" s="646"/>
      <c r="AA198" s="636" t="s">
        <v>1</v>
      </c>
      <c r="AB198" s="637"/>
    </row>
    <row r="199" spans="1:28" ht="18" customHeight="1" x14ac:dyDescent="0.2">
      <c r="A199" s="412"/>
      <c r="B199" s="643"/>
      <c r="C199" s="647"/>
      <c r="D199" s="648"/>
      <c r="E199" s="648"/>
      <c r="F199" s="648"/>
      <c r="G199" s="648"/>
      <c r="H199" s="648"/>
      <c r="I199" s="648"/>
      <c r="J199" s="648"/>
      <c r="K199" s="648"/>
      <c r="L199" s="648"/>
      <c r="M199" s="648"/>
      <c r="N199" s="648"/>
      <c r="O199" s="648"/>
      <c r="P199" s="648"/>
      <c r="Q199" s="648"/>
      <c r="R199" s="648"/>
      <c r="S199" s="648"/>
      <c r="T199" s="648"/>
      <c r="U199" s="648"/>
      <c r="V199" s="648"/>
      <c r="W199" s="648"/>
      <c r="X199" s="648"/>
      <c r="Y199" s="648"/>
      <c r="Z199" s="649"/>
      <c r="AA199" s="638"/>
      <c r="AB199" s="639"/>
    </row>
    <row r="200" spans="1:28" ht="18" customHeight="1" x14ac:dyDescent="0.2">
      <c r="A200" s="412"/>
      <c r="B200" s="642" t="s">
        <v>9</v>
      </c>
      <c r="C200" s="644" t="s">
        <v>640</v>
      </c>
      <c r="D200" s="645"/>
      <c r="E200" s="645"/>
      <c r="F200" s="645"/>
      <c r="G200" s="645"/>
      <c r="H200" s="645"/>
      <c r="I200" s="645"/>
      <c r="J200" s="645"/>
      <c r="K200" s="645"/>
      <c r="L200" s="645"/>
      <c r="M200" s="645"/>
      <c r="N200" s="645"/>
      <c r="O200" s="645"/>
      <c r="P200" s="645"/>
      <c r="Q200" s="645"/>
      <c r="R200" s="645"/>
      <c r="S200" s="645"/>
      <c r="T200" s="645"/>
      <c r="U200" s="645"/>
      <c r="V200" s="645"/>
      <c r="W200" s="645"/>
      <c r="X200" s="645"/>
      <c r="Y200" s="645"/>
      <c r="Z200" s="646"/>
      <c r="AA200" s="636" t="s">
        <v>1</v>
      </c>
      <c r="AB200" s="637"/>
    </row>
    <row r="201" spans="1:28" ht="18" customHeight="1" x14ac:dyDescent="0.2">
      <c r="A201" s="412"/>
      <c r="B201" s="643"/>
      <c r="C201" s="647"/>
      <c r="D201" s="648"/>
      <c r="E201" s="648"/>
      <c r="F201" s="648"/>
      <c r="G201" s="648"/>
      <c r="H201" s="648"/>
      <c r="I201" s="648"/>
      <c r="J201" s="648"/>
      <c r="K201" s="648"/>
      <c r="L201" s="648"/>
      <c r="M201" s="648"/>
      <c r="N201" s="648"/>
      <c r="O201" s="648"/>
      <c r="P201" s="648"/>
      <c r="Q201" s="648"/>
      <c r="R201" s="648"/>
      <c r="S201" s="648"/>
      <c r="T201" s="648"/>
      <c r="U201" s="648"/>
      <c r="V201" s="648"/>
      <c r="W201" s="648"/>
      <c r="X201" s="648"/>
      <c r="Y201" s="648"/>
      <c r="Z201" s="649"/>
      <c r="AA201" s="638"/>
      <c r="AB201" s="639"/>
    </row>
    <row r="202" spans="1:28" ht="18" customHeight="1" x14ac:dyDescent="0.2">
      <c r="A202" s="509"/>
      <c r="B202" s="642" t="s">
        <v>10</v>
      </c>
      <c r="C202" s="644" t="s">
        <v>937</v>
      </c>
      <c r="D202" s="645"/>
      <c r="E202" s="645"/>
      <c r="F202" s="645"/>
      <c r="G202" s="645"/>
      <c r="H202" s="645"/>
      <c r="I202" s="645"/>
      <c r="J202" s="645"/>
      <c r="K202" s="645"/>
      <c r="L202" s="645"/>
      <c r="M202" s="645"/>
      <c r="N202" s="645"/>
      <c r="O202" s="645"/>
      <c r="P202" s="645"/>
      <c r="Q202" s="645"/>
      <c r="R202" s="645"/>
      <c r="S202" s="645"/>
      <c r="T202" s="645"/>
      <c r="U202" s="645"/>
      <c r="V202" s="645"/>
      <c r="W202" s="645"/>
      <c r="X202" s="645"/>
      <c r="Y202" s="645"/>
      <c r="Z202" s="646"/>
      <c r="AA202" s="636" t="s">
        <v>1</v>
      </c>
      <c r="AB202" s="637"/>
    </row>
    <row r="203" spans="1:28" ht="18" customHeight="1" x14ac:dyDescent="0.2">
      <c r="A203" s="509"/>
      <c r="B203" s="643"/>
      <c r="C203" s="647"/>
      <c r="D203" s="648"/>
      <c r="E203" s="648"/>
      <c r="F203" s="648"/>
      <c r="G203" s="648"/>
      <c r="H203" s="648"/>
      <c r="I203" s="648"/>
      <c r="J203" s="648"/>
      <c r="K203" s="648"/>
      <c r="L203" s="648"/>
      <c r="M203" s="648"/>
      <c r="N203" s="648"/>
      <c r="O203" s="648"/>
      <c r="P203" s="648"/>
      <c r="Q203" s="648"/>
      <c r="R203" s="648"/>
      <c r="S203" s="648"/>
      <c r="T203" s="648"/>
      <c r="U203" s="648"/>
      <c r="V203" s="648"/>
      <c r="W203" s="648"/>
      <c r="X203" s="648"/>
      <c r="Y203" s="648"/>
      <c r="Z203" s="649"/>
      <c r="AA203" s="638"/>
      <c r="AB203" s="639"/>
    </row>
    <row r="204" spans="1:28" ht="18" customHeight="1" x14ac:dyDescent="0.2">
      <c r="A204" s="509"/>
      <c r="B204" s="642" t="s">
        <v>12</v>
      </c>
      <c r="C204" s="644" t="s">
        <v>938</v>
      </c>
      <c r="D204" s="645"/>
      <c r="E204" s="645"/>
      <c r="F204" s="645"/>
      <c r="G204" s="645"/>
      <c r="H204" s="645"/>
      <c r="I204" s="645"/>
      <c r="J204" s="645"/>
      <c r="K204" s="645"/>
      <c r="L204" s="645"/>
      <c r="M204" s="645"/>
      <c r="N204" s="645"/>
      <c r="O204" s="645"/>
      <c r="P204" s="645"/>
      <c r="Q204" s="645"/>
      <c r="R204" s="645"/>
      <c r="S204" s="645"/>
      <c r="T204" s="645"/>
      <c r="U204" s="645"/>
      <c r="V204" s="645"/>
      <c r="W204" s="645"/>
      <c r="X204" s="645"/>
      <c r="Y204" s="645"/>
      <c r="Z204" s="653"/>
      <c r="AA204" s="636" t="s">
        <v>1</v>
      </c>
      <c r="AB204" s="637"/>
    </row>
    <row r="205" spans="1:28" ht="18" customHeight="1" x14ac:dyDescent="0.2">
      <c r="A205" s="509"/>
      <c r="B205" s="643"/>
      <c r="C205" s="647"/>
      <c r="D205" s="648"/>
      <c r="E205" s="648"/>
      <c r="F205" s="648"/>
      <c r="G205" s="648"/>
      <c r="H205" s="648"/>
      <c r="I205" s="648"/>
      <c r="J205" s="648"/>
      <c r="K205" s="648"/>
      <c r="L205" s="648"/>
      <c r="M205" s="648"/>
      <c r="N205" s="648"/>
      <c r="O205" s="648"/>
      <c r="P205" s="648"/>
      <c r="Q205" s="648"/>
      <c r="R205" s="648"/>
      <c r="S205" s="648"/>
      <c r="T205" s="648"/>
      <c r="U205" s="648"/>
      <c r="V205" s="648"/>
      <c r="W205" s="648"/>
      <c r="X205" s="648"/>
      <c r="Y205" s="648"/>
      <c r="Z205" s="654"/>
      <c r="AA205" s="638"/>
      <c r="AB205" s="639"/>
    </row>
    <row r="206" spans="1:28" ht="18" customHeight="1" x14ac:dyDescent="0.2">
      <c r="A206" s="509"/>
      <c r="B206" s="642" t="s">
        <v>13</v>
      </c>
      <c r="C206" s="644" t="s">
        <v>939</v>
      </c>
      <c r="D206" s="645"/>
      <c r="E206" s="645"/>
      <c r="F206" s="645"/>
      <c r="G206" s="645"/>
      <c r="H206" s="645"/>
      <c r="I206" s="645"/>
      <c r="J206" s="645"/>
      <c r="K206" s="645"/>
      <c r="L206" s="645"/>
      <c r="M206" s="645"/>
      <c r="N206" s="645"/>
      <c r="O206" s="645"/>
      <c r="P206" s="645"/>
      <c r="Q206" s="645"/>
      <c r="R206" s="645"/>
      <c r="S206" s="645"/>
      <c r="T206" s="645"/>
      <c r="U206" s="645"/>
      <c r="V206" s="645"/>
      <c r="W206" s="645"/>
      <c r="X206" s="645"/>
      <c r="Y206" s="645"/>
      <c r="Z206" s="646"/>
      <c r="AA206" s="636" t="s">
        <v>1</v>
      </c>
      <c r="AB206" s="637"/>
    </row>
    <row r="207" spans="1:28" ht="18" customHeight="1" x14ac:dyDescent="0.2">
      <c r="A207" s="509"/>
      <c r="B207" s="643"/>
      <c r="C207" s="647"/>
      <c r="D207" s="648"/>
      <c r="E207" s="648"/>
      <c r="F207" s="648"/>
      <c r="G207" s="648"/>
      <c r="H207" s="648"/>
      <c r="I207" s="648"/>
      <c r="J207" s="648"/>
      <c r="K207" s="648"/>
      <c r="L207" s="648"/>
      <c r="M207" s="648"/>
      <c r="N207" s="648"/>
      <c r="O207" s="648"/>
      <c r="P207" s="648"/>
      <c r="Q207" s="648"/>
      <c r="R207" s="648"/>
      <c r="S207" s="648"/>
      <c r="T207" s="648"/>
      <c r="U207" s="648"/>
      <c r="V207" s="648"/>
      <c r="W207" s="648"/>
      <c r="X207" s="648"/>
      <c r="Y207" s="648"/>
      <c r="Z207" s="649"/>
      <c r="AA207" s="638"/>
      <c r="AB207" s="639"/>
    </row>
    <row r="208" spans="1:28" ht="3.6" customHeight="1" x14ac:dyDescent="0.2">
      <c r="A208" s="412"/>
      <c r="B208" s="412"/>
      <c r="C208" s="427"/>
      <c r="D208" s="427"/>
      <c r="E208" s="427"/>
      <c r="F208" s="427"/>
      <c r="G208" s="427"/>
      <c r="H208" s="427"/>
      <c r="I208" s="427"/>
      <c r="J208" s="427"/>
      <c r="K208" s="427"/>
      <c r="L208" s="427"/>
      <c r="M208" s="427"/>
      <c r="N208" s="427"/>
      <c r="O208" s="427"/>
      <c r="P208" s="427"/>
      <c r="Q208" s="427"/>
      <c r="R208" s="427"/>
      <c r="S208" s="427"/>
      <c r="T208" s="427"/>
      <c r="U208" s="427"/>
      <c r="V208" s="427"/>
      <c r="W208" s="427"/>
      <c r="X208" s="427"/>
      <c r="Y208" s="424"/>
      <c r="Z208" s="518"/>
      <c r="AA208" s="424"/>
      <c r="AB208" s="424"/>
    </row>
    <row r="209" spans="1:28" ht="20.399999999999999" customHeight="1" x14ac:dyDescent="0.2">
      <c r="A209" s="406" t="s">
        <v>918</v>
      </c>
      <c r="B209" s="412"/>
      <c r="C209" s="427"/>
      <c r="D209" s="427"/>
      <c r="E209" s="427"/>
      <c r="F209" s="427"/>
      <c r="G209" s="427"/>
      <c r="H209" s="427"/>
      <c r="I209" s="427"/>
      <c r="J209" s="388"/>
      <c r="K209" s="427"/>
      <c r="L209" s="427"/>
      <c r="M209" s="427"/>
      <c r="N209" s="388" t="s">
        <v>131</v>
      </c>
      <c r="O209" s="427"/>
      <c r="P209" s="427"/>
      <c r="Q209" s="427"/>
      <c r="R209" s="427"/>
      <c r="S209" s="427"/>
      <c r="T209" s="427"/>
      <c r="U209" s="427"/>
      <c r="V209" s="427"/>
      <c r="W209" s="427"/>
      <c r="X209" s="427"/>
      <c r="Y209" s="424"/>
      <c r="Z209" s="518"/>
      <c r="AA209" s="424"/>
      <c r="AB209" s="424"/>
    </row>
    <row r="210" spans="1:28" ht="18" customHeight="1" x14ac:dyDescent="0.2">
      <c r="A210" s="412"/>
      <c r="B210" s="642" t="s">
        <v>15</v>
      </c>
      <c r="C210" s="644" t="s">
        <v>631</v>
      </c>
      <c r="D210" s="645"/>
      <c r="E210" s="645"/>
      <c r="F210" s="645"/>
      <c r="G210" s="645"/>
      <c r="H210" s="645"/>
      <c r="I210" s="645"/>
      <c r="J210" s="645"/>
      <c r="K210" s="645"/>
      <c r="L210" s="645"/>
      <c r="M210" s="645"/>
      <c r="N210" s="645"/>
      <c r="O210" s="645"/>
      <c r="P210" s="645"/>
      <c r="Q210" s="645"/>
      <c r="R210" s="645"/>
      <c r="S210" s="645"/>
      <c r="T210" s="645"/>
      <c r="U210" s="645"/>
      <c r="V210" s="645"/>
      <c r="W210" s="645"/>
      <c r="X210" s="645"/>
      <c r="Y210" s="645"/>
      <c r="Z210" s="653"/>
      <c r="AA210" s="636" t="s">
        <v>1</v>
      </c>
      <c r="AB210" s="637"/>
    </row>
    <row r="211" spans="1:28" ht="34.200000000000003" customHeight="1" x14ac:dyDescent="0.2">
      <c r="A211" s="412"/>
      <c r="B211" s="643"/>
      <c r="C211" s="647"/>
      <c r="D211" s="648"/>
      <c r="E211" s="648"/>
      <c r="F211" s="648"/>
      <c r="G211" s="648"/>
      <c r="H211" s="648"/>
      <c r="I211" s="648"/>
      <c r="J211" s="648"/>
      <c r="K211" s="648"/>
      <c r="L211" s="648"/>
      <c r="M211" s="648"/>
      <c r="N211" s="648"/>
      <c r="O211" s="648"/>
      <c r="P211" s="648"/>
      <c r="Q211" s="648"/>
      <c r="R211" s="648"/>
      <c r="S211" s="648"/>
      <c r="T211" s="648"/>
      <c r="U211" s="648"/>
      <c r="V211" s="648"/>
      <c r="W211" s="648"/>
      <c r="X211" s="648"/>
      <c r="Y211" s="648"/>
      <c r="Z211" s="654"/>
      <c r="AA211" s="638"/>
      <c r="AB211" s="639"/>
    </row>
    <row r="212" spans="1:28" ht="18" customHeight="1" x14ac:dyDescent="0.2">
      <c r="A212" s="412"/>
      <c r="B212" s="642" t="s">
        <v>6</v>
      </c>
      <c r="C212" s="644" t="s">
        <v>632</v>
      </c>
      <c r="D212" s="645"/>
      <c r="E212" s="645"/>
      <c r="F212" s="645"/>
      <c r="G212" s="645"/>
      <c r="H212" s="645"/>
      <c r="I212" s="645"/>
      <c r="J212" s="645"/>
      <c r="K212" s="645"/>
      <c r="L212" s="645"/>
      <c r="M212" s="645"/>
      <c r="N212" s="645"/>
      <c r="O212" s="645"/>
      <c r="P212" s="645"/>
      <c r="Q212" s="645"/>
      <c r="R212" s="645"/>
      <c r="S212" s="645"/>
      <c r="T212" s="645"/>
      <c r="U212" s="645"/>
      <c r="V212" s="645"/>
      <c r="W212" s="645"/>
      <c r="X212" s="645"/>
      <c r="Y212" s="645"/>
      <c r="Z212" s="646"/>
      <c r="AA212" s="636" t="s">
        <v>1</v>
      </c>
      <c r="AB212" s="637"/>
    </row>
    <row r="213" spans="1:28" ht="18" customHeight="1" x14ac:dyDescent="0.2">
      <c r="A213" s="412"/>
      <c r="B213" s="643"/>
      <c r="C213" s="647"/>
      <c r="D213" s="648"/>
      <c r="E213" s="648"/>
      <c r="F213" s="648"/>
      <c r="G213" s="648"/>
      <c r="H213" s="648"/>
      <c r="I213" s="648"/>
      <c r="J213" s="648"/>
      <c r="K213" s="648"/>
      <c r="L213" s="648"/>
      <c r="M213" s="648"/>
      <c r="N213" s="648"/>
      <c r="O213" s="648"/>
      <c r="P213" s="648"/>
      <c r="Q213" s="648"/>
      <c r="R213" s="648"/>
      <c r="S213" s="648"/>
      <c r="T213" s="648"/>
      <c r="U213" s="648"/>
      <c r="V213" s="648"/>
      <c r="W213" s="648"/>
      <c r="X213" s="648"/>
      <c r="Y213" s="648"/>
      <c r="Z213" s="649"/>
      <c r="AA213" s="638"/>
      <c r="AB213" s="639"/>
    </row>
    <row r="214" spans="1:28" ht="25.05" customHeight="1" x14ac:dyDescent="0.2">
      <c r="A214" s="412"/>
      <c r="B214" s="642" t="s">
        <v>16</v>
      </c>
      <c r="C214" s="644" t="s">
        <v>340</v>
      </c>
      <c r="D214" s="645"/>
      <c r="E214" s="645"/>
      <c r="F214" s="645"/>
      <c r="G214" s="645"/>
      <c r="H214" s="645"/>
      <c r="I214" s="645"/>
      <c r="J214" s="645"/>
      <c r="K214" s="645"/>
      <c r="L214" s="645"/>
      <c r="M214" s="645"/>
      <c r="N214" s="645"/>
      <c r="O214" s="645"/>
      <c r="P214" s="645"/>
      <c r="Q214" s="645"/>
      <c r="R214" s="645"/>
      <c r="S214" s="645"/>
      <c r="T214" s="645"/>
      <c r="U214" s="645"/>
      <c r="V214" s="645"/>
      <c r="W214" s="645"/>
      <c r="X214" s="645"/>
      <c r="Y214" s="645"/>
      <c r="Z214" s="646"/>
      <c r="AA214" s="636" t="s">
        <v>1</v>
      </c>
      <c r="AB214" s="637"/>
    </row>
    <row r="215" spans="1:28" ht="25.05" customHeight="1" x14ac:dyDescent="0.2">
      <c r="A215" s="412"/>
      <c r="B215" s="643"/>
      <c r="C215" s="647"/>
      <c r="D215" s="648"/>
      <c r="E215" s="648"/>
      <c r="F215" s="648"/>
      <c r="G215" s="648"/>
      <c r="H215" s="648"/>
      <c r="I215" s="648"/>
      <c r="J215" s="648"/>
      <c r="K215" s="648"/>
      <c r="L215" s="648"/>
      <c r="M215" s="648"/>
      <c r="N215" s="648"/>
      <c r="O215" s="648"/>
      <c r="P215" s="648"/>
      <c r="Q215" s="648"/>
      <c r="R215" s="648"/>
      <c r="S215" s="648"/>
      <c r="T215" s="648"/>
      <c r="U215" s="648"/>
      <c r="V215" s="648"/>
      <c r="W215" s="648"/>
      <c r="X215" s="648"/>
      <c r="Y215" s="648"/>
      <c r="Z215" s="649"/>
      <c r="AA215" s="638"/>
      <c r="AB215" s="639"/>
    </row>
    <row r="216" spans="1:28" ht="15" customHeight="1" x14ac:dyDescent="0.2">
      <c r="A216" s="408"/>
      <c r="B216" s="642" t="s">
        <v>8</v>
      </c>
      <c r="C216" s="644" t="s">
        <v>368</v>
      </c>
      <c r="D216" s="645"/>
      <c r="E216" s="645"/>
      <c r="F216" s="645"/>
      <c r="G216" s="645"/>
      <c r="H216" s="645"/>
      <c r="I216" s="645"/>
      <c r="J216" s="645"/>
      <c r="K216" s="645"/>
      <c r="L216" s="645"/>
      <c r="M216" s="645"/>
      <c r="N216" s="645"/>
      <c r="O216" s="645"/>
      <c r="P216" s="645"/>
      <c r="Q216" s="645"/>
      <c r="R216" s="645"/>
      <c r="S216" s="645"/>
      <c r="T216" s="645"/>
      <c r="U216" s="645"/>
      <c r="V216" s="645"/>
      <c r="W216" s="645"/>
      <c r="X216" s="645"/>
      <c r="Y216" s="645"/>
      <c r="Z216" s="646"/>
      <c r="AA216" s="636" t="s">
        <v>1</v>
      </c>
      <c r="AB216" s="637"/>
    </row>
    <row r="217" spans="1:28" ht="15" customHeight="1" x14ac:dyDescent="0.2">
      <c r="A217" s="408"/>
      <c r="B217" s="643"/>
      <c r="C217" s="647"/>
      <c r="D217" s="648"/>
      <c r="E217" s="648"/>
      <c r="F217" s="648"/>
      <c r="G217" s="648"/>
      <c r="H217" s="648"/>
      <c r="I217" s="648"/>
      <c r="J217" s="648"/>
      <c r="K217" s="648"/>
      <c r="L217" s="648"/>
      <c r="M217" s="648"/>
      <c r="N217" s="648"/>
      <c r="O217" s="648"/>
      <c r="P217" s="648"/>
      <c r="Q217" s="648"/>
      <c r="R217" s="648"/>
      <c r="S217" s="648"/>
      <c r="T217" s="648"/>
      <c r="U217" s="648"/>
      <c r="V217" s="648"/>
      <c r="W217" s="648"/>
      <c r="X217" s="648"/>
      <c r="Y217" s="648"/>
      <c r="Z217" s="649"/>
      <c r="AA217" s="638"/>
      <c r="AB217" s="639"/>
    </row>
    <row r="218" spans="1:28" ht="9" customHeight="1" x14ac:dyDescent="0.2">
      <c r="A218" s="408"/>
      <c r="B218" s="412"/>
      <c r="C218" s="423"/>
      <c r="D218" s="423"/>
      <c r="E218" s="423"/>
      <c r="F218" s="423"/>
      <c r="G218" s="423"/>
      <c r="H218" s="423"/>
      <c r="I218" s="423"/>
      <c r="J218" s="423"/>
      <c r="K218" s="423"/>
      <c r="L218" s="423"/>
      <c r="M218" s="423"/>
      <c r="N218" s="423"/>
      <c r="O218" s="423"/>
      <c r="P218" s="423"/>
      <c r="Q218" s="423"/>
      <c r="R218" s="423"/>
      <c r="S218" s="423"/>
      <c r="T218" s="423"/>
      <c r="U218" s="423"/>
      <c r="V218" s="423"/>
      <c r="W218" s="423"/>
      <c r="X218" s="423"/>
      <c r="Y218" s="423"/>
      <c r="Z218" s="506"/>
      <c r="AA218" s="424"/>
      <c r="AB218" s="424"/>
    </row>
    <row r="219" spans="1:28" ht="18" customHeight="1" x14ac:dyDescent="0.2">
      <c r="A219" s="406" t="s">
        <v>940</v>
      </c>
      <c r="B219" s="401"/>
      <c r="C219" s="412"/>
      <c r="D219" s="412"/>
      <c r="E219" s="412"/>
      <c r="F219" s="412"/>
      <c r="G219" s="412"/>
      <c r="H219" s="412"/>
      <c r="I219" s="412"/>
      <c r="J219" s="388"/>
      <c r="K219" s="388"/>
      <c r="L219" s="388"/>
      <c r="M219" s="388"/>
      <c r="N219" s="388"/>
      <c r="O219" s="388"/>
      <c r="P219" s="388"/>
      <c r="Q219" s="388"/>
      <c r="R219" s="388"/>
      <c r="S219" s="388"/>
      <c r="T219" s="388"/>
      <c r="U219" s="388"/>
      <c r="V219" s="388"/>
      <c r="W219" s="388"/>
      <c r="X219" s="388"/>
      <c r="Y219" s="419"/>
      <c r="Z219" s="419"/>
      <c r="AA219" s="419"/>
      <c r="AB219" s="419"/>
    </row>
    <row r="220" spans="1:28" ht="15" customHeight="1" x14ac:dyDescent="0.2">
      <c r="A220" s="412"/>
      <c r="B220" s="642" t="s">
        <v>15</v>
      </c>
      <c r="C220" s="644" t="s">
        <v>179</v>
      </c>
      <c r="D220" s="645"/>
      <c r="E220" s="645"/>
      <c r="F220" s="645"/>
      <c r="G220" s="645"/>
      <c r="H220" s="645"/>
      <c r="I220" s="645"/>
      <c r="J220" s="645"/>
      <c r="K220" s="645"/>
      <c r="L220" s="645"/>
      <c r="M220" s="645"/>
      <c r="N220" s="645"/>
      <c r="O220" s="645"/>
      <c r="P220" s="645"/>
      <c r="Q220" s="645"/>
      <c r="R220" s="645"/>
      <c r="S220" s="645"/>
      <c r="T220" s="645"/>
      <c r="U220" s="645"/>
      <c r="V220" s="645"/>
      <c r="W220" s="645"/>
      <c r="X220" s="645"/>
      <c r="Y220" s="645"/>
      <c r="Z220" s="653"/>
      <c r="AA220" s="636"/>
      <c r="AB220" s="637"/>
    </row>
    <row r="221" spans="1:28" ht="15" customHeight="1" x14ac:dyDescent="0.2">
      <c r="A221" s="412"/>
      <c r="B221" s="659"/>
      <c r="C221" s="668"/>
      <c r="D221" s="669"/>
      <c r="E221" s="669"/>
      <c r="F221" s="669"/>
      <c r="G221" s="669"/>
      <c r="H221" s="669"/>
      <c r="I221" s="669"/>
      <c r="J221" s="669"/>
      <c r="K221" s="669"/>
      <c r="L221" s="669"/>
      <c r="M221" s="669"/>
      <c r="N221" s="669"/>
      <c r="O221" s="669"/>
      <c r="P221" s="669"/>
      <c r="Q221" s="669"/>
      <c r="R221" s="669"/>
      <c r="S221" s="669"/>
      <c r="T221" s="669"/>
      <c r="U221" s="669"/>
      <c r="V221" s="669"/>
      <c r="W221" s="669"/>
      <c r="X221" s="669"/>
      <c r="Y221" s="669"/>
      <c r="Z221" s="641"/>
      <c r="AA221" s="699"/>
      <c r="AB221" s="700"/>
    </row>
    <row r="222" spans="1:28" ht="27" customHeight="1" x14ac:dyDescent="0.2">
      <c r="A222" s="412"/>
      <c r="B222" s="659"/>
      <c r="C222" s="434" t="s">
        <v>148</v>
      </c>
      <c r="D222" s="838" t="s">
        <v>341</v>
      </c>
      <c r="E222" s="838"/>
      <c r="F222" s="838"/>
      <c r="G222" s="838"/>
      <c r="H222" s="838"/>
      <c r="I222" s="838"/>
      <c r="J222" s="838"/>
      <c r="K222" s="838"/>
      <c r="L222" s="838"/>
      <c r="M222" s="838"/>
      <c r="N222" s="838"/>
      <c r="O222" s="838"/>
      <c r="P222" s="838"/>
      <c r="Q222" s="838"/>
      <c r="R222" s="838"/>
      <c r="S222" s="838"/>
      <c r="T222" s="838"/>
      <c r="U222" s="838"/>
      <c r="V222" s="838"/>
      <c r="W222" s="838"/>
      <c r="X222" s="838"/>
      <c r="Y222" s="838"/>
      <c r="Z222" s="839"/>
      <c r="AA222" s="699"/>
      <c r="AB222" s="700"/>
    </row>
    <row r="223" spans="1:28" ht="15" customHeight="1" x14ac:dyDescent="0.2">
      <c r="A223" s="412"/>
      <c r="B223" s="643"/>
      <c r="C223" s="435" t="s">
        <v>149</v>
      </c>
      <c r="D223" s="840" t="s">
        <v>180</v>
      </c>
      <c r="E223" s="840"/>
      <c r="F223" s="840"/>
      <c r="G223" s="840"/>
      <c r="H223" s="840"/>
      <c r="I223" s="840"/>
      <c r="J223" s="840"/>
      <c r="K223" s="840"/>
      <c r="L223" s="840"/>
      <c r="M223" s="840"/>
      <c r="N223" s="840"/>
      <c r="O223" s="840"/>
      <c r="P223" s="840"/>
      <c r="Q223" s="840"/>
      <c r="R223" s="840"/>
      <c r="S223" s="840"/>
      <c r="T223" s="840"/>
      <c r="U223" s="840"/>
      <c r="V223" s="840"/>
      <c r="W223" s="840"/>
      <c r="X223" s="840"/>
      <c r="Y223" s="840"/>
      <c r="Z223" s="841"/>
      <c r="AA223" s="638"/>
      <c r="AB223" s="639"/>
    </row>
    <row r="224" spans="1:28" ht="7.2" customHeight="1" x14ac:dyDescent="0.2">
      <c r="A224" s="412"/>
      <c r="B224" s="412"/>
      <c r="C224" s="427"/>
      <c r="D224" s="427"/>
      <c r="E224" s="427"/>
      <c r="F224" s="427"/>
      <c r="G224" s="427"/>
      <c r="H224" s="427"/>
      <c r="I224" s="427"/>
      <c r="J224" s="427"/>
      <c r="K224" s="427"/>
      <c r="L224" s="427"/>
      <c r="M224" s="427"/>
      <c r="N224" s="427"/>
      <c r="O224" s="427"/>
      <c r="P224" s="427"/>
      <c r="Q224" s="427"/>
      <c r="R224" s="427"/>
      <c r="S224" s="427"/>
      <c r="T224" s="427"/>
      <c r="U224" s="427"/>
      <c r="V224" s="427"/>
      <c r="W224" s="427"/>
      <c r="X224" s="427"/>
      <c r="Y224" s="424"/>
      <c r="Z224" s="518"/>
      <c r="AA224" s="424"/>
      <c r="AB224" s="424"/>
    </row>
    <row r="225" spans="1:53" ht="18" customHeight="1" x14ac:dyDescent="0.2">
      <c r="A225" s="501" t="s">
        <v>941</v>
      </c>
      <c r="B225" s="406"/>
      <c r="C225" s="412"/>
      <c r="D225" s="412"/>
      <c r="E225" s="412"/>
      <c r="F225" s="412"/>
      <c r="G225" s="412"/>
      <c r="H225" s="412"/>
      <c r="I225" s="412"/>
      <c r="J225" s="388"/>
      <c r="K225" s="388"/>
      <c r="L225" s="388"/>
      <c r="M225" s="388"/>
      <c r="N225" s="388"/>
      <c r="O225" s="388"/>
      <c r="P225" s="388"/>
      <c r="Q225" s="388"/>
      <c r="R225" s="388"/>
      <c r="S225" s="388"/>
      <c r="T225" s="388"/>
      <c r="U225" s="388"/>
      <c r="V225" s="388"/>
      <c r="W225" s="388"/>
      <c r="X225" s="388"/>
      <c r="Y225" s="419"/>
      <c r="Z225" s="419"/>
      <c r="AA225" s="419"/>
      <c r="AB225" s="419"/>
    </row>
    <row r="226" spans="1:53" ht="14.25" customHeight="1" x14ac:dyDescent="0.2">
      <c r="A226" s="412"/>
      <c r="B226" s="642" t="s">
        <v>15</v>
      </c>
      <c r="C226" s="644" t="s">
        <v>313</v>
      </c>
      <c r="D226" s="645"/>
      <c r="E226" s="645"/>
      <c r="F226" s="645"/>
      <c r="G226" s="645"/>
      <c r="H226" s="645"/>
      <c r="I226" s="645"/>
      <c r="J226" s="645"/>
      <c r="K226" s="645"/>
      <c r="L226" s="645"/>
      <c r="M226" s="645"/>
      <c r="N226" s="645"/>
      <c r="O226" s="645"/>
      <c r="P226" s="645"/>
      <c r="Q226" s="645"/>
      <c r="R226" s="645"/>
      <c r="S226" s="645"/>
      <c r="T226" s="645"/>
      <c r="U226" s="645"/>
      <c r="V226" s="645"/>
      <c r="W226" s="645"/>
      <c r="X226" s="645"/>
      <c r="Y226" s="645"/>
      <c r="Z226" s="504"/>
      <c r="AA226" s="636"/>
      <c r="AB226" s="637"/>
      <c r="AG226" s="436"/>
      <c r="AH226" s="436"/>
      <c r="AI226" s="436"/>
      <c r="AJ226" s="436"/>
      <c r="AK226" s="436"/>
      <c r="AL226" s="436"/>
      <c r="AM226" s="436"/>
      <c r="AN226" s="436"/>
      <c r="AO226" s="436"/>
      <c r="AP226" s="436"/>
      <c r="AQ226" s="436"/>
      <c r="AR226" s="436"/>
      <c r="AS226" s="436"/>
      <c r="AT226" s="436"/>
      <c r="AU226" s="436"/>
      <c r="AV226" s="436"/>
      <c r="AW226" s="436"/>
      <c r="AX226" s="436"/>
      <c r="AY226" s="436"/>
      <c r="AZ226" s="436"/>
      <c r="BA226" s="436"/>
    </row>
    <row r="227" spans="1:53" s="420" customFormat="1" ht="13.5" customHeight="1" x14ac:dyDescent="0.15">
      <c r="A227" s="412"/>
      <c r="B227" s="659"/>
      <c r="C227" s="668"/>
      <c r="D227" s="669"/>
      <c r="E227" s="669"/>
      <c r="F227" s="669"/>
      <c r="G227" s="669"/>
      <c r="H227" s="669"/>
      <c r="I227" s="669"/>
      <c r="J227" s="669"/>
      <c r="K227" s="669"/>
      <c r="L227" s="669"/>
      <c r="M227" s="669"/>
      <c r="N227" s="669"/>
      <c r="O227" s="669"/>
      <c r="P227" s="669"/>
      <c r="Q227" s="669"/>
      <c r="R227" s="669"/>
      <c r="S227" s="669"/>
      <c r="T227" s="669"/>
      <c r="U227" s="669"/>
      <c r="V227" s="669"/>
      <c r="W227" s="669"/>
      <c r="X227" s="669"/>
      <c r="Y227" s="669"/>
      <c r="Z227" s="527"/>
      <c r="AA227" s="699"/>
      <c r="AB227" s="700"/>
      <c r="AF227" s="437"/>
      <c r="AG227" s="437"/>
      <c r="AH227" s="437"/>
      <c r="AI227" s="437"/>
      <c r="AJ227" s="437"/>
      <c r="AK227" s="437"/>
      <c r="AL227" s="437"/>
      <c r="AM227" s="437"/>
      <c r="AN227" s="437"/>
      <c r="AO227" s="437"/>
      <c r="AP227" s="437"/>
      <c r="AQ227" s="437"/>
      <c r="AR227" s="437"/>
      <c r="AS227" s="437"/>
      <c r="AT227" s="437"/>
      <c r="AU227" s="437"/>
      <c r="AV227" s="437"/>
      <c r="AW227" s="437"/>
      <c r="AX227" s="437"/>
      <c r="AY227" s="437"/>
      <c r="AZ227" s="437"/>
      <c r="BA227" s="437"/>
    </row>
    <row r="228" spans="1:53" s="439" customFormat="1" ht="13.5" customHeight="1" x14ac:dyDescent="0.2">
      <c r="A228" s="412"/>
      <c r="B228" s="659"/>
      <c r="C228" s="438" t="s">
        <v>38</v>
      </c>
      <c r="D228" s="530"/>
      <c r="E228" s="530"/>
      <c r="F228" s="530"/>
      <c r="G228" s="530"/>
      <c r="H228" s="530"/>
      <c r="I228" s="530"/>
      <c r="J228" s="528"/>
      <c r="K228" s="528"/>
      <c r="L228" s="528"/>
      <c r="M228" s="528"/>
      <c r="N228" s="528"/>
      <c r="O228" s="528"/>
      <c r="P228" s="528"/>
      <c r="Q228" s="528"/>
      <c r="R228" s="528"/>
      <c r="S228" s="528"/>
      <c r="T228" s="528"/>
      <c r="U228" s="528"/>
      <c r="V228" s="528"/>
      <c r="W228" s="528"/>
      <c r="X228" s="528"/>
      <c r="Y228" s="526"/>
      <c r="Z228" s="526"/>
      <c r="AA228" s="699"/>
      <c r="AB228" s="700"/>
    </row>
    <row r="229" spans="1:53" s="439" customFormat="1" ht="13.5" customHeight="1" x14ac:dyDescent="0.2">
      <c r="A229" s="412"/>
      <c r="B229" s="659"/>
      <c r="C229" s="438" t="s">
        <v>31</v>
      </c>
      <c r="D229" s="530"/>
      <c r="E229" s="530"/>
      <c r="F229" s="530"/>
      <c r="G229" s="530"/>
      <c r="H229" s="530"/>
      <c r="I229" s="530"/>
      <c r="J229" s="528"/>
      <c r="K229" s="528"/>
      <c r="L229" s="528"/>
      <c r="M229" s="528"/>
      <c r="N229" s="528"/>
      <c r="O229" s="528"/>
      <c r="P229" s="528"/>
      <c r="Q229" s="528"/>
      <c r="R229" s="528"/>
      <c r="S229" s="528"/>
      <c r="T229" s="528"/>
      <c r="U229" s="528"/>
      <c r="V229" s="528"/>
      <c r="W229" s="528"/>
      <c r="X229" s="528"/>
      <c r="Y229" s="526"/>
      <c r="Z229" s="526"/>
      <c r="AA229" s="699"/>
      <c r="AB229" s="700"/>
    </row>
    <row r="230" spans="1:53" s="440" customFormat="1" ht="13.5" customHeight="1" x14ac:dyDescent="0.2">
      <c r="A230" s="401"/>
      <c r="B230" s="659"/>
      <c r="C230" s="438" t="s">
        <v>32</v>
      </c>
      <c r="D230" s="528"/>
      <c r="E230" s="528"/>
      <c r="F230" s="528"/>
      <c r="G230" s="528"/>
      <c r="H230" s="528"/>
      <c r="I230" s="528"/>
      <c r="J230" s="528"/>
      <c r="K230" s="528"/>
      <c r="L230" s="528"/>
      <c r="M230" s="528"/>
      <c r="N230" s="528"/>
      <c r="O230" s="528"/>
      <c r="P230" s="528"/>
      <c r="Q230" s="528"/>
      <c r="R230" s="528"/>
      <c r="S230" s="528"/>
      <c r="T230" s="528"/>
      <c r="U230" s="528"/>
      <c r="V230" s="528"/>
      <c r="W230" s="528"/>
      <c r="X230" s="528"/>
      <c r="Y230" s="526"/>
      <c r="Z230" s="526"/>
      <c r="AA230" s="699"/>
      <c r="AB230" s="700"/>
    </row>
    <row r="231" spans="1:53" s="440" customFormat="1" ht="13.5" customHeight="1" x14ac:dyDescent="0.2">
      <c r="A231" s="401"/>
      <c r="B231" s="659"/>
      <c r="C231" s="430" t="s">
        <v>330</v>
      </c>
      <c r="D231" s="528"/>
      <c r="E231" s="528"/>
      <c r="F231" s="528"/>
      <c r="G231" s="528"/>
      <c r="H231" s="528"/>
      <c r="I231" s="528"/>
      <c r="J231" s="528"/>
      <c r="K231" s="528"/>
      <c r="L231" s="528"/>
      <c r="M231" s="528"/>
      <c r="N231" s="528"/>
      <c r="O231" s="528"/>
      <c r="P231" s="528"/>
      <c r="Q231" s="528"/>
      <c r="R231" s="528"/>
      <c r="S231" s="528"/>
      <c r="T231" s="528"/>
      <c r="U231" s="528"/>
      <c r="V231" s="528"/>
      <c r="W231" s="528"/>
      <c r="X231" s="528"/>
      <c r="Y231" s="526"/>
      <c r="Z231" s="526"/>
      <c r="AA231" s="699"/>
      <c r="AB231" s="700"/>
    </row>
    <row r="232" spans="1:53" s="440" customFormat="1" ht="13.5" customHeight="1" x14ac:dyDescent="0.2">
      <c r="A232" s="401"/>
      <c r="B232" s="659"/>
      <c r="C232" s="438" t="s">
        <v>125</v>
      </c>
      <c r="D232" s="528"/>
      <c r="E232" s="528"/>
      <c r="F232" s="528"/>
      <c r="G232" s="528"/>
      <c r="H232" s="528"/>
      <c r="I232" s="528"/>
      <c r="J232" s="528"/>
      <c r="K232" s="528"/>
      <c r="L232" s="528"/>
      <c r="M232" s="528"/>
      <c r="N232" s="528"/>
      <c r="O232" s="528"/>
      <c r="P232" s="528"/>
      <c r="Q232" s="528"/>
      <c r="R232" s="528"/>
      <c r="S232" s="528"/>
      <c r="T232" s="528"/>
      <c r="U232" s="528"/>
      <c r="V232" s="528"/>
      <c r="W232" s="528"/>
      <c r="X232" s="528"/>
      <c r="Y232" s="526"/>
      <c r="Z232" s="526"/>
      <c r="AA232" s="699"/>
      <c r="AB232" s="700"/>
    </row>
    <row r="233" spans="1:53" s="440" customFormat="1" ht="13.5" customHeight="1" x14ac:dyDescent="0.2">
      <c r="A233" s="401"/>
      <c r="B233" s="659"/>
      <c r="C233" s="438" t="s">
        <v>181</v>
      </c>
      <c r="D233" s="528"/>
      <c r="E233" s="528"/>
      <c r="F233" s="528"/>
      <c r="G233" s="528"/>
      <c r="H233" s="528"/>
      <c r="I233" s="528"/>
      <c r="J233" s="528"/>
      <c r="K233" s="528"/>
      <c r="L233" s="528"/>
      <c r="M233" s="528"/>
      <c r="N233" s="528"/>
      <c r="O233" s="528"/>
      <c r="P233" s="528"/>
      <c r="Q233" s="528"/>
      <c r="R233" s="528"/>
      <c r="S233" s="528"/>
      <c r="T233" s="528"/>
      <c r="U233" s="528"/>
      <c r="V233" s="528"/>
      <c r="W233" s="528"/>
      <c r="X233" s="528"/>
      <c r="Y233" s="526"/>
      <c r="Z233" s="526"/>
      <c r="AA233" s="699"/>
      <c r="AB233" s="700"/>
    </row>
    <row r="234" spans="1:53" s="440" customFormat="1" ht="13.5" customHeight="1" x14ac:dyDescent="0.2">
      <c r="A234" s="401"/>
      <c r="B234" s="659"/>
      <c r="C234" s="438" t="s">
        <v>33</v>
      </c>
      <c r="D234" s="528"/>
      <c r="E234" s="528"/>
      <c r="F234" s="528"/>
      <c r="G234" s="528"/>
      <c r="H234" s="528"/>
      <c r="I234" s="528"/>
      <c r="J234" s="528"/>
      <c r="K234" s="528"/>
      <c r="L234" s="528"/>
      <c r="M234" s="528"/>
      <c r="N234" s="528"/>
      <c r="O234" s="528"/>
      <c r="P234" s="528"/>
      <c r="Q234" s="528"/>
      <c r="R234" s="528"/>
      <c r="S234" s="528"/>
      <c r="T234" s="528"/>
      <c r="U234" s="528"/>
      <c r="V234" s="528"/>
      <c r="W234" s="528"/>
      <c r="X234" s="528"/>
      <c r="Y234" s="526"/>
      <c r="Z234" s="526"/>
      <c r="AA234" s="699"/>
      <c r="AB234" s="700"/>
    </row>
    <row r="235" spans="1:53" s="440" customFormat="1" ht="13.5" customHeight="1" x14ac:dyDescent="0.2">
      <c r="A235" s="401"/>
      <c r="B235" s="659"/>
      <c r="C235" s="438" t="s">
        <v>182</v>
      </c>
      <c r="D235" s="528"/>
      <c r="E235" s="528"/>
      <c r="F235" s="528"/>
      <c r="G235" s="528"/>
      <c r="H235" s="528"/>
      <c r="I235" s="528"/>
      <c r="J235" s="528"/>
      <c r="K235" s="528"/>
      <c r="L235" s="528"/>
      <c r="M235" s="528"/>
      <c r="N235" s="528"/>
      <c r="O235" s="528"/>
      <c r="P235" s="528"/>
      <c r="Q235" s="528"/>
      <c r="R235" s="528"/>
      <c r="S235" s="528"/>
      <c r="T235" s="528"/>
      <c r="U235" s="528"/>
      <c r="V235" s="528"/>
      <c r="W235" s="528"/>
      <c r="X235" s="528"/>
      <c r="Y235" s="526"/>
      <c r="Z235" s="526"/>
      <c r="AA235" s="699"/>
      <c r="AB235" s="700"/>
    </row>
    <row r="236" spans="1:53" s="440" customFormat="1" ht="13.5" customHeight="1" x14ac:dyDescent="0.2">
      <c r="A236" s="401"/>
      <c r="B236" s="659"/>
      <c r="C236" s="438" t="s">
        <v>39</v>
      </c>
      <c r="D236" s="528"/>
      <c r="E236" s="528"/>
      <c r="F236" s="528"/>
      <c r="G236" s="528"/>
      <c r="H236" s="528"/>
      <c r="I236" s="528"/>
      <c r="J236" s="528"/>
      <c r="K236" s="528"/>
      <c r="L236" s="528"/>
      <c r="M236" s="528"/>
      <c r="N236" s="528"/>
      <c r="O236" s="528"/>
      <c r="P236" s="528"/>
      <c r="Q236" s="528"/>
      <c r="R236" s="528"/>
      <c r="S236" s="528"/>
      <c r="T236" s="528"/>
      <c r="U236" s="528"/>
      <c r="V236" s="528"/>
      <c r="W236" s="528"/>
      <c r="X236" s="528"/>
      <c r="Y236" s="526"/>
      <c r="Z236" s="526"/>
      <c r="AA236" s="699"/>
      <c r="AB236" s="700"/>
    </row>
    <row r="237" spans="1:53" s="440" customFormat="1" ht="13.5" customHeight="1" x14ac:dyDescent="0.2">
      <c r="A237" s="401"/>
      <c r="B237" s="659"/>
      <c r="C237" s="514" t="s">
        <v>373</v>
      </c>
      <c r="D237" s="528" t="s">
        <v>374</v>
      </c>
      <c r="E237" s="528"/>
      <c r="F237" s="528"/>
      <c r="G237" s="528"/>
      <c r="H237" s="528"/>
      <c r="I237" s="528"/>
      <c r="J237" s="528"/>
      <c r="K237" s="528"/>
      <c r="L237" s="528"/>
      <c r="M237" s="528"/>
      <c r="N237" s="528"/>
      <c r="O237" s="528"/>
      <c r="P237" s="528"/>
      <c r="Q237" s="528"/>
      <c r="R237" s="528"/>
      <c r="S237" s="528"/>
      <c r="T237" s="528"/>
      <c r="U237" s="528"/>
      <c r="V237" s="528"/>
      <c r="W237" s="528"/>
      <c r="X237" s="528"/>
      <c r="Y237" s="526"/>
      <c r="Z237" s="526"/>
      <c r="AA237" s="699"/>
      <c r="AB237" s="700"/>
    </row>
    <row r="238" spans="1:53" s="440" customFormat="1" ht="13.5" customHeight="1" x14ac:dyDescent="0.2">
      <c r="A238" s="401"/>
      <c r="B238" s="659"/>
      <c r="C238" s="438" t="s">
        <v>375</v>
      </c>
      <c r="D238" s="528"/>
      <c r="E238" s="528"/>
      <c r="F238" s="528"/>
      <c r="G238" s="528"/>
      <c r="H238" s="528"/>
      <c r="I238" s="528"/>
      <c r="J238" s="528"/>
      <c r="K238" s="528"/>
      <c r="L238" s="528"/>
      <c r="M238" s="528"/>
      <c r="N238" s="528"/>
      <c r="O238" s="528"/>
      <c r="P238" s="528"/>
      <c r="Q238" s="528"/>
      <c r="R238" s="528"/>
      <c r="S238" s="528"/>
      <c r="T238" s="528"/>
      <c r="U238" s="528"/>
      <c r="V238" s="528"/>
      <c r="W238" s="528"/>
      <c r="X238" s="528"/>
      <c r="Y238" s="526"/>
      <c r="Z238" s="526"/>
      <c r="AA238" s="699"/>
      <c r="AB238" s="700"/>
    </row>
    <row r="239" spans="1:53" s="439" customFormat="1" ht="13.5" customHeight="1" x14ac:dyDescent="0.2">
      <c r="A239" s="401"/>
      <c r="B239" s="659"/>
      <c r="C239" s="438" t="s">
        <v>376</v>
      </c>
      <c r="D239" s="528"/>
      <c r="E239" s="528"/>
      <c r="F239" s="528"/>
      <c r="G239" s="528"/>
      <c r="H239" s="528"/>
      <c r="I239" s="528"/>
      <c r="J239" s="528"/>
      <c r="K239" s="528"/>
      <c r="L239" s="528"/>
      <c r="M239" s="528"/>
      <c r="N239" s="528"/>
      <c r="O239" s="528"/>
      <c r="P239" s="528"/>
      <c r="Q239" s="528"/>
      <c r="R239" s="528"/>
      <c r="S239" s="528"/>
      <c r="T239" s="528"/>
      <c r="U239" s="528"/>
      <c r="V239" s="528"/>
      <c r="W239" s="528"/>
      <c r="X239" s="528"/>
      <c r="Y239" s="526"/>
      <c r="Z239" s="526"/>
      <c r="AA239" s="699"/>
      <c r="AB239" s="700"/>
    </row>
    <row r="240" spans="1:53" s="439" customFormat="1" ht="13.5" customHeight="1" x14ac:dyDescent="0.2">
      <c r="A240" s="401"/>
      <c r="B240" s="659"/>
      <c r="C240" s="438" t="s">
        <v>377</v>
      </c>
      <c r="D240" s="528"/>
      <c r="E240" s="528"/>
      <c r="F240" s="528"/>
      <c r="G240" s="528"/>
      <c r="H240" s="528"/>
      <c r="I240" s="528"/>
      <c r="J240" s="528"/>
      <c r="K240" s="528"/>
      <c r="L240" s="528"/>
      <c r="M240" s="528"/>
      <c r="N240" s="528"/>
      <c r="O240" s="528"/>
      <c r="P240" s="528"/>
      <c r="Q240" s="528"/>
      <c r="R240" s="528"/>
      <c r="S240" s="528"/>
      <c r="T240" s="528"/>
      <c r="U240" s="528"/>
      <c r="V240" s="528"/>
      <c r="W240" s="528"/>
      <c r="X240" s="528"/>
      <c r="Y240" s="526"/>
      <c r="Z240" s="526"/>
      <c r="AA240" s="699"/>
      <c r="AB240" s="700"/>
    </row>
    <row r="241" spans="1:28" s="439" customFormat="1" ht="13.8" customHeight="1" x14ac:dyDescent="0.2">
      <c r="A241" s="401"/>
      <c r="B241" s="659"/>
      <c r="C241" s="438" t="s">
        <v>378</v>
      </c>
      <c r="D241" s="528"/>
      <c r="E241" s="528"/>
      <c r="F241" s="528"/>
      <c r="G241" s="528"/>
      <c r="H241" s="528"/>
      <c r="I241" s="528"/>
      <c r="J241" s="528"/>
      <c r="K241" s="528"/>
      <c r="L241" s="528"/>
      <c r="M241" s="528"/>
      <c r="N241" s="528"/>
      <c r="O241" s="528"/>
      <c r="P241" s="528"/>
      <c r="Q241" s="528"/>
      <c r="R241" s="528"/>
      <c r="S241" s="528"/>
      <c r="T241" s="528"/>
      <c r="U241" s="528"/>
      <c r="V241" s="528"/>
      <c r="W241" s="528"/>
      <c r="X241" s="528"/>
      <c r="Y241" s="526"/>
      <c r="Z241" s="526"/>
      <c r="AA241" s="699"/>
      <c r="AB241" s="700"/>
    </row>
    <row r="242" spans="1:28" s="439" customFormat="1" ht="19.2" customHeight="1" x14ac:dyDescent="0.2">
      <c r="A242" s="401"/>
      <c r="B242" s="664"/>
      <c r="C242" s="877" t="s">
        <v>958</v>
      </c>
      <c r="D242" s="867"/>
      <c r="E242" s="867"/>
      <c r="F242" s="867"/>
      <c r="G242" s="867"/>
      <c r="H242" s="867"/>
      <c r="I242" s="867"/>
      <c r="J242" s="867"/>
      <c r="K242" s="867"/>
      <c r="L242" s="867"/>
      <c r="M242" s="867"/>
      <c r="N242" s="867"/>
      <c r="O242" s="867"/>
      <c r="P242" s="867"/>
      <c r="Q242" s="867"/>
      <c r="R242" s="867"/>
      <c r="S242" s="867"/>
      <c r="T242" s="867"/>
      <c r="U242" s="867"/>
      <c r="V242" s="867"/>
      <c r="W242" s="867"/>
      <c r="X242" s="867"/>
      <c r="Y242" s="867"/>
      <c r="Z242" s="868"/>
      <c r="AA242" s="638"/>
      <c r="AB242" s="639"/>
    </row>
    <row r="243" spans="1:28" s="420" customFormat="1" ht="7.8" customHeight="1" x14ac:dyDescent="0.15">
      <c r="A243" s="429"/>
      <c r="B243" s="403"/>
      <c r="C243" s="423"/>
      <c r="D243" s="423"/>
      <c r="E243" s="423"/>
      <c r="F243" s="423"/>
      <c r="G243" s="423"/>
      <c r="H243" s="423"/>
      <c r="I243" s="423"/>
      <c r="J243" s="423"/>
      <c r="K243" s="423"/>
      <c r="L243" s="423"/>
      <c r="M243" s="423"/>
      <c r="N243" s="423"/>
      <c r="O243" s="423"/>
      <c r="P243" s="423"/>
      <c r="Q243" s="423"/>
      <c r="R243" s="423"/>
      <c r="S243" s="423"/>
      <c r="T243" s="423"/>
      <c r="U243" s="423"/>
      <c r="V243" s="423"/>
      <c r="W243" s="423"/>
      <c r="X243" s="423"/>
      <c r="Y243" s="424"/>
      <c r="Z243" s="518"/>
      <c r="AA243" s="441"/>
      <c r="AB243" s="441"/>
    </row>
    <row r="244" spans="1:28" s="420" customFormat="1" ht="18" customHeight="1" x14ac:dyDescent="0.2">
      <c r="A244" s="406" t="s">
        <v>942</v>
      </c>
      <c r="B244" s="401"/>
      <c r="C244" s="412"/>
      <c r="D244" s="412"/>
      <c r="E244" s="412"/>
      <c r="F244" s="412"/>
      <c r="G244" s="412"/>
      <c r="H244" s="412"/>
      <c r="I244" s="412"/>
      <c r="J244" s="388"/>
      <c r="K244" s="388"/>
      <c r="L244" s="388"/>
      <c r="M244" s="388"/>
      <c r="N244" s="388"/>
      <c r="O244" s="388"/>
      <c r="P244" s="388"/>
      <c r="Q244" s="388"/>
      <c r="R244" s="388"/>
      <c r="S244" s="388"/>
      <c r="T244" s="388"/>
      <c r="U244" s="388"/>
      <c r="V244" s="388"/>
      <c r="W244" s="388"/>
      <c r="X244" s="388"/>
      <c r="Y244" s="419"/>
      <c r="Z244" s="419"/>
      <c r="AA244" s="419"/>
      <c r="AB244" s="419"/>
    </row>
    <row r="245" spans="1:28" s="420" customFormat="1" ht="15" customHeight="1" x14ac:dyDescent="0.15">
      <c r="A245" s="412"/>
      <c r="B245" s="642" t="s">
        <v>15</v>
      </c>
      <c r="C245" s="644" t="s">
        <v>959</v>
      </c>
      <c r="D245" s="645"/>
      <c r="E245" s="645"/>
      <c r="F245" s="645"/>
      <c r="G245" s="645"/>
      <c r="H245" s="645"/>
      <c r="I245" s="645"/>
      <c r="J245" s="645"/>
      <c r="K245" s="645"/>
      <c r="L245" s="645"/>
      <c r="M245" s="645"/>
      <c r="N245" s="645"/>
      <c r="O245" s="645"/>
      <c r="P245" s="645"/>
      <c r="Q245" s="645"/>
      <c r="R245" s="645"/>
      <c r="S245" s="645"/>
      <c r="T245" s="645"/>
      <c r="U245" s="645"/>
      <c r="V245" s="645"/>
      <c r="W245" s="645"/>
      <c r="X245" s="645"/>
      <c r="Y245" s="645"/>
      <c r="Z245" s="653"/>
      <c r="AA245" s="636" t="s">
        <v>1</v>
      </c>
      <c r="AB245" s="637"/>
    </row>
    <row r="246" spans="1:28" s="420" customFormat="1" ht="15" customHeight="1" x14ac:dyDescent="0.15">
      <c r="A246" s="412"/>
      <c r="B246" s="643"/>
      <c r="C246" s="647"/>
      <c r="D246" s="648"/>
      <c r="E246" s="648"/>
      <c r="F246" s="648"/>
      <c r="G246" s="648"/>
      <c r="H246" s="648"/>
      <c r="I246" s="648"/>
      <c r="J246" s="648"/>
      <c r="K246" s="648"/>
      <c r="L246" s="648"/>
      <c r="M246" s="648"/>
      <c r="N246" s="648"/>
      <c r="O246" s="648"/>
      <c r="P246" s="648"/>
      <c r="Q246" s="648"/>
      <c r="R246" s="648"/>
      <c r="S246" s="648"/>
      <c r="T246" s="648"/>
      <c r="U246" s="648"/>
      <c r="V246" s="648"/>
      <c r="W246" s="648"/>
      <c r="X246" s="648"/>
      <c r="Y246" s="648"/>
      <c r="Z246" s="654"/>
      <c r="AA246" s="638"/>
      <c r="AB246" s="639"/>
    </row>
    <row r="247" spans="1:28" s="420" customFormat="1" ht="11.25" customHeight="1" x14ac:dyDescent="0.15">
      <c r="A247" s="412"/>
      <c r="B247" s="642" t="s">
        <v>6</v>
      </c>
      <c r="C247" s="644" t="s">
        <v>342</v>
      </c>
      <c r="D247" s="645"/>
      <c r="E247" s="645"/>
      <c r="F247" s="645"/>
      <c r="G247" s="645"/>
      <c r="H247" s="645"/>
      <c r="I247" s="645"/>
      <c r="J247" s="645"/>
      <c r="K247" s="645"/>
      <c r="L247" s="645"/>
      <c r="M247" s="645"/>
      <c r="N247" s="645"/>
      <c r="O247" s="645"/>
      <c r="P247" s="645"/>
      <c r="Q247" s="645"/>
      <c r="R247" s="645"/>
      <c r="S247" s="645"/>
      <c r="T247" s="645"/>
      <c r="U247" s="645"/>
      <c r="V247" s="645"/>
      <c r="W247" s="645"/>
      <c r="X247" s="645"/>
      <c r="Y247" s="645"/>
      <c r="Z247" s="504"/>
      <c r="AA247" s="636" t="s">
        <v>1</v>
      </c>
      <c r="AB247" s="637"/>
    </row>
    <row r="248" spans="1:28" s="420" customFormat="1" ht="19.8" customHeight="1" x14ac:dyDescent="0.15">
      <c r="A248" s="412"/>
      <c r="B248" s="643"/>
      <c r="C248" s="647"/>
      <c r="D248" s="648"/>
      <c r="E248" s="648"/>
      <c r="F248" s="648"/>
      <c r="G248" s="648"/>
      <c r="H248" s="648"/>
      <c r="I248" s="648"/>
      <c r="J248" s="648"/>
      <c r="K248" s="648"/>
      <c r="L248" s="648"/>
      <c r="M248" s="648"/>
      <c r="N248" s="648"/>
      <c r="O248" s="648"/>
      <c r="P248" s="648"/>
      <c r="Q248" s="648"/>
      <c r="R248" s="648"/>
      <c r="S248" s="648"/>
      <c r="T248" s="648"/>
      <c r="U248" s="648"/>
      <c r="V248" s="648"/>
      <c r="W248" s="648"/>
      <c r="X248" s="648"/>
      <c r="Y248" s="648"/>
      <c r="Z248" s="505"/>
      <c r="AA248" s="638"/>
      <c r="AB248" s="639"/>
    </row>
    <row r="249" spans="1:28" s="420" customFormat="1" ht="11.25" customHeight="1" x14ac:dyDescent="0.15">
      <c r="A249" s="412"/>
      <c r="B249" s="642" t="s">
        <v>16</v>
      </c>
      <c r="C249" s="644" t="s">
        <v>183</v>
      </c>
      <c r="D249" s="645"/>
      <c r="E249" s="645"/>
      <c r="F249" s="645"/>
      <c r="G249" s="645"/>
      <c r="H249" s="645"/>
      <c r="I249" s="645"/>
      <c r="J249" s="645"/>
      <c r="K249" s="645"/>
      <c r="L249" s="645"/>
      <c r="M249" s="645"/>
      <c r="N249" s="645"/>
      <c r="O249" s="645"/>
      <c r="P249" s="645"/>
      <c r="Q249" s="645"/>
      <c r="R249" s="645"/>
      <c r="S249" s="645"/>
      <c r="T249" s="645"/>
      <c r="U249" s="645"/>
      <c r="V249" s="645"/>
      <c r="W249" s="645"/>
      <c r="X249" s="645"/>
      <c r="Y249" s="645"/>
      <c r="Z249" s="504"/>
      <c r="AA249" s="636" t="s">
        <v>1</v>
      </c>
      <c r="AB249" s="637"/>
    </row>
    <row r="250" spans="1:28" s="420" customFormat="1" ht="18" customHeight="1" x14ac:dyDescent="0.15">
      <c r="A250" s="412"/>
      <c r="B250" s="643"/>
      <c r="C250" s="647"/>
      <c r="D250" s="648"/>
      <c r="E250" s="648"/>
      <c r="F250" s="648"/>
      <c r="G250" s="648"/>
      <c r="H250" s="648"/>
      <c r="I250" s="648"/>
      <c r="J250" s="648"/>
      <c r="K250" s="648"/>
      <c r="L250" s="648"/>
      <c r="M250" s="648"/>
      <c r="N250" s="648"/>
      <c r="O250" s="648"/>
      <c r="P250" s="648"/>
      <c r="Q250" s="648"/>
      <c r="R250" s="648"/>
      <c r="S250" s="648"/>
      <c r="T250" s="648"/>
      <c r="U250" s="648"/>
      <c r="V250" s="648"/>
      <c r="W250" s="648"/>
      <c r="X250" s="648"/>
      <c r="Y250" s="648"/>
      <c r="Z250" s="505"/>
      <c r="AA250" s="638"/>
      <c r="AB250" s="639"/>
    </row>
    <row r="251" spans="1:28" s="420" customFormat="1" ht="21" customHeight="1" x14ac:dyDescent="0.15">
      <c r="A251" s="412"/>
      <c r="B251" s="642" t="s">
        <v>94</v>
      </c>
      <c r="C251" s="644" t="s">
        <v>482</v>
      </c>
      <c r="D251" s="645"/>
      <c r="E251" s="645"/>
      <c r="F251" s="645"/>
      <c r="G251" s="645"/>
      <c r="H251" s="645"/>
      <c r="I251" s="645"/>
      <c r="J251" s="645"/>
      <c r="K251" s="645"/>
      <c r="L251" s="645"/>
      <c r="M251" s="645"/>
      <c r="N251" s="645"/>
      <c r="O251" s="645"/>
      <c r="P251" s="645"/>
      <c r="Q251" s="645"/>
      <c r="R251" s="645"/>
      <c r="S251" s="645"/>
      <c r="T251" s="645"/>
      <c r="U251" s="645"/>
      <c r="V251" s="645"/>
      <c r="W251" s="645"/>
      <c r="X251" s="645"/>
      <c r="Y251" s="645"/>
      <c r="Z251" s="653"/>
      <c r="AA251" s="636" t="s">
        <v>1</v>
      </c>
      <c r="AB251" s="637"/>
    </row>
    <row r="252" spans="1:28" s="420" customFormat="1" ht="19.8" customHeight="1" x14ac:dyDescent="0.15">
      <c r="A252" s="539"/>
      <c r="B252" s="643"/>
      <c r="C252" s="647"/>
      <c r="D252" s="648"/>
      <c r="E252" s="648"/>
      <c r="F252" s="648"/>
      <c r="G252" s="648"/>
      <c r="H252" s="648"/>
      <c r="I252" s="648"/>
      <c r="J252" s="648"/>
      <c r="K252" s="648"/>
      <c r="L252" s="648"/>
      <c r="M252" s="648"/>
      <c r="N252" s="648"/>
      <c r="O252" s="648"/>
      <c r="P252" s="648"/>
      <c r="Q252" s="648"/>
      <c r="R252" s="648"/>
      <c r="S252" s="648"/>
      <c r="T252" s="648"/>
      <c r="U252" s="648"/>
      <c r="V252" s="648"/>
      <c r="W252" s="648"/>
      <c r="X252" s="648"/>
      <c r="Y252" s="648"/>
      <c r="Z252" s="654"/>
      <c r="AA252" s="638"/>
      <c r="AB252" s="639"/>
    </row>
    <row r="253" spans="1:28" s="420" customFormat="1" ht="29.25" customHeight="1" x14ac:dyDescent="0.15">
      <c r="A253" s="412"/>
      <c r="B253" s="642" t="s">
        <v>138</v>
      </c>
      <c r="C253" s="644" t="s">
        <v>379</v>
      </c>
      <c r="D253" s="645"/>
      <c r="E253" s="645"/>
      <c r="F253" s="645"/>
      <c r="G253" s="645"/>
      <c r="H253" s="645"/>
      <c r="I253" s="645"/>
      <c r="J253" s="645"/>
      <c r="K253" s="645"/>
      <c r="L253" s="645"/>
      <c r="M253" s="645"/>
      <c r="N253" s="645"/>
      <c r="O253" s="645"/>
      <c r="P253" s="645"/>
      <c r="Q253" s="645"/>
      <c r="R253" s="645"/>
      <c r="S253" s="645"/>
      <c r="T253" s="645"/>
      <c r="U253" s="645"/>
      <c r="V253" s="645"/>
      <c r="W253" s="645"/>
      <c r="X253" s="645"/>
      <c r="Y253" s="645"/>
      <c r="Z253" s="653"/>
      <c r="AA253" s="636" t="s">
        <v>1</v>
      </c>
      <c r="AB253" s="637"/>
    </row>
    <row r="254" spans="1:28" s="420" customFormat="1" ht="30.75" customHeight="1" x14ac:dyDescent="0.15">
      <c r="A254" s="412"/>
      <c r="B254" s="643"/>
      <c r="C254" s="647"/>
      <c r="D254" s="648"/>
      <c r="E254" s="648"/>
      <c r="F254" s="648"/>
      <c r="G254" s="648"/>
      <c r="H254" s="648"/>
      <c r="I254" s="648"/>
      <c r="J254" s="648"/>
      <c r="K254" s="648"/>
      <c r="L254" s="648"/>
      <c r="M254" s="648"/>
      <c r="N254" s="648"/>
      <c r="O254" s="648"/>
      <c r="P254" s="648"/>
      <c r="Q254" s="648"/>
      <c r="R254" s="648"/>
      <c r="S254" s="648"/>
      <c r="T254" s="648"/>
      <c r="U254" s="648"/>
      <c r="V254" s="648"/>
      <c r="W254" s="648"/>
      <c r="X254" s="648"/>
      <c r="Y254" s="648"/>
      <c r="Z254" s="654"/>
      <c r="AA254" s="638"/>
      <c r="AB254" s="639"/>
    </row>
    <row r="255" spans="1:28" s="420" customFormat="1" ht="10.8" customHeight="1" x14ac:dyDescent="0.15">
      <c r="A255" s="412"/>
      <c r="B255" s="412"/>
      <c r="C255" s="423"/>
      <c r="D255" s="423"/>
      <c r="E255" s="423"/>
      <c r="F255" s="423"/>
      <c r="G255" s="423"/>
      <c r="H255" s="423"/>
      <c r="I255" s="423"/>
      <c r="J255" s="423"/>
      <c r="K255" s="423"/>
      <c r="L255" s="423"/>
      <c r="M255" s="423"/>
      <c r="N255" s="423"/>
      <c r="O255" s="423"/>
      <c r="P255" s="423"/>
      <c r="Q255" s="423"/>
      <c r="R255" s="423"/>
      <c r="S255" s="423"/>
      <c r="T255" s="423"/>
      <c r="U255" s="423"/>
      <c r="V255" s="423"/>
      <c r="W255" s="423"/>
      <c r="X255" s="423"/>
      <c r="Y255" s="423"/>
      <c r="Z255" s="506"/>
      <c r="AA255" s="424"/>
      <c r="AB255" s="424"/>
    </row>
    <row r="256" spans="1:28" s="420" customFormat="1" ht="18" customHeight="1" x14ac:dyDescent="0.15">
      <c r="A256" s="406" t="s">
        <v>960</v>
      </c>
      <c r="B256" s="412"/>
      <c r="C256" s="444"/>
      <c r="D256" s="444"/>
      <c r="E256" s="444"/>
      <c r="F256" s="444"/>
      <c r="G256" s="444"/>
      <c r="H256" s="444"/>
      <c r="I256" s="444"/>
      <c r="J256" s="444"/>
      <c r="K256" s="444"/>
      <c r="L256" s="444"/>
      <c r="M256" s="444"/>
      <c r="N256" s="444"/>
      <c r="O256" s="444"/>
      <c r="P256" s="444"/>
      <c r="Q256" s="444"/>
      <c r="R256" s="444"/>
      <c r="S256" s="444"/>
      <c r="T256" s="444"/>
      <c r="U256" s="444"/>
      <c r="V256" s="444"/>
      <c r="W256" s="444"/>
      <c r="X256" s="444"/>
      <c r="Y256" s="424"/>
      <c r="Z256" s="518"/>
      <c r="AA256" s="424"/>
      <c r="AB256" s="424"/>
    </row>
    <row r="257" spans="1:28" ht="15" customHeight="1" x14ac:dyDescent="0.2">
      <c r="A257" s="412"/>
      <c r="B257" s="642" t="s">
        <v>15</v>
      </c>
      <c r="C257" s="644" t="s">
        <v>184</v>
      </c>
      <c r="D257" s="645"/>
      <c r="E257" s="645"/>
      <c r="F257" s="645"/>
      <c r="G257" s="645"/>
      <c r="H257" s="645"/>
      <c r="I257" s="645"/>
      <c r="J257" s="645"/>
      <c r="K257" s="645"/>
      <c r="L257" s="645"/>
      <c r="M257" s="645"/>
      <c r="N257" s="645"/>
      <c r="O257" s="645"/>
      <c r="P257" s="645"/>
      <c r="Q257" s="645"/>
      <c r="R257" s="645"/>
      <c r="S257" s="645"/>
      <c r="T257" s="645"/>
      <c r="U257" s="645"/>
      <c r="V257" s="645"/>
      <c r="W257" s="645"/>
      <c r="X257" s="645"/>
      <c r="Y257" s="645"/>
      <c r="Z257" s="653"/>
      <c r="AA257" s="636" t="s">
        <v>1</v>
      </c>
      <c r="AB257" s="637"/>
    </row>
    <row r="258" spans="1:28" ht="15" customHeight="1" x14ac:dyDescent="0.2">
      <c r="A258" s="412"/>
      <c r="B258" s="643"/>
      <c r="C258" s="647"/>
      <c r="D258" s="648"/>
      <c r="E258" s="648"/>
      <c r="F258" s="648"/>
      <c r="G258" s="648"/>
      <c r="H258" s="648"/>
      <c r="I258" s="648"/>
      <c r="J258" s="648"/>
      <c r="K258" s="648"/>
      <c r="L258" s="648"/>
      <c r="M258" s="648"/>
      <c r="N258" s="648"/>
      <c r="O258" s="648"/>
      <c r="P258" s="648"/>
      <c r="Q258" s="648"/>
      <c r="R258" s="648"/>
      <c r="S258" s="648"/>
      <c r="T258" s="648"/>
      <c r="U258" s="648"/>
      <c r="V258" s="648"/>
      <c r="W258" s="648"/>
      <c r="X258" s="648"/>
      <c r="Y258" s="648"/>
      <c r="Z258" s="654"/>
      <c r="AA258" s="638"/>
      <c r="AB258" s="639"/>
    </row>
    <row r="259" spans="1:28" ht="10.8" customHeight="1" x14ac:dyDescent="0.2">
      <c r="A259" s="412"/>
      <c r="B259" s="412"/>
      <c r="C259" s="427"/>
      <c r="D259" s="427"/>
      <c r="E259" s="427"/>
      <c r="F259" s="427"/>
      <c r="G259" s="427"/>
      <c r="H259" s="427"/>
      <c r="I259" s="427"/>
      <c r="J259" s="427"/>
      <c r="K259" s="427"/>
      <c r="L259" s="427"/>
      <c r="M259" s="427"/>
      <c r="N259" s="427"/>
      <c r="O259" s="427"/>
      <c r="P259" s="427"/>
      <c r="Q259" s="427"/>
      <c r="R259" s="427"/>
      <c r="S259" s="427"/>
      <c r="T259" s="427"/>
      <c r="U259" s="427"/>
      <c r="V259" s="427"/>
      <c r="W259" s="427"/>
      <c r="X259" s="427"/>
      <c r="Y259" s="424"/>
      <c r="Z259" s="518"/>
      <c r="AA259" s="424"/>
      <c r="AB259" s="424"/>
    </row>
    <row r="260" spans="1:28" s="420" customFormat="1" ht="18" customHeight="1" x14ac:dyDescent="0.15">
      <c r="A260" s="501" t="s">
        <v>961</v>
      </c>
      <c r="B260" s="412"/>
      <c r="C260" s="444"/>
      <c r="D260" s="444"/>
      <c r="E260" s="444"/>
      <c r="F260" s="444"/>
      <c r="G260" s="444"/>
      <c r="H260" s="444"/>
      <c r="I260" s="444"/>
      <c r="J260" s="444"/>
      <c r="K260" s="444"/>
      <c r="L260" s="444"/>
      <c r="M260" s="444"/>
      <c r="N260" s="444"/>
      <c r="O260" s="444"/>
      <c r="P260" s="444"/>
      <c r="Q260" s="444"/>
      <c r="R260" s="444"/>
      <c r="S260" s="444"/>
      <c r="T260" s="444"/>
      <c r="U260" s="444"/>
      <c r="V260" s="444"/>
      <c r="W260" s="444"/>
      <c r="X260" s="444"/>
      <c r="Y260" s="424"/>
      <c r="Z260" s="518"/>
      <c r="AA260" s="424"/>
      <c r="AB260" s="424"/>
    </row>
    <row r="261" spans="1:28" ht="34.799999999999997" customHeight="1" x14ac:dyDescent="0.2">
      <c r="A261" s="412"/>
      <c r="B261" s="642" t="s">
        <v>15</v>
      </c>
      <c r="C261" s="644" t="s">
        <v>487</v>
      </c>
      <c r="D261" s="645"/>
      <c r="E261" s="645"/>
      <c r="F261" s="645"/>
      <c r="G261" s="645"/>
      <c r="H261" s="645"/>
      <c r="I261" s="645"/>
      <c r="J261" s="645"/>
      <c r="K261" s="645"/>
      <c r="L261" s="645"/>
      <c r="M261" s="645"/>
      <c r="N261" s="645"/>
      <c r="O261" s="645"/>
      <c r="P261" s="645"/>
      <c r="Q261" s="645"/>
      <c r="R261" s="645"/>
      <c r="S261" s="645"/>
      <c r="T261" s="645"/>
      <c r="U261" s="645"/>
      <c r="V261" s="645"/>
      <c r="W261" s="645"/>
      <c r="X261" s="645"/>
      <c r="Y261" s="645"/>
      <c r="Z261" s="653"/>
      <c r="AA261" s="636" t="s">
        <v>1</v>
      </c>
      <c r="AB261" s="637"/>
    </row>
    <row r="262" spans="1:28" ht="22.5" customHeight="1" x14ac:dyDescent="0.2">
      <c r="A262" s="412"/>
      <c r="B262" s="643"/>
      <c r="C262" s="647"/>
      <c r="D262" s="648"/>
      <c r="E262" s="648"/>
      <c r="F262" s="648"/>
      <c r="G262" s="648"/>
      <c r="H262" s="648"/>
      <c r="I262" s="648"/>
      <c r="J262" s="648"/>
      <c r="K262" s="648"/>
      <c r="L262" s="648"/>
      <c r="M262" s="648"/>
      <c r="N262" s="648"/>
      <c r="O262" s="648"/>
      <c r="P262" s="648"/>
      <c r="Q262" s="648"/>
      <c r="R262" s="648"/>
      <c r="S262" s="648"/>
      <c r="T262" s="648"/>
      <c r="U262" s="648"/>
      <c r="V262" s="648"/>
      <c r="W262" s="648"/>
      <c r="X262" s="648"/>
      <c r="Y262" s="648"/>
      <c r="Z262" s="654"/>
      <c r="AA262" s="638"/>
      <c r="AB262" s="639"/>
    </row>
    <row r="263" spans="1:28" ht="19.5" customHeight="1" x14ac:dyDescent="0.2">
      <c r="A263" s="412"/>
      <c r="B263" s="642" t="s">
        <v>6</v>
      </c>
      <c r="C263" s="644" t="s">
        <v>488</v>
      </c>
      <c r="D263" s="645"/>
      <c r="E263" s="645"/>
      <c r="F263" s="645"/>
      <c r="G263" s="645"/>
      <c r="H263" s="645"/>
      <c r="I263" s="645"/>
      <c r="J263" s="645"/>
      <c r="K263" s="645"/>
      <c r="L263" s="645"/>
      <c r="M263" s="645"/>
      <c r="N263" s="645"/>
      <c r="O263" s="645"/>
      <c r="P263" s="645"/>
      <c r="Q263" s="645"/>
      <c r="R263" s="645"/>
      <c r="S263" s="645"/>
      <c r="T263" s="645"/>
      <c r="U263" s="645"/>
      <c r="V263" s="645"/>
      <c r="W263" s="645"/>
      <c r="X263" s="645"/>
      <c r="Y263" s="645"/>
      <c r="Z263" s="653"/>
      <c r="AA263" s="636" t="s">
        <v>1</v>
      </c>
      <c r="AB263" s="637"/>
    </row>
    <row r="264" spans="1:28" ht="17.25" customHeight="1" x14ac:dyDescent="0.2">
      <c r="A264" s="412"/>
      <c r="B264" s="643"/>
      <c r="C264" s="647"/>
      <c r="D264" s="648"/>
      <c r="E264" s="648"/>
      <c r="F264" s="648"/>
      <c r="G264" s="648"/>
      <c r="H264" s="648"/>
      <c r="I264" s="648"/>
      <c r="J264" s="648"/>
      <c r="K264" s="648"/>
      <c r="L264" s="648"/>
      <c r="M264" s="648"/>
      <c r="N264" s="648"/>
      <c r="O264" s="648"/>
      <c r="P264" s="648"/>
      <c r="Q264" s="648"/>
      <c r="R264" s="648"/>
      <c r="S264" s="648"/>
      <c r="T264" s="648"/>
      <c r="U264" s="648"/>
      <c r="V264" s="648"/>
      <c r="W264" s="648"/>
      <c r="X264" s="648"/>
      <c r="Y264" s="648"/>
      <c r="Z264" s="654"/>
      <c r="AA264" s="638"/>
      <c r="AB264" s="639"/>
    </row>
    <row r="265" spans="1:28" ht="15" customHeight="1" x14ac:dyDescent="0.2">
      <c r="A265" s="412"/>
      <c r="B265" s="642" t="s">
        <v>16</v>
      </c>
      <c r="C265" s="644" t="s">
        <v>489</v>
      </c>
      <c r="D265" s="645"/>
      <c r="E265" s="645"/>
      <c r="F265" s="645"/>
      <c r="G265" s="645"/>
      <c r="H265" s="645"/>
      <c r="I265" s="645"/>
      <c r="J265" s="645"/>
      <c r="K265" s="645"/>
      <c r="L265" s="645"/>
      <c r="M265" s="645"/>
      <c r="N265" s="645"/>
      <c r="O265" s="645"/>
      <c r="P265" s="645"/>
      <c r="Q265" s="645"/>
      <c r="R265" s="645"/>
      <c r="S265" s="645"/>
      <c r="T265" s="645"/>
      <c r="U265" s="645"/>
      <c r="V265" s="645"/>
      <c r="W265" s="645"/>
      <c r="X265" s="645"/>
      <c r="Y265" s="645"/>
      <c r="Z265" s="653"/>
      <c r="AA265" s="636" t="s">
        <v>1</v>
      </c>
      <c r="AB265" s="637"/>
    </row>
    <row r="266" spans="1:28" ht="15" customHeight="1" x14ac:dyDescent="0.2">
      <c r="A266" s="412"/>
      <c r="B266" s="643"/>
      <c r="C266" s="647"/>
      <c r="D266" s="648"/>
      <c r="E266" s="648"/>
      <c r="F266" s="648"/>
      <c r="G266" s="648"/>
      <c r="H266" s="648"/>
      <c r="I266" s="648"/>
      <c r="J266" s="648"/>
      <c r="K266" s="648"/>
      <c r="L266" s="648"/>
      <c r="M266" s="648"/>
      <c r="N266" s="648"/>
      <c r="O266" s="648"/>
      <c r="P266" s="648"/>
      <c r="Q266" s="648"/>
      <c r="R266" s="648"/>
      <c r="S266" s="648"/>
      <c r="T266" s="648"/>
      <c r="U266" s="648"/>
      <c r="V266" s="648"/>
      <c r="W266" s="648"/>
      <c r="X266" s="648"/>
      <c r="Y266" s="648"/>
      <c r="Z266" s="654"/>
      <c r="AA266" s="638"/>
      <c r="AB266" s="639"/>
    </row>
    <row r="267" spans="1:28" s="420" customFormat="1" ht="10.8" customHeight="1" x14ac:dyDescent="0.15">
      <c r="A267" s="412"/>
      <c r="B267" s="412"/>
      <c r="C267" s="427"/>
      <c r="D267" s="427"/>
      <c r="E267" s="427"/>
      <c r="F267" s="427"/>
      <c r="G267" s="427"/>
      <c r="H267" s="427"/>
      <c r="I267" s="427"/>
      <c r="J267" s="427"/>
      <c r="K267" s="427"/>
      <c r="L267" s="427"/>
      <c r="M267" s="427"/>
      <c r="N267" s="427"/>
      <c r="O267" s="427"/>
      <c r="P267" s="427"/>
      <c r="Q267" s="427"/>
      <c r="R267" s="427"/>
      <c r="S267" s="427"/>
      <c r="T267" s="427"/>
      <c r="U267" s="427"/>
      <c r="V267" s="427"/>
      <c r="W267" s="427"/>
      <c r="X267" s="427"/>
      <c r="Y267" s="424"/>
      <c r="Z267" s="518"/>
      <c r="AA267" s="424"/>
      <c r="AB267" s="424"/>
    </row>
    <row r="268" spans="1:28" ht="18" customHeight="1" x14ac:dyDescent="0.2">
      <c r="A268" s="501" t="s">
        <v>943</v>
      </c>
      <c r="B268" s="401"/>
      <c r="C268" s="412"/>
      <c r="D268" s="412"/>
      <c r="E268" s="412"/>
      <c r="F268" s="412"/>
      <c r="G268" s="412"/>
      <c r="H268" s="412"/>
      <c r="I268" s="412"/>
      <c r="J268" s="388"/>
      <c r="K268" s="388"/>
      <c r="L268" s="388"/>
      <c r="M268" s="388"/>
      <c r="N268" s="388"/>
      <c r="O268" s="388"/>
      <c r="P268" s="388"/>
      <c r="Q268" s="388"/>
      <c r="R268" s="388"/>
      <c r="S268" s="388"/>
      <c r="T268" s="388"/>
      <c r="U268" s="388"/>
      <c r="V268" s="388"/>
      <c r="W268" s="388"/>
      <c r="X268" s="388"/>
      <c r="Y268" s="419"/>
      <c r="Z268" s="419"/>
      <c r="AA268" s="419"/>
      <c r="AB268" s="419"/>
    </row>
    <row r="269" spans="1:28" ht="30.75" customHeight="1" x14ac:dyDescent="0.2">
      <c r="A269" s="412"/>
      <c r="B269" s="642" t="s">
        <v>15</v>
      </c>
      <c r="C269" s="644" t="s">
        <v>868</v>
      </c>
      <c r="D269" s="645"/>
      <c r="E269" s="645"/>
      <c r="F269" s="645"/>
      <c r="G269" s="645"/>
      <c r="H269" s="645"/>
      <c r="I269" s="645"/>
      <c r="J269" s="645"/>
      <c r="K269" s="645"/>
      <c r="L269" s="645"/>
      <c r="M269" s="645"/>
      <c r="N269" s="645"/>
      <c r="O269" s="645"/>
      <c r="P269" s="645"/>
      <c r="Q269" s="645"/>
      <c r="R269" s="645"/>
      <c r="S269" s="645"/>
      <c r="T269" s="645"/>
      <c r="U269" s="645"/>
      <c r="V269" s="645"/>
      <c r="W269" s="645"/>
      <c r="X269" s="645"/>
      <c r="Y269" s="645"/>
      <c r="Z269" s="653"/>
      <c r="AA269" s="636" t="s">
        <v>1</v>
      </c>
      <c r="AB269" s="637"/>
    </row>
    <row r="270" spans="1:28" ht="30.75" customHeight="1" x14ac:dyDescent="0.2">
      <c r="A270" s="412"/>
      <c r="B270" s="643"/>
      <c r="C270" s="647"/>
      <c r="D270" s="648"/>
      <c r="E270" s="648"/>
      <c r="F270" s="648"/>
      <c r="G270" s="648"/>
      <c r="H270" s="648"/>
      <c r="I270" s="648"/>
      <c r="J270" s="648"/>
      <c r="K270" s="648"/>
      <c r="L270" s="648"/>
      <c r="M270" s="648"/>
      <c r="N270" s="648"/>
      <c r="O270" s="648"/>
      <c r="P270" s="648"/>
      <c r="Q270" s="648"/>
      <c r="R270" s="648"/>
      <c r="S270" s="648"/>
      <c r="T270" s="648"/>
      <c r="U270" s="648"/>
      <c r="V270" s="648"/>
      <c r="W270" s="648"/>
      <c r="X270" s="648"/>
      <c r="Y270" s="648"/>
      <c r="Z270" s="654"/>
      <c r="AA270" s="638"/>
      <c r="AB270" s="639"/>
    </row>
    <row r="271" spans="1:28" ht="15" customHeight="1" x14ac:dyDescent="0.2">
      <c r="A271" s="412"/>
      <c r="B271" s="642" t="s">
        <v>6</v>
      </c>
      <c r="C271" s="644" t="s">
        <v>869</v>
      </c>
      <c r="D271" s="645"/>
      <c r="E271" s="645"/>
      <c r="F271" s="645"/>
      <c r="G271" s="645"/>
      <c r="H271" s="645"/>
      <c r="I271" s="645"/>
      <c r="J271" s="645"/>
      <c r="K271" s="645"/>
      <c r="L271" s="645"/>
      <c r="M271" s="645"/>
      <c r="N271" s="645"/>
      <c r="O271" s="645"/>
      <c r="P271" s="645"/>
      <c r="Q271" s="645"/>
      <c r="R271" s="645"/>
      <c r="S271" s="645"/>
      <c r="T271" s="645"/>
      <c r="U271" s="645"/>
      <c r="V271" s="645"/>
      <c r="W271" s="645"/>
      <c r="X271" s="645"/>
      <c r="Y271" s="645"/>
      <c r="Z271" s="504"/>
      <c r="AA271" s="636" t="s">
        <v>1</v>
      </c>
      <c r="AB271" s="637"/>
    </row>
    <row r="272" spans="1:28" ht="15" customHeight="1" x14ac:dyDescent="0.2">
      <c r="A272" s="412"/>
      <c r="B272" s="643"/>
      <c r="C272" s="647"/>
      <c r="D272" s="648"/>
      <c r="E272" s="648"/>
      <c r="F272" s="648"/>
      <c r="G272" s="648"/>
      <c r="H272" s="648"/>
      <c r="I272" s="648"/>
      <c r="J272" s="648"/>
      <c r="K272" s="648"/>
      <c r="L272" s="648"/>
      <c r="M272" s="648"/>
      <c r="N272" s="648"/>
      <c r="O272" s="648"/>
      <c r="P272" s="648"/>
      <c r="Q272" s="648"/>
      <c r="R272" s="648"/>
      <c r="S272" s="648"/>
      <c r="T272" s="648"/>
      <c r="U272" s="648"/>
      <c r="V272" s="648"/>
      <c r="W272" s="648"/>
      <c r="X272" s="648"/>
      <c r="Y272" s="648"/>
      <c r="Z272" s="505"/>
      <c r="AA272" s="638"/>
      <c r="AB272" s="639"/>
    </row>
    <row r="273" spans="1:28" ht="11.25" customHeight="1" x14ac:dyDescent="0.2">
      <c r="A273" s="412"/>
      <c r="B273" s="642" t="s">
        <v>16</v>
      </c>
      <c r="C273" s="689" t="s">
        <v>348</v>
      </c>
      <c r="D273" s="690"/>
      <c r="E273" s="690"/>
      <c r="F273" s="690"/>
      <c r="G273" s="690"/>
      <c r="H273" s="690"/>
      <c r="I273" s="690"/>
      <c r="J273" s="690"/>
      <c r="K273" s="690"/>
      <c r="L273" s="690"/>
      <c r="M273" s="690"/>
      <c r="N273" s="690"/>
      <c r="O273" s="690"/>
      <c r="P273" s="690"/>
      <c r="Q273" s="690"/>
      <c r="R273" s="690"/>
      <c r="S273" s="690"/>
      <c r="T273" s="690"/>
      <c r="U273" s="690"/>
      <c r="V273" s="690"/>
      <c r="W273" s="690"/>
      <c r="X273" s="690"/>
      <c r="Y273" s="690"/>
      <c r="Z273" s="508"/>
      <c r="AA273" s="636" t="s">
        <v>1</v>
      </c>
      <c r="AB273" s="637"/>
    </row>
    <row r="274" spans="1:28" ht="11.25" customHeight="1" x14ac:dyDescent="0.2">
      <c r="A274" s="412"/>
      <c r="B274" s="643"/>
      <c r="C274" s="692"/>
      <c r="D274" s="693"/>
      <c r="E274" s="693"/>
      <c r="F274" s="693"/>
      <c r="G274" s="693"/>
      <c r="H274" s="693"/>
      <c r="I274" s="693"/>
      <c r="J274" s="693"/>
      <c r="K274" s="693"/>
      <c r="L274" s="693"/>
      <c r="M274" s="693"/>
      <c r="N274" s="693"/>
      <c r="O274" s="693"/>
      <c r="P274" s="693"/>
      <c r="Q274" s="693"/>
      <c r="R274" s="693"/>
      <c r="S274" s="693"/>
      <c r="T274" s="693"/>
      <c r="U274" s="693"/>
      <c r="V274" s="693"/>
      <c r="W274" s="693"/>
      <c r="X274" s="693"/>
      <c r="Y274" s="693"/>
      <c r="Z274" s="507"/>
      <c r="AA274" s="638"/>
      <c r="AB274" s="639"/>
    </row>
    <row r="275" spans="1:28" ht="15" customHeight="1" x14ac:dyDescent="0.2">
      <c r="A275" s="412"/>
      <c r="B275" s="642" t="s">
        <v>8</v>
      </c>
      <c r="C275" s="644" t="s">
        <v>347</v>
      </c>
      <c r="D275" s="645"/>
      <c r="E275" s="645"/>
      <c r="F275" s="645"/>
      <c r="G275" s="645"/>
      <c r="H275" s="645"/>
      <c r="I275" s="645"/>
      <c r="J275" s="645"/>
      <c r="K275" s="645"/>
      <c r="L275" s="645"/>
      <c r="M275" s="645"/>
      <c r="N275" s="645"/>
      <c r="O275" s="645"/>
      <c r="P275" s="645"/>
      <c r="Q275" s="645"/>
      <c r="R275" s="645"/>
      <c r="S275" s="645"/>
      <c r="T275" s="645"/>
      <c r="U275" s="645"/>
      <c r="V275" s="645"/>
      <c r="W275" s="645"/>
      <c r="X275" s="645"/>
      <c r="Y275" s="645"/>
      <c r="Z275" s="504"/>
      <c r="AA275" s="636" t="s">
        <v>1</v>
      </c>
      <c r="AB275" s="637"/>
    </row>
    <row r="276" spans="1:28" ht="15" customHeight="1" x14ac:dyDescent="0.2">
      <c r="A276" s="412"/>
      <c r="B276" s="643"/>
      <c r="C276" s="647"/>
      <c r="D276" s="648"/>
      <c r="E276" s="648"/>
      <c r="F276" s="648"/>
      <c r="G276" s="648"/>
      <c r="H276" s="648"/>
      <c r="I276" s="648"/>
      <c r="J276" s="648"/>
      <c r="K276" s="648"/>
      <c r="L276" s="648"/>
      <c r="M276" s="648"/>
      <c r="N276" s="648"/>
      <c r="O276" s="648"/>
      <c r="P276" s="648"/>
      <c r="Q276" s="648"/>
      <c r="R276" s="648"/>
      <c r="S276" s="648"/>
      <c r="T276" s="648"/>
      <c r="U276" s="648"/>
      <c r="V276" s="648"/>
      <c r="W276" s="648"/>
      <c r="X276" s="648"/>
      <c r="Y276" s="648"/>
      <c r="Z276" s="505"/>
      <c r="AA276" s="638"/>
      <c r="AB276" s="639"/>
    </row>
    <row r="277" spans="1:28" ht="15" customHeight="1" x14ac:dyDescent="0.2">
      <c r="A277" s="412"/>
      <c r="B277" s="642" t="s">
        <v>7</v>
      </c>
      <c r="C277" s="644" t="s">
        <v>185</v>
      </c>
      <c r="D277" s="645"/>
      <c r="E277" s="645"/>
      <c r="F277" s="645"/>
      <c r="G277" s="645"/>
      <c r="H277" s="645"/>
      <c r="I277" s="645"/>
      <c r="J277" s="645"/>
      <c r="K277" s="645"/>
      <c r="L277" s="645"/>
      <c r="M277" s="645"/>
      <c r="N277" s="645"/>
      <c r="O277" s="645"/>
      <c r="P277" s="645"/>
      <c r="Q277" s="645"/>
      <c r="R277" s="645"/>
      <c r="S277" s="645"/>
      <c r="T277" s="645"/>
      <c r="U277" s="645"/>
      <c r="V277" s="645"/>
      <c r="W277" s="645"/>
      <c r="X277" s="645"/>
      <c r="Y277" s="645"/>
      <c r="Z277" s="504"/>
      <c r="AA277" s="636" t="s">
        <v>1</v>
      </c>
      <c r="AB277" s="637"/>
    </row>
    <row r="278" spans="1:28" ht="19.8" customHeight="1" x14ac:dyDescent="0.2">
      <c r="A278" s="412"/>
      <c r="B278" s="643"/>
      <c r="C278" s="647"/>
      <c r="D278" s="648"/>
      <c r="E278" s="648"/>
      <c r="F278" s="648"/>
      <c r="G278" s="648"/>
      <c r="H278" s="648"/>
      <c r="I278" s="648"/>
      <c r="J278" s="648"/>
      <c r="K278" s="648"/>
      <c r="L278" s="648"/>
      <c r="M278" s="648"/>
      <c r="N278" s="648"/>
      <c r="O278" s="648"/>
      <c r="P278" s="648"/>
      <c r="Q278" s="648"/>
      <c r="R278" s="648"/>
      <c r="S278" s="648"/>
      <c r="T278" s="648"/>
      <c r="U278" s="648"/>
      <c r="V278" s="648"/>
      <c r="W278" s="648"/>
      <c r="X278" s="648"/>
      <c r="Y278" s="648"/>
      <c r="Z278" s="505"/>
      <c r="AA278" s="638"/>
      <c r="AB278" s="639"/>
    </row>
    <row r="279" spans="1:28" ht="5.4" customHeight="1" x14ac:dyDescent="0.2">
      <c r="A279" s="412"/>
      <c r="B279" s="412"/>
      <c r="C279" s="427"/>
      <c r="D279" s="427"/>
      <c r="E279" s="427"/>
      <c r="F279" s="427"/>
      <c r="G279" s="427"/>
      <c r="H279" s="427"/>
      <c r="I279" s="427"/>
      <c r="J279" s="427"/>
      <c r="K279" s="427"/>
      <c r="L279" s="427"/>
      <c r="M279" s="427"/>
      <c r="N279" s="427"/>
      <c r="O279" s="427"/>
      <c r="P279" s="427"/>
      <c r="Q279" s="427"/>
      <c r="R279" s="427"/>
      <c r="S279" s="427"/>
      <c r="T279" s="427"/>
      <c r="U279" s="427"/>
      <c r="V279" s="427"/>
      <c r="W279" s="427"/>
      <c r="X279" s="427"/>
      <c r="Y279" s="424"/>
      <c r="Z279" s="518"/>
      <c r="AA279" s="424"/>
      <c r="AB279" s="424"/>
    </row>
    <row r="280" spans="1:28" ht="18" customHeight="1" x14ac:dyDescent="0.2">
      <c r="A280" s="501" t="s">
        <v>944</v>
      </c>
      <c r="B280" s="401"/>
      <c r="C280" s="412"/>
      <c r="D280" s="412"/>
      <c r="E280" s="412"/>
      <c r="F280" s="412"/>
      <c r="G280" s="412"/>
      <c r="H280" s="412"/>
      <c r="I280" s="412"/>
      <c r="J280" s="388"/>
      <c r="K280" s="388"/>
      <c r="L280" s="388"/>
      <c r="M280" s="388"/>
      <c r="N280" s="388"/>
      <c r="O280" s="388"/>
      <c r="P280" s="388"/>
      <c r="Q280" s="388"/>
      <c r="R280" s="388"/>
      <c r="S280" s="388"/>
      <c r="T280" s="388"/>
      <c r="U280" s="388"/>
      <c r="V280" s="388"/>
      <c r="W280" s="388"/>
      <c r="X280" s="388"/>
      <c r="Y280" s="419"/>
      <c r="Z280" s="419"/>
      <c r="AA280" s="419"/>
      <c r="AB280" s="419"/>
    </row>
    <row r="281" spans="1:28" ht="15" customHeight="1" x14ac:dyDescent="0.2">
      <c r="A281" s="412"/>
      <c r="B281" s="642" t="s">
        <v>15</v>
      </c>
      <c r="C281" s="644" t="s">
        <v>186</v>
      </c>
      <c r="D281" s="645"/>
      <c r="E281" s="645"/>
      <c r="F281" s="645"/>
      <c r="G281" s="645"/>
      <c r="H281" s="645"/>
      <c r="I281" s="645"/>
      <c r="J281" s="645"/>
      <c r="K281" s="645"/>
      <c r="L281" s="645"/>
      <c r="M281" s="645"/>
      <c r="N281" s="645"/>
      <c r="O281" s="645"/>
      <c r="P281" s="645"/>
      <c r="Q281" s="645"/>
      <c r="R281" s="645"/>
      <c r="S281" s="645"/>
      <c r="T281" s="645"/>
      <c r="U281" s="645"/>
      <c r="V281" s="645"/>
      <c r="W281" s="645"/>
      <c r="X281" s="645"/>
      <c r="Y281" s="645"/>
      <c r="Z281" s="504"/>
      <c r="AA281" s="636" t="s">
        <v>1</v>
      </c>
      <c r="AB281" s="637"/>
    </row>
    <row r="282" spans="1:28" ht="19.2" customHeight="1" x14ac:dyDescent="0.2">
      <c r="A282" s="412"/>
      <c r="B282" s="643"/>
      <c r="C282" s="647"/>
      <c r="D282" s="648"/>
      <c r="E282" s="648"/>
      <c r="F282" s="648"/>
      <c r="G282" s="648"/>
      <c r="H282" s="648"/>
      <c r="I282" s="648"/>
      <c r="J282" s="648"/>
      <c r="K282" s="648"/>
      <c r="L282" s="648"/>
      <c r="M282" s="648"/>
      <c r="N282" s="648"/>
      <c r="O282" s="648"/>
      <c r="P282" s="648"/>
      <c r="Q282" s="648"/>
      <c r="R282" s="648"/>
      <c r="S282" s="648"/>
      <c r="T282" s="648"/>
      <c r="U282" s="648"/>
      <c r="V282" s="648"/>
      <c r="W282" s="648"/>
      <c r="X282" s="648"/>
      <c r="Y282" s="648"/>
      <c r="Z282" s="505"/>
      <c r="AA282" s="638"/>
      <c r="AB282" s="639"/>
    </row>
    <row r="283" spans="1:28" ht="11.25" customHeight="1" x14ac:dyDescent="0.2">
      <c r="A283" s="412"/>
      <c r="B283" s="642" t="s">
        <v>6</v>
      </c>
      <c r="C283" s="644" t="s">
        <v>187</v>
      </c>
      <c r="D283" s="645"/>
      <c r="E283" s="645"/>
      <c r="F283" s="645"/>
      <c r="G283" s="645"/>
      <c r="H283" s="645"/>
      <c r="I283" s="645"/>
      <c r="J283" s="645"/>
      <c r="K283" s="645"/>
      <c r="L283" s="645"/>
      <c r="M283" s="645"/>
      <c r="N283" s="645"/>
      <c r="O283" s="645"/>
      <c r="P283" s="645"/>
      <c r="Q283" s="645"/>
      <c r="R283" s="645"/>
      <c r="S283" s="645"/>
      <c r="T283" s="645"/>
      <c r="U283" s="645"/>
      <c r="V283" s="645"/>
      <c r="W283" s="645"/>
      <c r="X283" s="645"/>
      <c r="Y283" s="645"/>
      <c r="Z283" s="504"/>
      <c r="AA283" s="636" t="s">
        <v>1</v>
      </c>
      <c r="AB283" s="637"/>
    </row>
    <row r="284" spans="1:28" ht="18.600000000000001" customHeight="1" x14ac:dyDescent="0.2">
      <c r="A284" s="412"/>
      <c r="B284" s="643"/>
      <c r="C284" s="647"/>
      <c r="D284" s="648"/>
      <c r="E284" s="648"/>
      <c r="F284" s="648"/>
      <c r="G284" s="648"/>
      <c r="H284" s="648"/>
      <c r="I284" s="648"/>
      <c r="J284" s="648"/>
      <c r="K284" s="648"/>
      <c r="L284" s="648"/>
      <c r="M284" s="648"/>
      <c r="N284" s="648"/>
      <c r="O284" s="648"/>
      <c r="P284" s="648"/>
      <c r="Q284" s="648"/>
      <c r="R284" s="648"/>
      <c r="S284" s="648"/>
      <c r="T284" s="648"/>
      <c r="U284" s="648"/>
      <c r="V284" s="648"/>
      <c r="W284" s="648"/>
      <c r="X284" s="648"/>
      <c r="Y284" s="648"/>
      <c r="Z284" s="505"/>
      <c r="AA284" s="638"/>
      <c r="AB284" s="639"/>
    </row>
    <row r="285" spans="1:28" ht="15" customHeight="1" x14ac:dyDescent="0.2">
      <c r="A285" s="412"/>
      <c r="B285" s="642" t="s">
        <v>16</v>
      </c>
      <c r="C285" s="644" t="s">
        <v>133</v>
      </c>
      <c r="D285" s="645"/>
      <c r="E285" s="645"/>
      <c r="F285" s="645"/>
      <c r="G285" s="645"/>
      <c r="H285" s="645"/>
      <c r="I285" s="645"/>
      <c r="J285" s="645"/>
      <c r="K285" s="645"/>
      <c r="L285" s="645"/>
      <c r="M285" s="645"/>
      <c r="N285" s="645"/>
      <c r="O285" s="645"/>
      <c r="P285" s="645"/>
      <c r="Q285" s="645"/>
      <c r="R285" s="645"/>
      <c r="S285" s="645"/>
      <c r="T285" s="645"/>
      <c r="U285" s="645"/>
      <c r="V285" s="645"/>
      <c r="W285" s="645"/>
      <c r="X285" s="645"/>
      <c r="Y285" s="645"/>
      <c r="Z285" s="504"/>
      <c r="AA285" s="636" t="s">
        <v>1</v>
      </c>
      <c r="AB285" s="637"/>
    </row>
    <row r="286" spans="1:28" ht="21.6" customHeight="1" x14ac:dyDescent="0.2">
      <c r="A286" s="412"/>
      <c r="B286" s="643"/>
      <c r="C286" s="647"/>
      <c r="D286" s="648"/>
      <c r="E286" s="648"/>
      <c r="F286" s="648"/>
      <c r="G286" s="648"/>
      <c r="H286" s="648"/>
      <c r="I286" s="648"/>
      <c r="J286" s="648"/>
      <c r="K286" s="648"/>
      <c r="L286" s="648"/>
      <c r="M286" s="648"/>
      <c r="N286" s="648"/>
      <c r="O286" s="648"/>
      <c r="P286" s="648"/>
      <c r="Q286" s="648"/>
      <c r="R286" s="648"/>
      <c r="S286" s="648"/>
      <c r="T286" s="648"/>
      <c r="U286" s="648"/>
      <c r="V286" s="648"/>
      <c r="W286" s="648"/>
      <c r="X286" s="648"/>
      <c r="Y286" s="648"/>
      <c r="Z286" s="505"/>
      <c r="AA286" s="638"/>
      <c r="AB286" s="639"/>
    </row>
    <row r="287" spans="1:28" ht="21.75" customHeight="1" x14ac:dyDescent="0.2">
      <c r="A287" s="412"/>
      <c r="B287" s="642" t="s">
        <v>383</v>
      </c>
      <c r="C287" s="644" t="s">
        <v>380</v>
      </c>
      <c r="D287" s="645"/>
      <c r="E287" s="645"/>
      <c r="F287" s="645"/>
      <c r="G287" s="645"/>
      <c r="H287" s="645"/>
      <c r="I287" s="645"/>
      <c r="J287" s="645"/>
      <c r="K287" s="645"/>
      <c r="L287" s="645"/>
      <c r="M287" s="645"/>
      <c r="N287" s="645"/>
      <c r="O287" s="645"/>
      <c r="P287" s="645"/>
      <c r="Q287" s="645"/>
      <c r="R287" s="645"/>
      <c r="S287" s="645"/>
      <c r="T287" s="645"/>
      <c r="U287" s="645"/>
      <c r="V287" s="645"/>
      <c r="W287" s="645"/>
      <c r="X287" s="645"/>
      <c r="Y287" s="645"/>
      <c r="Z287" s="653"/>
      <c r="AA287" s="636" t="s">
        <v>1</v>
      </c>
      <c r="AB287" s="637"/>
    </row>
    <row r="288" spans="1:28" ht="31.2" customHeight="1" x14ac:dyDescent="0.2">
      <c r="A288" s="412"/>
      <c r="B288" s="643"/>
      <c r="C288" s="647"/>
      <c r="D288" s="648"/>
      <c r="E288" s="648"/>
      <c r="F288" s="648"/>
      <c r="G288" s="648"/>
      <c r="H288" s="648"/>
      <c r="I288" s="648"/>
      <c r="J288" s="648"/>
      <c r="K288" s="648"/>
      <c r="L288" s="648"/>
      <c r="M288" s="648"/>
      <c r="N288" s="648"/>
      <c r="O288" s="648"/>
      <c r="P288" s="648"/>
      <c r="Q288" s="648"/>
      <c r="R288" s="648"/>
      <c r="S288" s="648"/>
      <c r="T288" s="648"/>
      <c r="U288" s="648"/>
      <c r="V288" s="648"/>
      <c r="W288" s="648"/>
      <c r="X288" s="648"/>
      <c r="Y288" s="648"/>
      <c r="Z288" s="654"/>
      <c r="AA288" s="638"/>
      <c r="AB288" s="639"/>
    </row>
    <row r="289" spans="1:28" ht="15" customHeight="1" x14ac:dyDescent="0.2">
      <c r="A289" s="412"/>
      <c r="B289" s="642" t="s">
        <v>384</v>
      </c>
      <c r="C289" s="644" t="s">
        <v>381</v>
      </c>
      <c r="D289" s="645"/>
      <c r="E289" s="645"/>
      <c r="F289" s="645"/>
      <c r="G289" s="645"/>
      <c r="H289" s="645"/>
      <c r="I289" s="645"/>
      <c r="J289" s="645"/>
      <c r="K289" s="645"/>
      <c r="L289" s="645"/>
      <c r="M289" s="645"/>
      <c r="N289" s="645"/>
      <c r="O289" s="645"/>
      <c r="P289" s="645"/>
      <c r="Q289" s="645"/>
      <c r="R289" s="645"/>
      <c r="S289" s="645"/>
      <c r="T289" s="645"/>
      <c r="U289" s="645"/>
      <c r="V289" s="645"/>
      <c r="W289" s="645"/>
      <c r="X289" s="645"/>
      <c r="Y289" s="645"/>
      <c r="Z289" s="653"/>
      <c r="AA289" s="636" t="s">
        <v>1</v>
      </c>
      <c r="AB289" s="637"/>
    </row>
    <row r="290" spans="1:28" ht="15" customHeight="1" x14ac:dyDescent="0.2">
      <c r="A290" s="412"/>
      <c r="B290" s="643"/>
      <c r="C290" s="647"/>
      <c r="D290" s="648"/>
      <c r="E290" s="648"/>
      <c r="F290" s="648"/>
      <c r="G290" s="648"/>
      <c r="H290" s="648"/>
      <c r="I290" s="648"/>
      <c r="J290" s="648"/>
      <c r="K290" s="648"/>
      <c r="L290" s="648"/>
      <c r="M290" s="648"/>
      <c r="N290" s="648"/>
      <c r="O290" s="648"/>
      <c r="P290" s="648"/>
      <c r="Q290" s="648"/>
      <c r="R290" s="648"/>
      <c r="S290" s="648"/>
      <c r="T290" s="648"/>
      <c r="U290" s="648"/>
      <c r="V290" s="648"/>
      <c r="W290" s="648"/>
      <c r="X290" s="648"/>
      <c r="Y290" s="648"/>
      <c r="Z290" s="654"/>
      <c r="AA290" s="638"/>
      <c r="AB290" s="639"/>
    </row>
    <row r="291" spans="1:28" ht="15" customHeight="1" x14ac:dyDescent="0.2">
      <c r="A291" s="412"/>
      <c r="B291" s="642" t="s">
        <v>385</v>
      </c>
      <c r="C291" s="644" t="s">
        <v>382</v>
      </c>
      <c r="D291" s="645"/>
      <c r="E291" s="645"/>
      <c r="F291" s="645"/>
      <c r="G291" s="645"/>
      <c r="H291" s="645"/>
      <c r="I291" s="645"/>
      <c r="J291" s="645"/>
      <c r="K291" s="645"/>
      <c r="L291" s="645"/>
      <c r="M291" s="645"/>
      <c r="N291" s="645"/>
      <c r="O291" s="645"/>
      <c r="P291" s="645"/>
      <c r="Q291" s="645"/>
      <c r="R291" s="645"/>
      <c r="S291" s="645"/>
      <c r="T291" s="645"/>
      <c r="U291" s="645"/>
      <c r="V291" s="645"/>
      <c r="W291" s="645"/>
      <c r="X291" s="645"/>
      <c r="Y291" s="645"/>
      <c r="Z291" s="653"/>
      <c r="AA291" s="636" t="s">
        <v>1</v>
      </c>
      <c r="AB291" s="637"/>
    </row>
    <row r="292" spans="1:28" ht="15" customHeight="1" x14ac:dyDescent="0.2">
      <c r="A292" s="412"/>
      <c r="B292" s="643"/>
      <c r="C292" s="647"/>
      <c r="D292" s="648"/>
      <c r="E292" s="648"/>
      <c r="F292" s="648"/>
      <c r="G292" s="648"/>
      <c r="H292" s="648"/>
      <c r="I292" s="648"/>
      <c r="J292" s="648"/>
      <c r="K292" s="648"/>
      <c r="L292" s="648"/>
      <c r="M292" s="648"/>
      <c r="N292" s="648"/>
      <c r="O292" s="648"/>
      <c r="P292" s="648"/>
      <c r="Q292" s="648"/>
      <c r="R292" s="648"/>
      <c r="S292" s="648"/>
      <c r="T292" s="648"/>
      <c r="U292" s="648"/>
      <c r="V292" s="648"/>
      <c r="W292" s="648"/>
      <c r="X292" s="648"/>
      <c r="Y292" s="648"/>
      <c r="Z292" s="654"/>
      <c r="AA292" s="638"/>
      <c r="AB292" s="639"/>
    </row>
    <row r="293" spans="1:28" ht="16.5" customHeight="1" x14ac:dyDescent="0.2">
      <c r="A293" s="412"/>
      <c r="B293" s="657" t="s">
        <v>386</v>
      </c>
      <c r="C293" s="644" t="s">
        <v>346</v>
      </c>
      <c r="D293" s="645"/>
      <c r="E293" s="645"/>
      <c r="F293" s="645"/>
      <c r="G293" s="645"/>
      <c r="H293" s="645"/>
      <c r="I293" s="645"/>
      <c r="J293" s="645"/>
      <c r="K293" s="645"/>
      <c r="L293" s="645"/>
      <c r="M293" s="645"/>
      <c r="N293" s="645"/>
      <c r="O293" s="645"/>
      <c r="P293" s="645"/>
      <c r="Q293" s="645"/>
      <c r="R293" s="645"/>
      <c r="S293" s="645"/>
      <c r="T293" s="645"/>
      <c r="U293" s="645"/>
      <c r="V293" s="645"/>
      <c r="W293" s="645"/>
      <c r="X293" s="645"/>
      <c r="Y293" s="645"/>
      <c r="Z293" s="653"/>
      <c r="AA293" s="636" t="s">
        <v>1</v>
      </c>
      <c r="AB293" s="637"/>
    </row>
    <row r="294" spans="1:28" ht="25.2" customHeight="1" x14ac:dyDescent="0.2">
      <c r="A294" s="412"/>
      <c r="B294" s="657"/>
      <c r="C294" s="647"/>
      <c r="D294" s="648"/>
      <c r="E294" s="648"/>
      <c r="F294" s="648"/>
      <c r="G294" s="648"/>
      <c r="H294" s="648"/>
      <c r="I294" s="648"/>
      <c r="J294" s="648"/>
      <c r="K294" s="648"/>
      <c r="L294" s="648"/>
      <c r="M294" s="648"/>
      <c r="N294" s="648"/>
      <c r="O294" s="648"/>
      <c r="P294" s="648"/>
      <c r="Q294" s="648"/>
      <c r="R294" s="648"/>
      <c r="S294" s="648"/>
      <c r="T294" s="648"/>
      <c r="U294" s="648"/>
      <c r="V294" s="648"/>
      <c r="W294" s="648"/>
      <c r="X294" s="648"/>
      <c r="Y294" s="648"/>
      <c r="Z294" s="654"/>
      <c r="AA294" s="638"/>
      <c r="AB294" s="639"/>
    </row>
    <row r="295" spans="1:28" ht="12.6" customHeight="1" x14ac:dyDescent="0.2">
      <c r="A295" s="412"/>
      <c r="B295" s="412"/>
      <c r="C295" s="427"/>
      <c r="D295" s="427"/>
      <c r="E295" s="427"/>
      <c r="F295" s="427"/>
      <c r="G295" s="427"/>
      <c r="H295" s="427"/>
      <c r="I295" s="427"/>
      <c r="J295" s="427"/>
      <c r="K295" s="427"/>
      <c r="L295" s="427"/>
      <c r="M295" s="427"/>
      <c r="N295" s="427"/>
      <c r="O295" s="427"/>
      <c r="P295" s="427"/>
      <c r="Q295" s="427"/>
      <c r="R295" s="427"/>
      <c r="S295" s="427"/>
      <c r="T295" s="427"/>
      <c r="U295" s="427"/>
      <c r="V295" s="427"/>
      <c r="W295" s="427"/>
      <c r="X295" s="427"/>
      <c r="Y295" s="424"/>
      <c r="Z295" s="518"/>
      <c r="AA295" s="424"/>
      <c r="AB295" s="424"/>
    </row>
    <row r="296" spans="1:28" ht="18" customHeight="1" x14ac:dyDescent="0.2">
      <c r="A296" s="501" t="s">
        <v>945</v>
      </c>
      <c r="B296" s="401"/>
      <c r="C296" s="412"/>
      <c r="D296" s="412"/>
      <c r="E296" s="412"/>
      <c r="F296" s="412"/>
      <c r="G296" s="412"/>
      <c r="H296" s="412"/>
      <c r="I296" s="412"/>
      <c r="J296" s="388"/>
      <c r="K296" s="388"/>
      <c r="L296" s="388"/>
      <c r="M296" s="388"/>
      <c r="N296" s="388"/>
      <c r="O296" s="388"/>
      <c r="P296" s="388"/>
      <c r="Q296" s="388"/>
      <c r="R296" s="388"/>
      <c r="S296" s="388"/>
      <c r="T296" s="388"/>
      <c r="U296" s="388"/>
      <c r="V296" s="388"/>
      <c r="W296" s="388"/>
      <c r="X296" s="388"/>
      <c r="Y296" s="419"/>
      <c r="Z296" s="419"/>
      <c r="AA296" s="419"/>
      <c r="AB296" s="419"/>
    </row>
    <row r="297" spans="1:28" ht="15" customHeight="1" x14ac:dyDescent="0.2">
      <c r="A297" s="412"/>
      <c r="B297" s="642" t="s">
        <v>15</v>
      </c>
      <c r="C297" s="644" t="s">
        <v>331</v>
      </c>
      <c r="D297" s="645"/>
      <c r="E297" s="645"/>
      <c r="F297" s="645"/>
      <c r="G297" s="645"/>
      <c r="H297" s="645"/>
      <c r="I297" s="645"/>
      <c r="J297" s="645"/>
      <c r="K297" s="645"/>
      <c r="L297" s="645"/>
      <c r="M297" s="645"/>
      <c r="N297" s="645"/>
      <c r="O297" s="645"/>
      <c r="P297" s="645"/>
      <c r="Q297" s="645"/>
      <c r="R297" s="645"/>
      <c r="S297" s="645"/>
      <c r="T297" s="645"/>
      <c r="U297" s="645"/>
      <c r="V297" s="645"/>
      <c r="W297" s="645"/>
      <c r="X297" s="645"/>
      <c r="Y297" s="645"/>
      <c r="Z297" s="653"/>
      <c r="AA297" s="636" t="s">
        <v>1</v>
      </c>
      <c r="AB297" s="637"/>
    </row>
    <row r="298" spans="1:28" ht="22.8" customHeight="1" x14ac:dyDescent="0.2">
      <c r="A298" s="412"/>
      <c r="B298" s="643"/>
      <c r="C298" s="647"/>
      <c r="D298" s="648"/>
      <c r="E298" s="648"/>
      <c r="F298" s="648"/>
      <c r="G298" s="648"/>
      <c r="H298" s="648"/>
      <c r="I298" s="648"/>
      <c r="J298" s="648"/>
      <c r="K298" s="648"/>
      <c r="L298" s="648"/>
      <c r="M298" s="648"/>
      <c r="N298" s="648"/>
      <c r="O298" s="648"/>
      <c r="P298" s="648"/>
      <c r="Q298" s="648"/>
      <c r="R298" s="648"/>
      <c r="S298" s="648"/>
      <c r="T298" s="648"/>
      <c r="U298" s="648"/>
      <c r="V298" s="648"/>
      <c r="W298" s="648"/>
      <c r="X298" s="648"/>
      <c r="Y298" s="648"/>
      <c r="Z298" s="654"/>
      <c r="AA298" s="638"/>
      <c r="AB298" s="639"/>
    </row>
    <row r="299" spans="1:28" ht="22.5" customHeight="1" x14ac:dyDescent="0.2">
      <c r="A299" s="412"/>
      <c r="B299" s="642" t="s">
        <v>6</v>
      </c>
      <c r="C299" s="644" t="s">
        <v>870</v>
      </c>
      <c r="D299" s="645"/>
      <c r="E299" s="645"/>
      <c r="F299" s="645"/>
      <c r="G299" s="645"/>
      <c r="H299" s="645"/>
      <c r="I299" s="645"/>
      <c r="J299" s="645"/>
      <c r="K299" s="645"/>
      <c r="L299" s="645"/>
      <c r="M299" s="645"/>
      <c r="N299" s="645"/>
      <c r="O299" s="645"/>
      <c r="P299" s="645"/>
      <c r="Q299" s="645"/>
      <c r="R299" s="645"/>
      <c r="S299" s="645"/>
      <c r="T299" s="645"/>
      <c r="U299" s="645"/>
      <c r="V299" s="645"/>
      <c r="W299" s="645"/>
      <c r="X299" s="645"/>
      <c r="Y299" s="645"/>
      <c r="Z299" s="653"/>
      <c r="AA299" s="636" t="s">
        <v>1</v>
      </c>
      <c r="AB299" s="637"/>
    </row>
    <row r="300" spans="1:28" ht="22.5" customHeight="1" x14ac:dyDescent="0.2">
      <c r="A300" s="412"/>
      <c r="B300" s="643"/>
      <c r="C300" s="647"/>
      <c r="D300" s="648"/>
      <c r="E300" s="648"/>
      <c r="F300" s="648"/>
      <c r="G300" s="648"/>
      <c r="H300" s="648"/>
      <c r="I300" s="648"/>
      <c r="J300" s="648"/>
      <c r="K300" s="648"/>
      <c r="L300" s="648"/>
      <c r="M300" s="648"/>
      <c r="N300" s="648"/>
      <c r="O300" s="648"/>
      <c r="P300" s="648"/>
      <c r="Q300" s="648"/>
      <c r="R300" s="648"/>
      <c r="S300" s="648"/>
      <c r="T300" s="648"/>
      <c r="U300" s="648"/>
      <c r="V300" s="648"/>
      <c r="W300" s="648"/>
      <c r="X300" s="648"/>
      <c r="Y300" s="648"/>
      <c r="Z300" s="654"/>
      <c r="AA300" s="638"/>
      <c r="AB300" s="639"/>
    </row>
    <row r="301" spans="1:28" ht="4.2" customHeight="1" x14ac:dyDescent="0.2">
      <c r="A301" s="412"/>
      <c r="B301" s="412"/>
      <c r="C301" s="427"/>
      <c r="D301" s="427"/>
      <c r="E301" s="427"/>
      <c r="F301" s="427"/>
      <c r="G301" s="427"/>
      <c r="H301" s="427"/>
      <c r="I301" s="427"/>
      <c r="J301" s="427"/>
      <c r="K301" s="427"/>
      <c r="L301" s="427"/>
      <c r="M301" s="427"/>
      <c r="N301" s="427"/>
      <c r="O301" s="427"/>
      <c r="P301" s="427"/>
      <c r="Q301" s="427"/>
      <c r="R301" s="427"/>
      <c r="S301" s="427"/>
      <c r="T301" s="427"/>
      <c r="U301" s="427"/>
      <c r="V301" s="427"/>
      <c r="W301" s="427"/>
      <c r="X301" s="427"/>
      <c r="Y301" s="424"/>
      <c r="Z301" s="518"/>
      <c r="AA301" s="424"/>
      <c r="AB301" s="424"/>
    </row>
    <row r="302" spans="1:28" ht="18" customHeight="1" x14ac:dyDescent="0.2">
      <c r="A302" s="501" t="s">
        <v>946</v>
      </c>
      <c r="B302" s="401"/>
      <c r="C302" s="412"/>
      <c r="D302" s="412"/>
      <c r="E302" s="412"/>
      <c r="F302" s="412"/>
      <c r="G302" s="412"/>
      <c r="H302" s="412"/>
      <c r="I302" s="412"/>
      <c r="J302" s="388"/>
      <c r="K302" s="388"/>
      <c r="L302" s="388"/>
      <c r="M302" s="388"/>
      <c r="N302" s="388"/>
      <c r="O302" s="388"/>
      <c r="P302" s="388"/>
      <c r="Q302" s="388"/>
      <c r="R302" s="388"/>
      <c r="S302" s="388"/>
      <c r="T302" s="388"/>
      <c r="U302" s="388"/>
      <c r="V302" s="388"/>
      <c r="W302" s="388"/>
      <c r="X302" s="388"/>
      <c r="Y302" s="419"/>
      <c r="Z302" s="419"/>
      <c r="AA302" s="419"/>
      <c r="AB302" s="419"/>
    </row>
    <row r="303" spans="1:28" ht="15" customHeight="1" x14ac:dyDescent="0.2">
      <c r="A303" s="412"/>
      <c r="B303" s="642" t="s">
        <v>15</v>
      </c>
      <c r="C303" s="644" t="s">
        <v>188</v>
      </c>
      <c r="D303" s="645"/>
      <c r="E303" s="645"/>
      <c r="F303" s="645"/>
      <c r="G303" s="645"/>
      <c r="H303" s="645"/>
      <c r="I303" s="645"/>
      <c r="J303" s="645"/>
      <c r="K303" s="645"/>
      <c r="L303" s="645"/>
      <c r="M303" s="645"/>
      <c r="N303" s="645"/>
      <c r="O303" s="645"/>
      <c r="P303" s="645"/>
      <c r="Q303" s="645"/>
      <c r="R303" s="645"/>
      <c r="S303" s="645"/>
      <c r="T303" s="645"/>
      <c r="U303" s="645"/>
      <c r="V303" s="645"/>
      <c r="W303" s="645"/>
      <c r="X303" s="645"/>
      <c r="Y303" s="645"/>
      <c r="Z303" s="504"/>
      <c r="AA303" s="636" t="s">
        <v>1</v>
      </c>
      <c r="AB303" s="637"/>
    </row>
    <row r="304" spans="1:28" ht="15" customHeight="1" x14ac:dyDescent="0.2">
      <c r="A304" s="412"/>
      <c r="B304" s="643"/>
      <c r="C304" s="647"/>
      <c r="D304" s="648"/>
      <c r="E304" s="648"/>
      <c r="F304" s="648"/>
      <c r="G304" s="648"/>
      <c r="H304" s="648"/>
      <c r="I304" s="648"/>
      <c r="J304" s="648"/>
      <c r="K304" s="648"/>
      <c r="L304" s="648"/>
      <c r="M304" s="648"/>
      <c r="N304" s="648"/>
      <c r="O304" s="648"/>
      <c r="P304" s="648"/>
      <c r="Q304" s="648"/>
      <c r="R304" s="648"/>
      <c r="S304" s="648"/>
      <c r="T304" s="648"/>
      <c r="U304" s="648"/>
      <c r="V304" s="648"/>
      <c r="W304" s="648"/>
      <c r="X304" s="648"/>
      <c r="Y304" s="648"/>
      <c r="Z304" s="505"/>
      <c r="AA304" s="638"/>
      <c r="AB304" s="639"/>
    </row>
    <row r="305" spans="1:28" ht="15" customHeight="1" x14ac:dyDescent="0.2">
      <c r="A305" s="412"/>
      <c r="B305" s="642" t="s">
        <v>6</v>
      </c>
      <c r="C305" s="644" t="s">
        <v>189</v>
      </c>
      <c r="D305" s="645"/>
      <c r="E305" s="645"/>
      <c r="F305" s="645"/>
      <c r="G305" s="645"/>
      <c r="H305" s="645"/>
      <c r="I305" s="645"/>
      <c r="J305" s="645"/>
      <c r="K305" s="645"/>
      <c r="L305" s="645"/>
      <c r="M305" s="645"/>
      <c r="N305" s="645"/>
      <c r="O305" s="645"/>
      <c r="P305" s="645"/>
      <c r="Q305" s="645"/>
      <c r="R305" s="645"/>
      <c r="S305" s="645"/>
      <c r="T305" s="645"/>
      <c r="U305" s="645"/>
      <c r="V305" s="645"/>
      <c r="W305" s="645"/>
      <c r="X305" s="645"/>
      <c r="Y305" s="645"/>
      <c r="Z305" s="504"/>
      <c r="AA305" s="636" t="s">
        <v>1</v>
      </c>
      <c r="AB305" s="637"/>
    </row>
    <row r="306" spans="1:28" ht="24.6" customHeight="1" x14ac:dyDescent="0.2">
      <c r="A306" s="412"/>
      <c r="B306" s="659"/>
      <c r="C306" s="647"/>
      <c r="D306" s="648"/>
      <c r="E306" s="648"/>
      <c r="F306" s="648"/>
      <c r="G306" s="648"/>
      <c r="H306" s="648"/>
      <c r="I306" s="648"/>
      <c r="J306" s="648"/>
      <c r="K306" s="648"/>
      <c r="L306" s="648"/>
      <c r="M306" s="648"/>
      <c r="N306" s="648"/>
      <c r="O306" s="648"/>
      <c r="P306" s="648"/>
      <c r="Q306" s="648"/>
      <c r="R306" s="648"/>
      <c r="S306" s="648"/>
      <c r="T306" s="648"/>
      <c r="U306" s="648"/>
      <c r="V306" s="648"/>
      <c r="W306" s="648"/>
      <c r="X306" s="648"/>
      <c r="Y306" s="648"/>
      <c r="Z306" s="505"/>
      <c r="AA306" s="638"/>
      <c r="AB306" s="639"/>
    </row>
    <row r="307" spans="1:28" ht="15" customHeight="1" x14ac:dyDescent="0.2">
      <c r="A307" s="412"/>
      <c r="B307" s="642" t="s">
        <v>16</v>
      </c>
      <c r="C307" s="644" t="s">
        <v>190</v>
      </c>
      <c r="D307" s="645"/>
      <c r="E307" s="645"/>
      <c r="F307" s="645"/>
      <c r="G307" s="645"/>
      <c r="H307" s="645"/>
      <c r="I307" s="645"/>
      <c r="J307" s="645"/>
      <c r="K307" s="645"/>
      <c r="L307" s="645"/>
      <c r="M307" s="645"/>
      <c r="N307" s="645"/>
      <c r="O307" s="645"/>
      <c r="P307" s="645"/>
      <c r="Q307" s="645"/>
      <c r="R307" s="645"/>
      <c r="S307" s="645"/>
      <c r="T307" s="645"/>
      <c r="U307" s="645"/>
      <c r="V307" s="645"/>
      <c r="W307" s="645"/>
      <c r="X307" s="645"/>
      <c r="Y307" s="645"/>
      <c r="Z307" s="504"/>
      <c r="AA307" s="636" t="s">
        <v>1</v>
      </c>
      <c r="AB307" s="637"/>
    </row>
    <row r="308" spans="1:28" ht="21.6" customHeight="1" x14ac:dyDescent="0.2">
      <c r="A308" s="412"/>
      <c r="B308" s="643"/>
      <c r="C308" s="647"/>
      <c r="D308" s="648"/>
      <c r="E308" s="648"/>
      <c r="F308" s="648"/>
      <c r="G308" s="648"/>
      <c r="H308" s="648"/>
      <c r="I308" s="648"/>
      <c r="J308" s="648"/>
      <c r="K308" s="648"/>
      <c r="L308" s="648"/>
      <c r="M308" s="648"/>
      <c r="N308" s="648"/>
      <c r="O308" s="648"/>
      <c r="P308" s="648"/>
      <c r="Q308" s="648"/>
      <c r="R308" s="648"/>
      <c r="S308" s="648"/>
      <c r="T308" s="648"/>
      <c r="U308" s="648"/>
      <c r="V308" s="648"/>
      <c r="W308" s="648"/>
      <c r="X308" s="648"/>
      <c r="Y308" s="648"/>
      <c r="Z308" s="505"/>
      <c r="AA308" s="638"/>
      <c r="AB308" s="639"/>
    </row>
    <row r="309" spans="1:28" ht="0.6" customHeight="1" x14ac:dyDescent="0.2">
      <c r="A309" s="412"/>
      <c r="B309" s="412"/>
      <c r="C309" s="427"/>
      <c r="D309" s="427"/>
      <c r="E309" s="427"/>
      <c r="F309" s="427"/>
      <c r="G309" s="427"/>
      <c r="H309" s="427"/>
      <c r="I309" s="427"/>
      <c r="J309" s="427"/>
      <c r="K309" s="427"/>
      <c r="L309" s="427"/>
      <c r="M309" s="427"/>
      <c r="N309" s="427"/>
      <c r="O309" s="427"/>
      <c r="P309" s="427"/>
      <c r="Q309" s="427"/>
      <c r="R309" s="427"/>
      <c r="S309" s="427"/>
      <c r="T309" s="427"/>
      <c r="U309" s="427"/>
      <c r="V309" s="427"/>
      <c r="W309" s="427"/>
      <c r="X309" s="427"/>
      <c r="Y309" s="424"/>
      <c r="Z309" s="518"/>
      <c r="AA309" s="424"/>
      <c r="AB309" s="424"/>
    </row>
    <row r="310" spans="1:28" ht="18" customHeight="1" x14ac:dyDescent="0.2">
      <c r="A310" s="501" t="s">
        <v>947</v>
      </c>
      <c r="B310" s="401"/>
      <c r="C310" s="412"/>
      <c r="D310" s="412"/>
      <c r="E310" s="412"/>
      <c r="F310" s="412"/>
      <c r="G310" s="412"/>
      <c r="H310" s="412"/>
      <c r="I310" s="412"/>
      <c r="J310" s="388"/>
      <c r="K310" s="388"/>
      <c r="L310" s="388"/>
      <c r="M310" s="388"/>
      <c r="N310" s="388"/>
      <c r="O310" s="388"/>
      <c r="P310" s="388"/>
      <c r="Q310" s="388"/>
      <c r="R310" s="388"/>
      <c r="S310" s="388"/>
      <c r="T310" s="388"/>
      <c r="U310" s="388"/>
      <c r="V310" s="388"/>
      <c r="W310" s="388"/>
      <c r="X310" s="388"/>
      <c r="Y310" s="419"/>
      <c r="Z310" s="419"/>
      <c r="AA310" s="419"/>
      <c r="AB310" s="419"/>
    </row>
    <row r="311" spans="1:28" ht="11.25" customHeight="1" x14ac:dyDescent="0.2">
      <c r="A311" s="412"/>
      <c r="B311" s="642" t="s">
        <v>15</v>
      </c>
      <c r="C311" s="644" t="s">
        <v>295</v>
      </c>
      <c r="D311" s="645"/>
      <c r="E311" s="645"/>
      <c r="F311" s="645"/>
      <c r="G311" s="645"/>
      <c r="H311" s="645"/>
      <c r="I311" s="645"/>
      <c r="J311" s="645"/>
      <c r="K311" s="645"/>
      <c r="L311" s="645"/>
      <c r="M311" s="645"/>
      <c r="N311" s="645"/>
      <c r="O311" s="645"/>
      <c r="P311" s="645"/>
      <c r="Q311" s="645"/>
      <c r="R311" s="645"/>
      <c r="S311" s="645"/>
      <c r="T311" s="645"/>
      <c r="U311" s="645"/>
      <c r="V311" s="645"/>
      <c r="W311" s="645"/>
      <c r="X311" s="645"/>
      <c r="Y311" s="645"/>
      <c r="Z311" s="653"/>
      <c r="AA311" s="636" t="s">
        <v>1</v>
      </c>
      <c r="AB311" s="637"/>
    </row>
    <row r="312" spans="1:28" ht="18" customHeight="1" x14ac:dyDescent="0.2">
      <c r="A312" s="412"/>
      <c r="B312" s="643"/>
      <c r="C312" s="647"/>
      <c r="D312" s="648"/>
      <c r="E312" s="648"/>
      <c r="F312" s="648"/>
      <c r="G312" s="648"/>
      <c r="H312" s="648"/>
      <c r="I312" s="648"/>
      <c r="J312" s="648"/>
      <c r="K312" s="648"/>
      <c r="L312" s="648"/>
      <c r="M312" s="648"/>
      <c r="N312" s="648"/>
      <c r="O312" s="648"/>
      <c r="P312" s="648"/>
      <c r="Q312" s="648"/>
      <c r="R312" s="648"/>
      <c r="S312" s="648"/>
      <c r="T312" s="648"/>
      <c r="U312" s="648"/>
      <c r="V312" s="648"/>
      <c r="W312" s="648"/>
      <c r="X312" s="648"/>
      <c r="Y312" s="648"/>
      <c r="Z312" s="654"/>
      <c r="AA312" s="638"/>
      <c r="AB312" s="639"/>
    </row>
    <row r="313" spans="1:28" ht="4.8" customHeight="1" x14ac:dyDescent="0.2">
      <c r="A313" s="412"/>
      <c r="B313" s="412"/>
      <c r="C313" s="427"/>
      <c r="D313" s="427"/>
      <c r="E313" s="427"/>
      <c r="F313" s="427"/>
      <c r="G313" s="427"/>
      <c r="H313" s="427"/>
      <c r="I313" s="427"/>
      <c r="J313" s="427"/>
      <c r="K313" s="427"/>
      <c r="L313" s="427"/>
      <c r="M313" s="427"/>
      <c r="N313" s="427"/>
      <c r="O313" s="427"/>
      <c r="P313" s="427"/>
      <c r="Q313" s="427"/>
      <c r="R313" s="427"/>
      <c r="S313" s="427"/>
      <c r="T313" s="427"/>
      <c r="U313" s="427"/>
      <c r="V313" s="427"/>
      <c r="W313" s="427"/>
      <c r="X313" s="427"/>
      <c r="Y313" s="424"/>
      <c r="Z313" s="518"/>
      <c r="AA313" s="424"/>
      <c r="AB313" s="424"/>
    </row>
    <row r="314" spans="1:28" ht="18" customHeight="1" x14ac:dyDescent="0.2">
      <c r="A314" s="501" t="s">
        <v>948</v>
      </c>
      <c r="B314" s="401"/>
      <c r="C314" s="412"/>
      <c r="D314" s="412"/>
      <c r="E314" s="412"/>
      <c r="F314" s="412"/>
      <c r="G314" s="412"/>
      <c r="H314" s="412"/>
      <c r="I314" s="412"/>
      <c r="J314" s="388"/>
      <c r="K314" s="388"/>
      <c r="L314" s="388"/>
      <c r="M314" s="388"/>
      <c r="N314" s="388"/>
      <c r="O314" s="388"/>
      <c r="P314" s="388"/>
      <c r="Q314" s="388"/>
      <c r="R314" s="388"/>
      <c r="S314" s="388"/>
      <c r="T314" s="388"/>
      <c r="U314" s="388"/>
      <c r="V314" s="388"/>
      <c r="W314" s="388"/>
      <c r="X314" s="388"/>
      <c r="Y314" s="419"/>
      <c r="Z314" s="419"/>
      <c r="AA314" s="419"/>
      <c r="AB314" s="419"/>
    </row>
    <row r="315" spans="1:28" ht="22.5" customHeight="1" x14ac:dyDescent="0.2">
      <c r="A315" s="412"/>
      <c r="B315" s="657" t="s">
        <v>15</v>
      </c>
      <c r="C315" s="644" t="s">
        <v>117</v>
      </c>
      <c r="D315" s="645"/>
      <c r="E315" s="645"/>
      <c r="F315" s="645"/>
      <c r="G315" s="645"/>
      <c r="H315" s="645"/>
      <c r="I315" s="645"/>
      <c r="J315" s="645"/>
      <c r="K315" s="645"/>
      <c r="L315" s="645"/>
      <c r="M315" s="645"/>
      <c r="N315" s="645"/>
      <c r="O315" s="645"/>
      <c r="P315" s="645"/>
      <c r="Q315" s="645"/>
      <c r="R315" s="645"/>
      <c r="S315" s="645"/>
      <c r="T315" s="645"/>
      <c r="U315" s="645"/>
      <c r="V315" s="645"/>
      <c r="W315" s="645"/>
      <c r="X315" s="645"/>
      <c r="Y315" s="645"/>
      <c r="Z315" s="504"/>
      <c r="AA315" s="636" t="s">
        <v>1</v>
      </c>
      <c r="AB315" s="637"/>
    </row>
    <row r="316" spans="1:28" ht="22.5" customHeight="1" x14ac:dyDescent="0.2">
      <c r="A316" s="412"/>
      <c r="B316" s="657"/>
      <c r="C316" s="647"/>
      <c r="D316" s="648"/>
      <c r="E316" s="648"/>
      <c r="F316" s="648"/>
      <c r="G316" s="648"/>
      <c r="H316" s="648"/>
      <c r="I316" s="648"/>
      <c r="J316" s="648"/>
      <c r="K316" s="648"/>
      <c r="L316" s="648"/>
      <c r="M316" s="648"/>
      <c r="N316" s="648"/>
      <c r="O316" s="648"/>
      <c r="P316" s="648"/>
      <c r="Q316" s="648"/>
      <c r="R316" s="648"/>
      <c r="S316" s="648"/>
      <c r="T316" s="648"/>
      <c r="U316" s="648"/>
      <c r="V316" s="648"/>
      <c r="W316" s="648"/>
      <c r="X316" s="648"/>
      <c r="Y316" s="648"/>
      <c r="Z316" s="505"/>
      <c r="AA316" s="638"/>
      <c r="AB316" s="639"/>
    </row>
    <row r="317" spans="1:28" ht="5.4" customHeight="1" x14ac:dyDescent="0.2">
      <c r="A317" s="412"/>
      <c r="B317" s="412"/>
      <c r="C317" s="427"/>
      <c r="D317" s="427"/>
      <c r="E317" s="427"/>
      <c r="F317" s="427"/>
      <c r="G317" s="427"/>
      <c r="H317" s="427"/>
      <c r="I317" s="427"/>
      <c r="J317" s="427"/>
      <c r="K317" s="427"/>
      <c r="L317" s="427"/>
      <c r="M317" s="427"/>
      <c r="N317" s="427"/>
      <c r="O317" s="427"/>
      <c r="P317" s="427"/>
      <c r="Q317" s="427"/>
      <c r="R317" s="427"/>
      <c r="S317" s="427"/>
      <c r="T317" s="427"/>
      <c r="U317" s="427"/>
      <c r="V317" s="427"/>
      <c r="W317" s="427"/>
      <c r="X317" s="427"/>
      <c r="Y317" s="424"/>
      <c r="Z317" s="518"/>
      <c r="AA317" s="424"/>
      <c r="AB317" s="424"/>
    </row>
    <row r="318" spans="1:28" ht="18" customHeight="1" x14ac:dyDescent="0.2">
      <c r="A318" s="501" t="s">
        <v>949</v>
      </c>
      <c r="B318" s="401"/>
      <c r="C318" s="412"/>
      <c r="D318" s="412"/>
      <c r="E318" s="412"/>
      <c r="F318" s="412"/>
      <c r="G318" s="412"/>
      <c r="H318" s="412"/>
      <c r="I318" s="412"/>
      <c r="J318" s="388"/>
      <c r="K318" s="388"/>
      <c r="L318" s="388"/>
      <c r="M318" s="388"/>
      <c r="N318" s="388"/>
      <c r="O318" s="388"/>
      <c r="P318" s="388"/>
      <c r="Q318" s="388"/>
      <c r="R318" s="388"/>
      <c r="S318" s="388"/>
      <c r="T318" s="388"/>
      <c r="U318" s="388"/>
      <c r="V318" s="388"/>
      <c r="W318" s="388"/>
      <c r="X318" s="388"/>
      <c r="Y318" s="419"/>
      <c r="Z318" s="419"/>
      <c r="AA318" s="419"/>
      <c r="AB318" s="419"/>
    </row>
    <row r="319" spans="1:28" ht="15" customHeight="1" x14ac:dyDescent="0.2">
      <c r="A319" s="412"/>
      <c r="B319" s="657" t="s">
        <v>15</v>
      </c>
      <c r="C319" s="644" t="s">
        <v>343</v>
      </c>
      <c r="D319" s="645"/>
      <c r="E319" s="645"/>
      <c r="F319" s="645"/>
      <c r="G319" s="645"/>
      <c r="H319" s="645"/>
      <c r="I319" s="645"/>
      <c r="J319" s="645"/>
      <c r="K319" s="645"/>
      <c r="L319" s="645"/>
      <c r="M319" s="645"/>
      <c r="N319" s="645"/>
      <c r="O319" s="645"/>
      <c r="P319" s="645"/>
      <c r="Q319" s="645"/>
      <c r="R319" s="645"/>
      <c r="S319" s="645"/>
      <c r="T319" s="645"/>
      <c r="U319" s="645"/>
      <c r="V319" s="645"/>
      <c r="W319" s="645"/>
      <c r="X319" s="645"/>
      <c r="Y319" s="645"/>
      <c r="Z319" s="653"/>
      <c r="AA319" s="636" t="s">
        <v>1</v>
      </c>
      <c r="AB319" s="637"/>
    </row>
    <row r="320" spans="1:28" ht="25.8" customHeight="1" x14ac:dyDescent="0.2">
      <c r="A320" s="412"/>
      <c r="B320" s="657"/>
      <c r="C320" s="647"/>
      <c r="D320" s="648"/>
      <c r="E320" s="648"/>
      <c r="F320" s="648"/>
      <c r="G320" s="648"/>
      <c r="H320" s="648"/>
      <c r="I320" s="648"/>
      <c r="J320" s="648"/>
      <c r="K320" s="648"/>
      <c r="L320" s="648"/>
      <c r="M320" s="648"/>
      <c r="N320" s="648"/>
      <c r="O320" s="648"/>
      <c r="P320" s="648"/>
      <c r="Q320" s="648"/>
      <c r="R320" s="648"/>
      <c r="S320" s="648"/>
      <c r="T320" s="648"/>
      <c r="U320" s="648"/>
      <c r="V320" s="648"/>
      <c r="W320" s="648"/>
      <c r="X320" s="648"/>
      <c r="Y320" s="648"/>
      <c r="Z320" s="654"/>
      <c r="AA320" s="638"/>
      <c r="AB320" s="639"/>
    </row>
    <row r="321" spans="1:28" ht="7.2" customHeight="1" x14ac:dyDescent="0.2">
      <c r="A321" s="412"/>
      <c r="B321" s="412"/>
      <c r="C321" s="427"/>
      <c r="D321" s="427"/>
      <c r="E321" s="427"/>
      <c r="F321" s="427"/>
      <c r="G321" s="427"/>
      <c r="H321" s="427"/>
      <c r="I321" s="427"/>
      <c r="J321" s="427"/>
      <c r="K321" s="427"/>
      <c r="L321" s="427"/>
      <c r="M321" s="427"/>
      <c r="N321" s="427"/>
      <c r="O321" s="427"/>
      <c r="P321" s="427"/>
      <c r="Q321" s="427"/>
      <c r="R321" s="427"/>
      <c r="S321" s="427"/>
      <c r="T321" s="427"/>
      <c r="U321" s="427"/>
      <c r="V321" s="427"/>
      <c r="W321" s="427"/>
      <c r="X321" s="427"/>
      <c r="Y321" s="424"/>
      <c r="Z321" s="518"/>
      <c r="AA321" s="424"/>
      <c r="AB321" s="424"/>
    </row>
    <row r="322" spans="1:28" ht="18" customHeight="1" x14ac:dyDescent="0.2">
      <c r="A322" s="501" t="s">
        <v>950</v>
      </c>
      <c r="B322" s="401"/>
      <c r="C322" s="412"/>
      <c r="D322" s="412"/>
      <c r="E322" s="412"/>
      <c r="F322" s="412"/>
      <c r="G322" s="412"/>
      <c r="H322" s="412"/>
      <c r="I322" s="412"/>
      <c r="J322" s="388"/>
      <c r="K322" s="388"/>
      <c r="L322" s="388"/>
      <c r="M322" s="388"/>
      <c r="N322" s="388"/>
      <c r="O322" s="388"/>
      <c r="P322" s="388"/>
      <c r="Q322" s="388"/>
      <c r="R322" s="388"/>
      <c r="S322" s="388"/>
      <c r="T322" s="388"/>
      <c r="U322" s="388"/>
      <c r="V322" s="388"/>
      <c r="W322" s="388"/>
      <c r="X322" s="388"/>
      <c r="Y322" s="419"/>
      <c r="Z322" s="419"/>
      <c r="AA322" s="419"/>
      <c r="AB322" s="419"/>
    </row>
    <row r="323" spans="1:28" ht="15" customHeight="1" x14ac:dyDescent="0.2">
      <c r="A323" s="412"/>
      <c r="B323" s="642" t="s">
        <v>15</v>
      </c>
      <c r="C323" s="644" t="s">
        <v>191</v>
      </c>
      <c r="D323" s="645"/>
      <c r="E323" s="645"/>
      <c r="F323" s="645"/>
      <c r="G323" s="645"/>
      <c r="H323" s="645"/>
      <c r="I323" s="645"/>
      <c r="J323" s="645"/>
      <c r="K323" s="645"/>
      <c r="L323" s="645"/>
      <c r="M323" s="645"/>
      <c r="N323" s="645"/>
      <c r="O323" s="645"/>
      <c r="P323" s="645"/>
      <c r="Q323" s="645"/>
      <c r="R323" s="645"/>
      <c r="S323" s="645"/>
      <c r="T323" s="645"/>
      <c r="U323" s="645"/>
      <c r="V323" s="645"/>
      <c r="W323" s="645"/>
      <c r="X323" s="645"/>
      <c r="Y323" s="645"/>
      <c r="Z323" s="504"/>
      <c r="AA323" s="636" t="s">
        <v>1</v>
      </c>
      <c r="AB323" s="637"/>
    </row>
    <row r="324" spans="1:28" ht="22.8" customHeight="1" x14ac:dyDescent="0.2">
      <c r="A324" s="412"/>
      <c r="B324" s="643"/>
      <c r="C324" s="647"/>
      <c r="D324" s="648"/>
      <c r="E324" s="648"/>
      <c r="F324" s="648"/>
      <c r="G324" s="648"/>
      <c r="H324" s="648"/>
      <c r="I324" s="648"/>
      <c r="J324" s="648"/>
      <c r="K324" s="648"/>
      <c r="L324" s="648"/>
      <c r="M324" s="648"/>
      <c r="N324" s="648"/>
      <c r="O324" s="648"/>
      <c r="P324" s="648"/>
      <c r="Q324" s="648"/>
      <c r="R324" s="648"/>
      <c r="S324" s="648"/>
      <c r="T324" s="648"/>
      <c r="U324" s="648"/>
      <c r="V324" s="648"/>
      <c r="W324" s="648"/>
      <c r="X324" s="648"/>
      <c r="Y324" s="648"/>
      <c r="Z324" s="505"/>
      <c r="AA324" s="638"/>
      <c r="AB324" s="639"/>
    </row>
    <row r="325" spans="1:28" ht="11.25" customHeight="1" x14ac:dyDescent="0.2">
      <c r="A325" s="412"/>
      <c r="B325" s="642" t="s">
        <v>6</v>
      </c>
      <c r="C325" s="689" t="s">
        <v>192</v>
      </c>
      <c r="D325" s="690"/>
      <c r="E325" s="690"/>
      <c r="F325" s="690"/>
      <c r="G325" s="690"/>
      <c r="H325" s="690"/>
      <c r="I325" s="690"/>
      <c r="J325" s="690"/>
      <c r="K325" s="690"/>
      <c r="L325" s="690"/>
      <c r="M325" s="690"/>
      <c r="N325" s="690"/>
      <c r="O325" s="690"/>
      <c r="P325" s="690"/>
      <c r="Q325" s="690"/>
      <c r="R325" s="690"/>
      <c r="S325" s="690"/>
      <c r="T325" s="690"/>
      <c r="U325" s="690"/>
      <c r="V325" s="690"/>
      <c r="W325" s="690"/>
      <c r="X325" s="690"/>
      <c r="Y325" s="690"/>
      <c r="Z325" s="508"/>
      <c r="AA325" s="636" t="s">
        <v>1</v>
      </c>
      <c r="AB325" s="637"/>
    </row>
    <row r="326" spans="1:28" ht="15.6" customHeight="1" x14ac:dyDescent="0.2">
      <c r="A326" s="412"/>
      <c r="B326" s="643"/>
      <c r="C326" s="692"/>
      <c r="D326" s="693"/>
      <c r="E326" s="693"/>
      <c r="F326" s="693"/>
      <c r="G326" s="693"/>
      <c r="H326" s="693"/>
      <c r="I326" s="693"/>
      <c r="J326" s="693"/>
      <c r="K326" s="693"/>
      <c r="L326" s="693"/>
      <c r="M326" s="693"/>
      <c r="N326" s="693"/>
      <c r="O326" s="693"/>
      <c r="P326" s="693"/>
      <c r="Q326" s="693"/>
      <c r="R326" s="693"/>
      <c r="S326" s="693"/>
      <c r="T326" s="693"/>
      <c r="U326" s="693"/>
      <c r="V326" s="693"/>
      <c r="W326" s="693"/>
      <c r="X326" s="693"/>
      <c r="Y326" s="693"/>
      <c r="Z326" s="507"/>
      <c r="AA326" s="638"/>
      <c r="AB326" s="639"/>
    </row>
    <row r="327" spans="1:28" ht="22.5" customHeight="1" x14ac:dyDescent="0.2">
      <c r="A327" s="412"/>
      <c r="B327" s="642" t="s">
        <v>16</v>
      </c>
      <c r="C327" s="644" t="s">
        <v>304</v>
      </c>
      <c r="D327" s="645"/>
      <c r="E327" s="645"/>
      <c r="F327" s="645"/>
      <c r="G327" s="645"/>
      <c r="H327" s="645"/>
      <c r="I327" s="645"/>
      <c r="J327" s="645"/>
      <c r="K327" s="645"/>
      <c r="L327" s="645"/>
      <c r="M327" s="645"/>
      <c r="N327" s="645"/>
      <c r="O327" s="645"/>
      <c r="P327" s="645"/>
      <c r="Q327" s="645"/>
      <c r="R327" s="645"/>
      <c r="S327" s="645"/>
      <c r="T327" s="645"/>
      <c r="U327" s="645"/>
      <c r="V327" s="645"/>
      <c r="W327" s="645"/>
      <c r="X327" s="645"/>
      <c r="Y327" s="645"/>
      <c r="Z327" s="504"/>
      <c r="AA327" s="636" t="s">
        <v>1</v>
      </c>
      <c r="AB327" s="637"/>
    </row>
    <row r="328" spans="1:28" ht="30" customHeight="1" x14ac:dyDescent="0.2">
      <c r="A328" s="412"/>
      <c r="B328" s="643"/>
      <c r="C328" s="647"/>
      <c r="D328" s="648"/>
      <c r="E328" s="648"/>
      <c r="F328" s="648"/>
      <c r="G328" s="648"/>
      <c r="H328" s="648"/>
      <c r="I328" s="648"/>
      <c r="J328" s="648"/>
      <c r="K328" s="648"/>
      <c r="L328" s="648"/>
      <c r="M328" s="648"/>
      <c r="N328" s="648"/>
      <c r="O328" s="648"/>
      <c r="P328" s="648"/>
      <c r="Q328" s="648"/>
      <c r="R328" s="648"/>
      <c r="S328" s="648"/>
      <c r="T328" s="648"/>
      <c r="U328" s="648"/>
      <c r="V328" s="648"/>
      <c r="W328" s="648"/>
      <c r="X328" s="648"/>
      <c r="Y328" s="648"/>
      <c r="Z328" s="505"/>
      <c r="AA328" s="638"/>
      <c r="AB328" s="639"/>
    </row>
    <row r="329" spans="1:28" ht="22.5" customHeight="1" x14ac:dyDescent="0.2">
      <c r="A329" s="412"/>
      <c r="B329" s="642" t="s">
        <v>8</v>
      </c>
      <c r="C329" s="644" t="s">
        <v>303</v>
      </c>
      <c r="D329" s="645"/>
      <c r="E329" s="645"/>
      <c r="F329" s="645"/>
      <c r="G329" s="645"/>
      <c r="H329" s="645"/>
      <c r="I329" s="645"/>
      <c r="J329" s="645"/>
      <c r="K329" s="645"/>
      <c r="L329" s="645"/>
      <c r="M329" s="645"/>
      <c r="N329" s="645"/>
      <c r="O329" s="645"/>
      <c r="P329" s="645"/>
      <c r="Q329" s="645"/>
      <c r="R329" s="645"/>
      <c r="S329" s="645"/>
      <c r="T329" s="645"/>
      <c r="U329" s="645"/>
      <c r="V329" s="645"/>
      <c r="W329" s="645"/>
      <c r="X329" s="645"/>
      <c r="Y329" s="645"/>
      <c r="Z329" s="504"/>
      <c r="AA329" s="636" t="s">
        <v>1</v>
      </c>
      <c r="AB329" s="637"/>
    </row>
    <row r="330" spans="1:28" ht="22.5" customHeight="1" x14ac:dyDescent="0.2">
      <c r="A330" s="412"/>
      <c r="B330" s="643"/>
      <c r="C330" s="647"/>
      <c r="D330" s="648"/>
      <c r="E330" s="648"/>
      <c r="F330" s="648"/>
      <c r="G330" s="648"/>
      <c r="H330" s="648"/>
      <c r="I330" s="648"/>
      <c r="J330" s="648"/>
      <c r="K330" s="648"/>
      <c r="L330" s="648"/>
      <c r="M330" s="648"/>
      <c r="N330" s="648"/>
      <c r="O330" s="648"/>
      <c r="P330" s="648"/>
      <c r="Q330" s="648"/>
      <c r="R330" s="648"/>
      <c r="S330" s="648"/>
      <c r="T330" s="648"/>
      <c r="U330" s="648"/>
      <c r="V330" s="648"/>
      <c r="W330" s="648"/>
      <c r="X330" s="648"/>
      <c r="Y330" s="648"/>
      <c r="Z330" s="505"/>
      <c r="AA330" s="638"/>
      <c r="AB330" s="639"/>
    </row>
    <row r="331" spans="1:28" ht="7.8" customHeight="1" x14ac:dyDescent="0.2">
      <c r="A331" s="412"/>
      <c r="B331" s="412"/>
      <c r="C331" s="427"/>
      <c r="D331" s="427"/>
      <c r="E331" s="427"/>
      <c r="F331" s="427"/>
      <c r="G331" s="427"/>
      <c r="H331" s="427"/>
      <c r="I331" s="427"/>
      <c r="J331" s="427"/>
      <c r="K331" s="427"/>
      <c r="L331" s="427"/>
      <c r="M331" s="427"/>
      <c r="N331" s="427"/>
      <c r="O331" s="427"/>
      <c r="P331" s="427"/>
      <c r="Q331" s="427"/>
      <c r="R331" s="427"/>
      <c r="S331" s="427"/>
      <c r="T331" s="427"/>
      <c r="U331" s="427"/>
      <c r="V331" s="427"/>
      <c r="W331" s="427"/>
      <c r="X331" s="427"/>
      <c r="Y331" s="424"/>
      <c r="Z331" s="518"/>
      <c r="AA331" s="424"/>
      <c r="AB331" s="424"/>
    </row>
    <row r="332" spans="1:28" ht="18" customHeight="1" x14ac:dyDescent="0.2">
      <c r="A332" s="501" t="s">
        <v>951</v>
      </c>
      <c r="B332" s="445"/>
      <c r="C332" s="446"/>
      <c r="D332" s="446"/>
      <c r="E332" s="446"/>
      <c r="F332" s="446"/>
      <c r="G332" s="446"/>
      <c r="H332" s="446"/>
      <c r="I332" s="446"/>
      <c r="J332" s="446"/>
      <c r="K332" s="446"/>
      <c r="L332" s="446"/>
      <c r="M332" s="446"/>
      <c r="N332" s="446"/>
      <c r="O332" s="446"/>
      <c r="P332" s="446"/>
      <c r="Q332" s="446"/>
      <c r="R332" s="446"/>
      <c r="S332" s="446"/>
      <c r="T332" s="446"/>
      <c r="U332" s="446"/>
      <c r="V332" s="446"/>
      <c r="W332" s="446"/>
      <c r="X332" s="446"/>
      <c r="Y332" s="424"/>
      <c r="Z332" s="518"/>
      <c r="AA332" s="424"/>
      <c r="AB332" s="388"/>
    </row>
    <row r="333" spans="1:28" s="409" customFormat="1" ht="15" customHeight="1" x14ac:dyDescent="0.2">
      <c r="A333" s="407"/>
      <c r="B333" s="655" t="s">
        <v>15</v>
      </c>
      <c r="C333" s="644" t="s">
        <v>345</v>
      </c>
      <c r="D333" s="645"/>
      <c r="E333" s="645"/>
      <c r="F333" s="645"/>
      <c r="G333" s="645"/>
      <c r="H333" s="645"/>
      <c r="I333" s="645"/>
      <c r="J333" s="645"/>
      <c r="K333" s="645"/>
      <c r="L333" s="645"/>
      <c r="M333" s="645"/>
      <c r="N333" s="645"/>
      <c r="O333" s="645"/>
      <c r="P333" s="645"/>
      <c r="Q333" s="645"/>
      <c r="R333" s="645"/>
      <c r="S333" s="645"/>
      <c r="T333" s="645"/>
      <c r="U333" s="645"/>
      <c r="V333" s="645"/>
      <c r="W333" s="645"/>
      <c r="X333" s="645"/>
      <c r="Y333" s="645"/>
      <c r="Z333" s="653"/>
      <c r="AA333" s="636" t="s">
        <v>1</v>
      </c>
      <c r="AB333" s="637"/>
    </row>
    <row r="334" spans="1:28" s="409" customFormat="1" ht="27" customHeight="1" x14ac:dyDescent="0.2">
      <c r="A334" s="407"/>
      <c r="B334" s="656"/>
      <c r="C334" s="647"/>
      <c r="D334" s="648"/>
      <c r="E334" s="648"/>
      <c r="F334" s="648"/>
      <c r="G334" s="648"/>
      <c r="H334" s="648"/>
      <c r="I334" s="648"/>
      <c r="J334" s="648"/>
      <c r="K334" s="648"/>
      <c r="L334" s="648"/>
      <c r="M334" s="648"/>
      <c r="N334" s="648"/>
      <c r="O334" s="648"/>
      <c r="P334" s="648"/>
      <c r="Q334" s="648"/>
      <c r="R334" s="648"/>
      <c r="S334" s="648"/>
      <c r="T334" s="648"/>
      <c r="U334" s="648"/>
      <c r="V334" s="648"/>
      <c r="W334" s="648"/>
      <c r="X334" s="648"/>
      <c r="Y334" s="648"/>
      <c r="Z334" s="654"/>
      <c r="AA334" s="638"/>
      <c r="AB334" s="639"/>
    </row>
    <row r="335" spans="1:28" s="409" customFormat="1" ht="21.6" customHeight="1" x14ac:dyDescent="0.2">
      <c r="A335" s="407"/>
      <c r="B335" s="655" t="s">
        <v>6</v>
      </c>
      <c r="C335" s="644" t="s">
        <v>314</v>
      </c>
      <c r="D335" s="645"/>
      <c r="E335" s="645"/>
      <c r="F335" s="645"/>
      <c r="G335" s="645"/>
      <c r="H335" s="645"/>
      <c r="I335" s="645"/>
      <c r="J335" s="645"/>
      <c r="K335" s="645"/>
      <c r="L335" s="645"/>
      <c r="M335" s="645"/>
      <c r="N335" s="645"/>
      <c r="O335" s="645"/>
      <c r="P335" s="645"/>
      <c r="Q335" s="645"/>
      <c r="R335" s="645"/>
      <c r="S335" s="645"/>
      <c r="T335" s="645"/>
      <c r="U335" s="645"/>
      <c r="V335" s="645"/>
      <c r="W335" s="645"/>
      <c r="X335" s="645"/>
      <c r="Y335" s="645"/>
      <c r="Z335" s="653"/>
      <c r="AA335" s="636" t="s">
        <v>1</v>
      </c>
      <c r="AB335" s="637"/>
    </row>
    <row r="336" spans="1:28" s="409" customFormat="1" ht="16.8" customHeight="1" x14ac:dyDescent="0.2">
      <c r="A336" s="407"/>
      <c r="B336" s="656"/>
      <c r="C336" s="647"/>
      <c r="D336" s="648"/>
      <c r="E336" s="648"/>
      <c r="F336" s="648"/>
      <c r="G336" s="648"/>
      <c r="H336" s="648"/>
      <c r="I336" s="648"/>
      <c r="J336" s="648"/>
      <c r="K336" s="648"/>
      <c r="L336" s="648"/>
      <c r="M336" s="648"/>
      <c r="N336" s="648"/>
      <c r="O336" s="648"/>
      <c r="P336" s="648"/>
      <c r="Q336" s="648"/>
      <c r="R336" s="648"/>
      <c r="S336" s="648"/>
      <c r="T336" s="648"/>
      <c r="U336" s="648"/>
      <c r="V336" s="648"/>
      <c r="W336" s="648"/>
      <c r="X336" s="648"/>
      <c r="Y336" s="648"/>
      <c r="Z336" s="654"/>
      <c r="AA336" s="638"/>
      <c r="AB336" s="639"/>
    </row>
    <row r="337" spans="1:28" s="409" customFormat="1" ht="38.25" customHeight="1" x14ac:dyDescent="0.2">
      <c r="A337" s="407"/>
      <c r="B337" s="655" t="s">
        <v>16</v>
      </c>
      <c r="C337" s="644" t="s">
        <v>971</v>
      </c>
      <c r="D337" s="645"/>
      <c r="E337" s="645"/>
      <c r="F337" s="645"/>
      <c r="G337" s="645"/>
      <c r="H337" s="645"/>
      <c r="I337" s="645"/>
      <c r="J337" s="645"/>
      <c r="K337" s="645"/>
      <c r="L337" s="645"/>
      <c r="M337" s="645"/>
      <c r="N337" s="645"/>
      <c r="O337" s="645"/>
      <c r="P337" s="645"/>
      <c r="Q337" s="645"/>
      <c r="R337" s="645"/>
      <c r="S337" s="645"/>
      <c r="T337" s="645"/>
      <c r="U337" s="645"/>
      <c r="V337" s="645"/>
      <c r="W337" s="645"/>
      <c r="X337" s="645"/>
      <c r="Y337" s="645"/>
      <c r="Z337" s="653"/>
      <c r="AA337" s="636" t="s">
        <v>1</v>
      </c>
      <c r="AB337" s="637"/>
    </row>
    <row r="338" spans="1:28" s="409" customFormat="1" ht="28.8" customHeight="1" x14ac:dyDescent="0.2">
      <c r="A338" s="407"/>
      <c r="B338" s="656"/>
      <c r="C338" s="647"/>
      <c r="D338" s="648"/>
      <c r="E338" s="648"/>
      <c r="F338" s="648"/>
      <c r="G338" s="648"/>
      <c r="H338" s="648"/>
      <c r="I338" s="648"/>
      <c r="J338" s="648"/>
      <c r="K338" s="648"/>
      <c r="L338" s="648"/>
      <c r="M338" s="648"/>
      <c r="N338" s="648"/>
      <c r="O338" s="648"/>
      <c r="P338" s="648"/>
      <c r="Q338" s="648"/>
      <c r="R338" s="648"/>
      <c r="S338" s="648"/>
      <c r="T338" s="648"/>
      <c r="U338" s="648"/>
      <c r="V338" s="648"/>
      <c r="W338" s="648"/>
      <c r="X338" s="648"/>
      <c r="Y338" s="648"/>
      <c r="Z338" s="654"/>
      <c r="AA338" s="638"/>
      <c r="AB338" s="639"/>
    </row>
    <row r="339" spans="1:28" s="409" customFormat="1" ht="18" customHeight="1" x14ac:dyDescent="0.2">
      <c r="A339" s="407"/>
      <c r="B339" s="655" t="s">
        <v>8</v>
      </c>
      <c r="C339" s="644" t="s">
        <v>315</v>
      </c>
      <c r="D339" s="645"/>
      <c r="E339" s="645"/>
      <c r="F339" s="645"/>
      <c r="G339" s="645"/>
      <c r="H339" s="645"/>
      <c r="I339" s="645"/>
      <c r="J339" s="645"/>
      <c r="K339" s="645"/>
      <c r="L339" s="645"/>
      <c r="M339" s="645"/>
      <c r="N339" s="645"/>
      <c r="O339" s="645"/>
      <c r="P339" s="645"/>
      <c r="Q339" s="645"/>
      <c r="R339" s="645"/>
      <c r="S339" s="645"/>
      <c r="T339" s="645"/>
      <c r="U339" s="645"/>
      <c r="V339" s="645"/>
      <c r="W339" s="645"/>
      <c r="X339" s="645"/>
      <c r="Y339" s="645"/>
      <c r="Z339" s="653"/>
      <c r="AA339" s="636" t="s">
        <v>1</v>
      </c>
      <c r="AB339" s="637"/>
    </row>
    <row r="340" spans="1:28" s="409" customFormat="1" ht="18" customHeight="1" x14ac:dyDescent="0.2">
      <c r="A340" s="407"/>
      <c r="B340" s="656"/>
      <c r="C340" s="647"/>
      <c r="D340" s="648"/>
      <c r="E340" s="648"/>
      <c r="F340" s="648"/>
      <c r="G340" s="648"/>
      <c r="H340" s="648"/>
      <c r="I340" s="648"/>
      <c r="J340" s="648"/>
      <c r="K340" s="648"/>
      <c r="L340" s="648"/>
      <c r="M340" s="648"/>
      <c r="N340" s="648"/>
      <c r="O340" s="648"/>
      <c r="P340" s="648"/>
      <c r="Q340" s="648"/>
      <c r="R340" s="648"/>
      <c r="S340" s="648"/>
      <c r="T340" s="648"/>
      <c r="U340" s="648"/>
      <c r="V340" s="648"/>
      <c r="W340" s="648"/>
      <c r="X340" s="648"/>
      <c r="Y340" s="648"/>
      <c r="Z340" s="654"/>
      <c r="AA340" s="638"/>
      <c r="AB340" s="639"/>
    </row>
    <row r="341" spans="1:28" s="409" customFormat="1" ht="18" customHeight="1" x14ac:dyDescent="0.2">
      <c r="A341" s="407"/>
      <c r="B341" s="655" t="s">
        <v>7</v>
      </c>
      <c r="C341" s="644" t="s">
        <v>316</v>
      </c>
      <c r="D341" s="645"/>
      <c r="E341" s="645"/>
      <c r="F341" s="645"/>
      <c r="G341" s="645"/>
      <c r="H341" s="645"/>
      <c r="I341" s="645"/>
      <c r="J341" s="645"/>
      <c r="K341" s="645"/>
      <c r="L341" s="645"/>
      <c r="M341" s="645"/>
      <c r="N341" s="645"/>
      <c r="O341" s="645"/>
      <c r="P341" s="645"/>
      <c r="Q341" s="645"/>
      <c r="R341" s="645"/>
      <c r="S341" s="645"/>
      <c r="T341" s="645"/>
      <c r="U341" s="645"/>
      <c r="V341" s="645"/>
      <c r="W341" s="645"/>
      <c r="X341" s="645"/>
      <c r="Y341" s="645"/>
      <c r="Z341" s="653"/>
      <c r="AA341" s="636" t="s">
        <v>1</v>
      </c>
      <c r="AB341" s="637"/>
    </row>
    <row r="342" spans="1:28" s="409" customFormat="1" ht="18" customHeight="1" x14ac:dyDescent="0.2">
      <c r="A342" s="407"/>
      <c r="B342" s="656"/>
      <c r="C342" s="647"/>
      <c r="D342" s="648"/>
      <c r="E342" s="648"/>
      <c r="F342" s="648"/>
      <c r="G342" s="648"/>
      <c r="H342" s="648"/>
      <c r="I342" s="648"/>
      <c r="J342" s="648"/>
      <c r="K342" s="648"/>
      <c r="L342" s="648"/>
      <c r="M342" s="648"/>
      <c r="N342" s="648"/>
      <c r="O342" s="648"/>
      <c r="P342" s="648"/>
      <c r="Q342" s="648"/>
      <c r="R342" s="648"/>
      <c r="S342" s="648"/>
      <c r="T342" s="648"/>
      <c r="U342" s="648"/>
      <c r="V342" s="648"/>
      <c r="W342" s="648"/>
      <c r="X342" s="648"/>
      <c r="Y342" s="648"/>
      <c r="Z342" s="654"/>
      <c r="AA342" s="638"/>
      <c r="AB342" s="639"/>
    </row>
    <row r="343" spans="1:28" s="409" customFormat="1" ht="18" customHeight="1" x14ac:dyDescent="0.2">
      <c r="A343" s="407"/>
      <c r="B343" s="655" t="s">
        <v>9</v>
      </c>
      <c r="C343" s="644" t="s">
        <v>317</v>
      </c>
      <c r="D343" s="645"/>
      <c r="E343" s="645"/>
      <c r="F343" s="645"/>
      <c r="G343" s="645"/>
      <c r="H343" s="645"/>
      <c r="I343" s="645"/>
      <c r="J343" s="645"/>
      <c r="K343" s="645"/>
      <c r="L343" s="645"/>
      <c r="M343" s="645"/>
      <c r="N343" s="645"/>
      <c r="O343" s="645"/>
      <c r="P343" s="645"/>
      <c r="Q343" s="645"/>
      <c r="R343" s="645"/>
      <c r="S343" s="645"/>
      <c r="T343" s="645"/>
      <c r="U343" s="645"/>
      <c r="V343" s="645"/>
      <c r="W343" s="645"/>
      <c r="X343" s="645"/>
      <c r="Y343" s="645"/>
      <c r="Z343" s="653"/>
      <c r="AA343" s="636" t="s">
        <v>1</v>
      </c>
      <c r="AB343" s="637"/>
    </row>
    <row r="344" spans="1:28" s="409" customFormat="1" ht="18" customHeight="1" x14ac:dyDescent="0.2">
      <c r="A344" s="407"/>
      <c r="B344" s="656"/>
      <c r="C344" s="647"/>
      <c r="D344" s="648"/>
      <c r="E344" s="648"/>
      <c r="F344" s="648"/>
      <c r="G344" s="648"/>
      <c r="H344" s="648"/>
      <c r="I344" s="648"/>
      <c r="J344" s="648"/>
      <c r="K344" s="648"/>
      <c r="L344" s="648"/>
      <c r="M344" s="648"/>
      <c r="N344" s="648"/>
      <c r="O344" s="648"/>
      <c r="P344" s="648"/>
      <c r="Q344" s="648"/>
      <c r="R344" s="648"/>
      <c r="S344" s="648"/>
      <c r="T344" s="648"/>
      <c r="U344" s="648"/>
      <c r="V344" s="648"/>
      <c r="W344" s="648"/>
      <c r="X344" s="648"/>
      <c r="Y344" s="648"/>
      <c r="Z344" s="654"/>
      <c r="AA344" s="638"/>
      <c r="AB344" s="639"/>
    </row>
    <row r="345" spans="1:28" s="409" customFormat="1" ht="18" customHeight="1" x14ac:dyDescent="0.2">
      <c r="A345" s="407"/>
      <c r="B345" s="655" t="s">
        <v>10</v>
      </c>
      <c r="C345" s="644" t="s">
        <v>318</v>
      </c>
      <c r="D345" s="645"/>
      <c r="E345" s="645"/>
      <c r="F345" s="645"/>
      <c r="G345" s="645"/>
      <c r="H345" s="645"/>
      <c r="I345" s="645"/>
      <c r="J345" s="645"/>
      <c r="K345" s="645"/>
      <c r="L345" s="645"/>
      <c r="M345" s="645"/>
      <c r="N345" s="645"/>
      <c r="O345" s="645"/>
      <c r="P345" s="645"/>
      <c r="Q345" s="645"/>
      <c r="R345" s="645"/>
      <c r="S345" s="645"/>
      <c r="T345" s="645"/>
      <c r="U345" s="645"/>
      <c r="V345" s="645"/>
      <c r="W345" s="645"/>
      <c r="X345" s="645"/>
      <c r="Y345" s="645"/>
      <c r="Z345" s="653"/>
      <c r="AA345" s="636" t="s">
        <v>1</v>
      </c>
      <c r="AB345" s="637"/>
    </row>
    <row r="346" spans="1:28" s="409" customFormat="1" ht="18" customHeight="1" x14ac:dyDescent="0.2">
      <c r="A346" s="407"/>
      <c r="B346" s="656"/>
      <c r="C346" s="647"/>
      <c r="D346" s="648"/>
      <c r="E346" s="648"/>
      <c r="F346" s="648"/>
      <c r="G346" s="648"/>
      <c r="H346" s="648"/>
      <c r="I346" s="648"/>
      <c r="J346" s="648"/>
      <c r="K346" s="648"/>
      <c r="L346" s="648"/>
      <c r="M346" s="648"/>
      <c r="N346" s="648"/>
      <c r="O346" s="648"/>
      <c r="P346" s="648"/>
      <c r="Q346" s="648"/>
      <c r="R346" s="648"/>
      <c r="S346" s="648"/>
      <c r="T346" s="648"/>
      <c r="U346" s="648"/>
      <c r="V346" s="648"/>
      <c r="W346" s="648"/>
      <c r="X346" s="648"/>
      <c r="Y346" s="648"/>
      <c r="Z346" s="654"/>
      <c r="AA346" s="638"/>
      <c r="AB346" s="639"/>
    </row>
    <row r="347" spans="1:28" ht="7.8" customHeight="1" x14ac:dyDescent="0.2">
      <c r="A347" s="412"/>
      <c r="B347" s="412"/>
      <c r="C347" s="427"/>
      <c r="D347" s="427"/>
      <c r="E347" s="427"/>
      <c r="F347" s="427"/>
      <c r="G347" s="427"/>
      <c r="H347" s="427"/>
      <c r="I347" s="427"/>
      <c r="J347" s="427"/>
      <c r="K347" s="427"/>
      <c r="L347" s="427"/>
      <c r="M347" s="427"/>
      <c r="N347" s="427"/>
      <c r="O347" s="427"/>
      <c r="P347" s="427"/>
      <c r="Q347" s="427"/>
      <c r="R347" s="427"/>
      <c r="S347" s="427"/>
      <c r="T347" s="427"/>
      <c r="U347" s="427"/>
      <c r="V347" s="427"/>
      <c r="W347" s="427"/>
      <c r="X347" s="427"/>
      <c r="Y347" s="424"/>
      <c r="Z347" s="518"/>
      <c r="AA347" s="424"/>
      <c r="AB347" s="424"/>
    </row>
    <row r="348" spans="1:28" ht="18" customHeight="1" x14ac:dyDescent="0.2">
      <c r="A348" s="707" t="s">
        <v>952</v>
      </c>
      <c r="B348" s="701"/>
      <c r="C348" s="701"/>
      <c r="D348" s="701"/>
      <c r="E348" s="701"/>
      <c r="F348" s="701"/>
      <c r="G348" s="701"/>
      <c r="H348" s="701"/>
      <c r="I348" s="427"/>
      <c r="J348" s="427"/>
      <c r="K348" s="427"/>
      <c r="L348" s="427"/>
      <c r="M348" s="427"/>
      <c r="N348" s="427"/>
      <c r="O348" s="427"/>
      <c r="P348" s="427"/>
      <c r="Q348" s="427"/>
      <c r="R348" s="427"/>
      <c r="S348" s="427"/>
      <c r="T348" s="427"/>
      <c r="U348" s="427"/>
      <c r="V348" s="427"/>
      <c r="W348" s="427"/>
      <c r="X348" s="427"/>
      <c r="Y348" s="424"/>
      <c r="Z348" s="518"/>
      <c r="AA348" s="424"/>
      <c r="AB348" s="424"/>
    </row>
    <row r="349" spans="1:28" ht="21" customHeight="1" x14ac:dyDescent="0.2">
      <c r="A349" s="412"/>
      <c r="B349" s="642" t="s">
        <v>391</v>
      </c>
      <c r="C349" s="644" t="s">
        <v>387</v>
      </c>
      <c r="D349" s="645"/>
      <c r="E349" s="645"/>
      <c r="F349" s="645"/>
      <c r="G349" s="645"/>
      <c r="H349" s="645"/>
      <c r="I349" s="645"/>
      <c r="J349" s="645"/>
      <c r="K349" s="645"/>
      <c r="L349" s="645"/>
      <c r="M349" s="645"/>
      <c r="N349" s="645"/>
      <c r="O349" s="645"/>
      <c r="P349" s="645"/>
      <c r="Q349" s="645"/>
      <c r="R349" s="645"/>
      <c r="S349" s="645"/>
      <c r="T349" s="645"/>
      <c r="U349" s="645"/>
      <c r="V349" s="645"/>
      <c r="W349" s="645"/>
      <c r="X349" s="645"/>
      <c r="Y349" s="645"/>
      <c r="Z349" s="653"/>
      <c r="AA349" s="636" t="s">
        <v>1</v>
      </c>
      <c r="AB349" s="637"/>
    </row>
    <row r="350" spans="1:28" ht="21" customHeight="1" x14ac:dyDescent="0.2">
      <c r="A350" s="412"/>
      <c r="B350" s="643"/>
      <c r="C350" s="647"/>
      <c r="D350" s="648"/>
      <c r="E350" s="648"/>
      <c r="F350" s="648"/>
      <c r="G350" s="648"/>
      <c r="H350" s="648"/>
      <c r="I350" s="648"/>
      <c r="J350" s="648"/>
      <c r="K350" s="648"/>
      <c r="L350" s="648"/>
      <c r="M350" s="648"/>
      <c r="N350" s="648"/>
      <c r="O350" s="648"/>
      <c r="P350" s="648"/>
      <c r="Q350" s="648"/>
      <c r="R350" s="648"/>
      <c r="S350" s="648"/>
      <c r="T350" s="648"/>
      <c r="U350" s="648"/>
      <c r="V350" s="648"/>
      <c r="W350" s="648"/>
      <c r="X350" s="648"/>
      <c r="Y350" s="648"/>
      <c r="Z350" s="654"/>
      <c r="AA350" s="638"/>
      <c r="AB350" s="639"/>
    </row>
    <row r="351" spans="1:28" ht="15" customHeight="1" x14ac:dyDescent="0.2">
      <c r="A351" s="412"/>
      <c r="B351" s="642" t="s">
        <v>392</v>
      </c>
      <c r="C351" s="644" t="s">
        <v>388</v>
      </c>
      <c r="D351" s="645"/>
      <c r="E351" s="645"/>
      <c r="F351" s="645"/>
      <c r="G351" s="645"/>
      <c r="H351" s="645"/>
      <c r="I351" s="645"/>
      <c r="J351" s="645"/>
      <c r="K351" s="645"/>
      <c r="L351" s="645"/>
      <c r="M351" s="645"/>
      <c r="N351" s="645"/>
      <c r="O351" s="645"/>
      <c r="P351" s="645"/>
      <c r="Q351" s="645"/>
      <c r="R351" s="645"/>
      <c r="S351" s="645"/>
      <c r="T351" s="645"/>
      <c r="U351" s="645"/>
      <c r="V351" s="645"/>
      <c r="W351" s="645"/>
      <c r="X351" s="645"/>
      <c r="Y351" s="645"/>
      <c r="Z351" s="653"/>
      <c r="AA351" s="636" t="s">
        <v>1</v>
      </c>
      <c r="AB351" s="637"/>
    </row>
    <row r="352" spans="1:28" ht="15" customHeight="1" x14ac:dyDescent="0.2">
      <c r="A352" s="412"/>
      <c r="B352" s="643"/>
      <c r="C352" s="647"/>
      <c r="D352" s="648"/>
      <c r="E352" s="648"/>
      <c r="F352" s="648"/>
      <c r="G352" s="648"/>
      <c r="H352" s="648"/>
      <c r="I352" s="648"/>
      <c r="J352" s="648"/>
      <c r="K352" s="648"/>
      <c r="L352" s="648"/>
      <c r="M352" s="648"/>
      <c r="N352" s="648"/>
      <c r="O352" s="648"/>
      <c r="P352" s="648"/>
      <c r="Q352" s="648"/>
      <c r="R352" s="648"/>
      <c r="S352" s="648"/>
      <c r="T352" s="648"/>
      <c r="U352" s="648"/>
      <c r="V352" s="648"/>
      <c r="W352" s="648"/>
      <c r="X352" s="648"/>
      <c r="Y352" s="648"/>
      <c r="Z352" s="654"/>
      <c r="AA352" s="638"/>
      <c r="AB352" s="639"/>
    </row>
    <row r="353" spans="1:28" ht="15" customHeight="1" x14ac:dyDescent="0.2">
      <c r="A353" s="412"/>
      <c r="B353" s="642" t="s">
        <v>120</v>
      </c>
      <c r="C353" s="644" t="s">
        <v>389</v>
      </c>
      <c r="D353" s="645"/>
      <c r="E353" s="645"/>
      <c r="F353" s="645"/>
      <c r="G353" s="645"/>
      <c r="H353" s="645"/>
      <c r="I353" s="645"/>
      <c r="J353" s="645"/>
      <c r="K353" s="645"/>
      <c r="L353" s="645"/>
      <c r="M353" s="645"/>
      <c r="N353" s="645"/>
      <c r="O353" s="645"/>
      <c r="P353" s="645"/>
      <c r="Q353" s="645"/>
      <c r="R353" s="645"/>
      <c r="S353" s="645"/>
      <c r="T353" s="645"/>
      <c r="U353" s="645"/>
      <c r="V353" s="645"/>
      <c r="W353" s="645"/>
      <c r="X353" s="645"/>
      <c r="Y353" s="645"/>
      <c r="Z353" s="653"/>
      <c r="AA353" s="636" t="s">
        <v>1</v>
      </c>
      <c r="AB353" s="637"/>
    </row>
    <row r="354" spans="1:28" ht="15" customHeight="1" x14ac:dyDescent="0.2">
      <c r="A354" s="412"/>
      <c r="B354" s="643"/>
      <c r="C354" s="647"/>
      <c r="D354" s="648"/>
      <c r="E354" s="648"/>
      <c r="F354" s="648"/>
      <c r="G354" s="648"/>
      <c r="H354" s="648"/>
      <c r="I354" s="648"/>
      <c r="J354" s="648"/>
      <c r="K354" s="648"/>
      <c r="L354" s="648"/>
      <c r="M354" s="648"/>
      <c r="N354" s="648"/>
      <c r="O354" s="648"/>
      <c r="P354" s="648"/>
      <c r="Q354" s="648"/>
      <c r="R354" s="648"/>
      <c r="S354" s="648"/>
      <c r="T354" s="648"/>
      <c r="U354" s="648"/>
      <c r="V354" s="648"/>
      <c r="W354" s="648"/>
      <c r="X354" s="648"/>
      <c r="Y354" s="648"/>
      <c r="Z354" s="654"/>
      <c r="AA354" s="638"/>
      <c r="AB354" s="639"/>
    </row>
    <row r="355" spans="1:28" ht="15" customHeight="1" x14ac:dyDescent="0.2">
      <c r="A355" s="412"/>
      <c r="B355" s="642" t="s">
        <v>383</v>
      </c>
      <c r="C355" s="644" t="s">
        <v>390</v>
      </c>
      <c r="D355" s="645"/>
      <c r="E355" s="645"/>
      <c r="F355" s="645"/>
      <c r="G355" s="645"/>
      <c r="H355" s="645"/>
      <c r="I355" s="645"/>
      <c r="J355" s="645"/>
      <c r="K355" s="645"/>
      <c r="L355" s="645"/>
      <c r="M355" s="645"/>
      <c r="N355" s="645"/>
      <c r="O355" s="645"/>
      <c r="P355" s="645"/>
      <c r="Q355" s="645"/>
      <c r="R355" s="645"/>
      <c r="S355" s="645"/>
      <c r="T355" s="645"/>
      <c r="U355" s="645"/>
      <c r="V355" s="645"/>
      <c r="W355" s="645"/>
      <c r="X355" s="645"/>
      <c r="Y355" s="645"/>
      <c r="Z355" s="653"/>
      <c r="AA355" s="636" t="s">
        <v>1</v>
      </c>
      <c r="AB355" s="637"/>
    </row>
    <row r="356" spans="1:28" ht="15" customHeight="1" x14ac:dyDescent="0.2">
      <c r="A356" s="412"/>
      <c r="B356" s="643"/>
      <c r="C356" s="647"/>
      <c r="D356" s="648"/>
      <c r="E356" s="648"/>
      <c r="F356" s="648"/>
      <c r="G356" s="648"/>
      <c r="H356" s="648"/>
      <c r="I356" s="648"/>
      <c r="J356" s="648"/>
      <c r="K356" s="648"/>
      <c r="L356" s="648"/>
      <c r="M356" s="648"/>
      <c r="N356" s="648"/>
      <c r="O356" s="648"/>
      <c r="P356" s="648"/>
      <c r="Q356" s="648"/>
      <c r="R356" s="648"/>
      <c r="S356" s="648"/>
      <c r="T356" s="648"/>
      <c r="U356" s="648"/>
      <c r="V356" s="648"/>
      <c r="W356" s="648"/>
      <c r="X356" s="648"/>
      <c r="Y356" s="648"/>
      <c r="Z356" s="654"/>
      <c r="AA356" s="638"/>
      <c r="AB356" s="639"/>
    </row>
    <row r="357" spans="1:28" ht="12.75" customHeight="1" x14ac:dyDescent="0.2">
      <c r="A357" s="412"/>
      <c r="B357" s="412"/>
      <c r="C357" s="427"/>
      <c r="D357" s="427"/>
      <c r="E357" s="427"/>
      <c r="F357" s="427"/>
      <c r="G357" s="427"/>
      <c r="H357" s="427"/>
      <c r="I357" s="427"/>
      <c r="J357" s="427"/>
      <c r="K357" s="427"/>
      <c r="L357" s="427"/>
      <c r="M357" s="427"/>
      <c r="N357" s="427"/>
      <c r="O357" s="427"/>
      <c r="P357" s="427"/>
      <c r="Q357" s="427"/>
      <c r="R357" s="427"/>
      <c r="S357" s="427"/>
      <c r="T357" s="427"/>
      <c r="U357" s="427"/>
      <c r="V357" s="427"/>
      <c r="W357" s="427"/>
      <c r="X357" s="427"/>
      <c r="Y357" s="424"/>
      <c r="Z357" s="518"/>
      <c r="AA357" s="424"/>
      <c r="AB357" s="424"/>
    </row>
    <row r="358" spans="1:28" ht="18" customHeight="1" x14ac:dyDescent="0.2">
      <c r="A358" s="501" t="s">
        <v>953</v>
      </c>
      <c r="B358" s="401"/>
      <c r="C358" s="412"/>
      <c r="D358" s="412"/>
      <c r="E358" s="412"/>
      <c r="F358" s="412"/>
      <c r="G358" s="412"/>
      <c r="H358" s="412"/>
      <c r="I358" s="412"/>
      <c r="J358" s="388"/>
      <c r="K358" s="388"/>
      <c r="L358" s="388"/>
      <c r="M358" s="388"/>
      <c r="N358" s="388"/>
      <c r="O358" s="388"/>
      <c r="P358" s="388"/>
      <c r="Q358" s="388"/>
      <c r="R358" s="388"/>
      <c r="S358" s="388"/>
      <c r="T358" s="388"/>
      <c r="U358" s="388"/>
      <c r="V358" s="388"/>
      <c r="W358" s="388"/>
      <c r="X358" s="388"/>
      <c r="Y358" s="419"/>
      <c r="Z358" s="419"/>
      <c r="AA358" s="419"/>
      <c r="AB358" s="419"/>
    </row>
    <row r="359" spans="1:28" ht="19.95" customHeight="1" x14ac:dyDescent="0.2">
      <c r="A359" s="429"/>
      <c r="B359" s="642" t="s">
        <v>15</v>
      </c>
      <c r="C359" s="644" t="s">
        <v>301</v>
      </c>
      <c r="D359" s="645"/>
      <c r="E359" s="645"/>
      <c r="F359" s="645"/>
      <c r="G359" s="645"/>
      <c r="H359" s="645"/>
      <c r="I359" s="645"/>
      <c r="J359" s="645"/>
      <c r="K359" s="645"/>
      <c r="L359" s="645"/>
      <c r="M359" s="645"/>
      <c r="N359" s="645"/>
      <c r="O359" s="645"/>
      <c r="P359" s="645"/>
      <c r="Q359" s="645"/>
      <c r="R359" s="645"/>
      <c r="S359" s="645"/>
      <c r="T359" s="645"/>
      <c r="U359" s="645"/>
      <c r="V359" s="645"/>
      <c r="W359" s="645"/>
      <c r="X359" s="645"/>
      <c r="Y359" s="645"/>
      <c r="Z359" s="504"/>
      <c r="AA359" s="636" t="s">
        <v>1</v>
      </c>
      <c r="AB359" s="637"/>
    </row>
    <row r="360" spans="1:28" ht="19.95" customHeight="1" x14ac:dyDescent="0.2">
      <c r="A360" s="429"/>
      <c r="B360" s="643"/>
      <c r="C360" s="647"/>
      <c r="D360" s="648"/>
      <c r="E360" s="648"/>
      <c r="F360" s="648"/>
      <c r="G360" s="648"/>
      <c r="H360" s="648"/>
      <c r="I360" s="648"/>
      <c r="J360" s="648"/>
      <c r="K360" s="648"/>
      <c r="L360" s="648"/>
      <c r="M360" s="648"/>
      <c r="N360" s="648"/>
      <c r="O360" s="648"/>
      <c r="P360" s="648"/>
      <c r="Q360" s="648"/>
      <c r="R360" s="648"/>
      <c r="S360" s="648"/>
      <c r="T360" s="648"/>
      <c r="U360" s="648"/>
      <c r="V360" s="648"/>
      <c r="W360" s="648"/>
      <c r="X360" s="648"/>
      <c r="Y360" s="648"/>
      <c r="Z360" s="505"/>
      <c r="AA360" s="638"/>
      <c r="AB360" s="639"/>
    </row>
    <row r="361" spans="1:28" ht="15" customHeight="1" x14ac:dyDescent="0.2">
      <c r="A361" s="429"/>
      <c r="B361" s="642" t="s">
        <v>6</v>
      </c>
      <c r="C361" s="689" t="s">
        <v>193</v>
      </c>
      <c r="D361" s="690"/>
      <c r="E361" s="690"/>
      <c r="F361" s="690"/>
      <c r="G361" s="690"/>
      <c r="H361" s="690"/>
      <c r="I361" s="690"/>
      <c r="J361" s="690"/>
      <c r="K361" s="690"/>
      <c r="L361" s="690"/>
      <c r="M361" s="690"/>
      <c r="N361" s="690"/>
      <c r="O361" s="690"/>
      <c r="P361" s="690"/>
      <c r="Q361" s="690"/>
      <c r="R361" s="690"/>
      <c r="S361" s="690"/>
      <c r="T361" s="690"/>
      <c r="U361" s="690"/>
      <c r="V361" s="690"/>
      <c r="W361" s="690"/>
      <c r="X361" s="690"/>
      <c r="Y361" s="690"/>
      <c r="Z361" s="508"/>
      <c r="AA361" s="636" t="s">
        <v>1</v>
      </c>
      <c r="AB361" s="637"/>
    </row>
    <row r="362" spans="1:28" ht="15" customHeight="1" x14ac:dyDescent="0.2">
      <c r="A362" s="429"/>
      <c r="B362" s="643"/>
      <c r="C362" s="692"/>
      <c r="D362" s="693"/>
      <c r="E362" s="693"/>
      <c r="F362" s="693"/>
      <c r="G362" s="693"/>
      <c r="H362" s="693"/>
      <c r="I362" s="693"/>
      <c r="J362" s="693"/>
      <c r="K362" s="693"/>
      <c r="L362" s="693"/>
      <c r="M362" s="693"/>
      <c r="N362" s="693"/>
      <c r="O362" s="693"/>
      <c r="P362" s="693"/>
      <c r="Q362" s="693"/>
      <c r="R362" s="693"/>
      <c r="S362" s="693"/>
      <c r="T362" s="693"/>
      <c r="U362" s="693"/>
      <c r="V362" s="693"/>
      <c r="W362" s="693"/>
      <c r="X362" s="693"/>
      <c r="Y362" s="693"/>
      <c r="Z362" s="507"/>
      <c r="AA362" s="638"/>
      <c r="AB362" s="639"/>
    </row>
    <row r="363" spans="1:28" ht="15" customHeight="1" x14ac:dyDescent="0.2">
      <c r="A363" s="429"/>
      <c r="B363" s="642" t="s">
        <v>16</v>
      </c>
      <c r="C363" s="644" t="s">
        <v>300</v>
      </c>
      <c r="D363" s="645"/>
      <c r="E363" s="645"/>
      <c r="F363" s="645"/>
      <c r="G363" s="645"/>
      <c r="H363" s="645"/>
      <c r="I363" s="645"/>
      <c r="J363" s="645"/>
      <c r="K363" s="645"/>
      <c r="L363" s="645"/>
      <c r="M363" s="645"/>
      <c r="N363" s="645"/>
      <c r="O363" s="645"/>
      <c r="P363" s="645"/>
      <c r="Q363" s="645"/>
      <c r="R363" s="645"/>
      <c r="S363" s="645"/>
      <c r="T363" s="645"/>
      <c r="U363" s="645"/>
      <c r="V363" s="645"/>
      <c r="W363" s="645"/>
      <c r="X363" s="645"/>
      <c r="Y363" s="645"/>
      <c r="Z363" s="504"/>
      <c r="AA363" s="636" t="s">
        <v>1</v>
      </c>
      <c r="AB363" s="637"/>
    </row>
    <row r="364" spans="1:28" ht="15" customHeight="1" x14ac:dyDescent="0.2">
      <c r="A364" s="412"/>
      <c r="B364" s="643"/>
      <c r="C364" s="647"/>
      <c r="D364" s="648"/>
      <c r="E364" s="648"/>
      <c r="F364" s="648"/>
      <c r="G364" s="648"/>
      <c r="H364" s="648"/>
      <c r="I364" s="648"/>
      <c r="J364" s="648"/>
      <c r="K364" s="648"/>
      <c r="L364" s="648"/>
      <c r="M364" s="648"/>
      <c r="N364" s="648"/>
      <c r="O364" s="648"/>
      <c r="P364" s="648"/>
      <c r="Q364" s="648"/>
      <c r="R364" s="648"/>
      <c r="S364" s="648"/>
      <c r="T364" s="648"/>
      <c r="U364" s="648"/>
      <c r="V364" s="648"/>
      <c r="W364" s="648"/>
      <c r="X364" s="648"/>
      <c r="Y364" s="648"/>
      <c r="Z364" s="505"/>
      <c r="AA364" s="638"/>
      <c r="AB364" s="639"/>
    </row>
    <row r="365" spans="1:28" ht="15" customHeight="1" x14ac:dyDescent="0.2">
      <c r="A365" s="429"/>
      <c r="B365" s="642" t="s">
        <v>8</v>
      </c>
      <c r="C365" s="644" t="s">
        <v>134</v>
      </c>
      <c r="D365" s="645"/>
      <c r="E365" s="645"/>
      <c r="F365" s="645"/>
      <c r="G365" s="645"/>
      <c r="H365" s="645"/>
      <c r="I365" s="645"/>
      <c r="J365" s="645"/>
      <c r="K365" s="645"/>
      <c r="L365" s="645"/>
      <c r="M365" s="645"/>
      <c r="N365" s="645"/>
      <c r="O365" s="645"/>
      <c r="P365" s="645"/>
      <c r="Q365" s="645"/>
      <c r="R365" s="645"/>
      <c r="S365" s="645"/>
      <c r="T365" s="645"/>
      <c r="U365" s="645"/>
      <c r="V365" s="645"/>
      <c r="W365" s="645"/>
      <c r="X365" s="645"/>
      <c r="Y365" s="645"/>
      <c r="Z365" s="504"/>
      <c r="AA365" s="636" t="s">
        <v>1</v>
      </c>
      <c r="AB365" s="637"/>
    </row>
    <row r="366" spans="1:28" ht="15" customHeight="1" x14ac:dyDescent="0.2">
      <c r="A366" s="412"/>
      <c r="B366" s="643"/>
      <c r="C366" s="647"/>
      <c r="D366" s="648"/>
      <c r="E366" s="648"/>
      <c r="F366" s="648"/>
      <c r="G366" s="648"/>
      <c r="H366" s="648"/>
      <c r="I366" s="648"/>
      <c r="J366" s="648"/>
      <c r="K366" s="648"/>
      <c r="L366" s="648"/>
      <c r="M366" s="648"/>
      <c r="N366" s="648"/>
      <c r="O366" s="648"/>
      <c r="P366" s="648"/>
      <c r="Q366" s="648"/>
      <c r="R366" s="648"/>
      <c r="S366" s="648"/>
      <c r="T366" s="648"/>
      <c r="U366" s="648"/>
      <c r="V366" s="648"/>
      <c r="W366" s="648"/>
      <c r="X366" s="648"/>
      <c r="Y366" s="648"/>
      <c r="Z366" s="505"/>
      <c r="AA366" s="638"/>
      <c r="AB366" s="639"/>
    </row>
    <row r="367" spans="1:28" ht="19.95" customHeight="1" x14ac:dyDescent="0.2">
      <c r="A367" s="429"/>
      <c r="B367" s="642" t="s">
        <v>7</v>
      </c>
      <c r="C367" s="644" t="s">
        <v>194</v>
      </c>
      <c r="D367" s="645"/>
      <c r="E367" s="645"/>
      <c r="F367" s="645"/>
      <c r="G367" s="645"/>
      <c r="H367" s="645"/>
      <c r="I367" s="645"/>
      <c r="J367" s="645"/>
      <c r="K367" s="645"/>
      <c r="L367" s="645"/>
      <c r="M367" s="645"/>
      <c r="N367" s="645"/>
      <c r="O367" s="645"/>
      <c r="P367" s="645"/>
      <c r="Q367" s="645"/>
      <c r="R367" s="645"/>
      <c r="S367" s="645"/>
      <c r="T367" s="645"/>
      <c r="U367" s="645"/>
      <c r="V367" s="645"/>
      <c r="W367" s="645"/>
      <c r="X367" s="645"/>
      <c r="Y367" s="645"/>
      <c r="Z367" s="504"/>
      <c r="AA367" s="636" t="s">
        <v>1</v>
      </c>
      <c r="AB367" s="637"/>
    </row>
    <row r="368" spans="1:28" ht="19.95" customHeight="1" x14ac:dyDescent="0.2">
      <c r="A368" s="429"/>
      <c r="B368" s="643"/>
      <c r="C368" s="647"/>
      <c r="D368" s="648"/>
      <c r="E368" s="648"/>
      <c r="F368" s="648"/>
      <c r="G368" s="648"/>
      <c r="H368" s="648"/>
      <c r="I368" s="648"/>
      <c r="J368" s="648"/>
      <c r="K368" s="648"/>
      <c r="L368" s="648"/>
      <c r="M368" s="648"/>
      <c r="N368" s="648"/>
      <c r="O368" s="648"/>
      <c r="P368" s="648"/>
      <c r="Q368" s="648"/>
      <c r="R368" s="648"/>
      <c r="S368" s="648"/>
      <c r="T368" s="648"/>
      <c r="U368" s="648"/>
      <c r="V368" s="648"/>
      <c r="W368" s="648"/>
      <c r="X368" s="648"/>
      <c r="Y368" s="648"/>
      <c r="Z368" s="505"/>
      <c r="AA368" s="638"/>
      <c r="AB368" s="639"/>
    </row>
    <row r="369" spans="1:28" ht="15" customHeight="1" x14ac:dyDescent="0.2">
      <c r="A369" s="429"/>
      <c r="B369" s="642" t="s">
        <v>9</v>
      </c>
      <c r="C369" s="644" t="s">
        <v>302</v>
      </c>
      <c r="D369" s="645"/>
      <c r="E369" s="645"/>
      <c r="F369" s="645"/>
      <c r="G369" s="645"/>
      <c r="H369" s="645"/>
      <c r="I369" s="645"/>
      <c r="J369" s="645"/>
      <c r="K369" s="645"/>
      <c r="L369" s="645"/>
      <c r="M369" s="645"/>
      <c r="N369" s="645"/>
      <c r="O369" s="645"/>
      <c r="P369" s="645"/>
      <c r="Q369" s="645"/>
      <c r="R369" s="645"/>
      <c r="S369" s="645"/>
      <c r="T369" s="645"/>
      <c r="U369" s="645"/>
      <c r="V369" s="645"/>
      <c r="W369" s="645"/>
      <c r="X369" s="645"/>
      <c r="Y369" s="645"/>
      <c r="Z369" s="504"/>
      <c r="AA369" s="636" t="s">
        <v>1</v>
      </c>
      <c r="AB369" s="637"/>
    </row>
    <row r="370" spans="1:28" ht="15" customHeight="1" x14ac:dyDescent="0.2">
      <c r="A370" s="429"/>
      <c r="B370" s="643"/>
      <c r="C370" s="647"/>
      <c r="D370" s="648"/>
      <c r="E370" s="648"/>
      <c r="F370" s="648"/>
      <c r="G370" s="648"/>
      <c r="H370" s="648"/>
      <c r="I370" s="648"/>
      <c r="J370" s="648"/>
      <c r="K370" s="648"/>
      <c r="L370" s="648"/>
      <c r="M370" s="648"/>
      <c r="N370" s="648"/>
      <c r="O370" s="648"/>
      <c r="P370" s="648"/>
      <c r="Q370" s="648"/>
      <c r="R370" s="648"/>
      <c r="S370" s="648"/>
      <c r="T370" s="648"/>
      <c r="U370" s="648"/>
      <c r="V370" s="648"/>
      <c r="W370" s="648"/>
      <c r="X370" s="648"/>
      <c r="Y370" s="648"/>
      <c r="Z370" s="505"/>
      <c r="AA370" s="638"/>
      <c r="AB370" s="639"/>
    </row>
    <row r="371" spans="1:28" ht="12.75" customHeight="1" x14ac:dyDescent="0.2">
      <c r="A371" s="412"/>
      <c r="B371" s="412"/>
      <c r="C371" s="427"/>
      <c r="D371" s="427"/>
      <c r="E371" s="427"/>
      <c r="F371" s="427"/>
      <c r="G371" s="427"/>
      <c r="H371" s="427"/>
      <c r="I371" s="427"/>
      <c r="J371" s="427"/>
      <c r="K371" s="427"/>
      <c r="L371" s="427"/>
      <c r="M371" s="427"/>
      <c r="N371" s="427"/>
      <c r="O371" s="427"/>
      <c r="P371" s="427"/>
      <c r="Q371" s="427"/>
      <c r="R371" s="427"/>
      <c r="S371" s="427"/>
      <c r="T371" s="427"/>
      <c r="U371" s="427"/>
      <c r="V371" s="427"/>
      <c r="W371" s="427"/>
      <c r="X371" s="427"/>
      <c r="Y371" s="424"/>
      <c r="Z371" s="518"/>
      <c r="AA371" s="424"/>
      <c r="AB371" s="424"/>
    </row>
    <row r="372" spans="1:28" s="420" customFormat="1" ht="18" customHeight="1" x14ac:dyDescent="0.2">
      <c r="A372" s="501" t="s">
        <v>954</v>
      </c>
      <c r="B372" s="401"/>
      <c r="C372" s="412"/>
      <c r="D372" s="412"/>
      <c r="E372" s="412"/>
      <c r="F372" s="412"/>
      <c r="G372" s="412"/>
      <c r="H372" s="412"/>
      <c r="I372" s="412"/>
      <c r="J372" s="388"/>
      <c r="K372" s="388"/>
      <c r="L372" s="388"/>
      <c r="M372" s="388"/>
      <c r="N372" s="388"/>
      <c r="O372" s="388"/>
      <c r="P372" s="388"/>
      <c r="Q372" s="388"/>
      <c r="R372" s="388"/>
      <c r="S372" s="388"/>
      <c r="T372" s="388"/>
      <c r="U372" s="388"/>
      <c r="V372" s="388"/>
      <c r="W372" s="388"/>
      <c r="X372" s="388"/>
      <c r="Y372" s="419"/>
      <c r="Z372" s="419"/>
      <c r="AA372" s="419"/>
      <c r="AB372" s="419"/>
    </row>
    <row r="373" spans="1:28" s="420" customFormat="1" ht="15" customHeight="1" x14ac:dyDescent="0.15">
      <c r="A373" s="412"/>
      <c r="B373" s="642" t="s">
        <v>15</v>
      </c>
      <c r="C373" s="644" t="s">
        <v>322</v>
      </c>
      <c r="D373" s="645"/>
      <c r="E373" s="645"/>
      <c r="F373" s="645"/>
      <c r="G373" s="645"/>
      <c r="H373" s="645"/>
      <c r="I373" s="645"/>
      <c r="J373" s="645"/>
      <c r="K373" s="645"/>
      <c r="L373" s="645"/>
      <c r="M373" s="645"/>
      <c r="N373" s="645"/>
      <c r="O373" s="645"/>
      <c r="P373" s="645"/>
      <c r="Q373" s="645"/>
      <c r="R373" s="645"/>
      <c r="S373" s="645"/>
      <c r="T373" s="645"/>
      <c r="U373" s="645"/>
      <c r="V373" s="645"/>
      <c r="W373" s="645"/>
      <c r="X373" s="645"/>
      <c r="Y373" s="645"/>
      <c r="Z373" s="646"/>
      <c r="AA373" s="636" t="s">
        <v>1</v>
      </c>
      <c r="AB373" s="637"/>
    </row>
    <row r="374" spans="1:28" s="420" customFormat="1" ht="15" customHeight="1" x14ac:dyDescent="0.15">
      <c r="A374" s="412"/>
      <c r="B374" s="643"/>
      <c r="C374" s="647"/>
      <c r="D374" s="648"/>
      <c r="E374" s="648"/>
      <c r="F374" s="648"/>
      <c r="G374" s="648"/>
      <c r="H374" s="648"/>
      <c r="I374" s="648"/>
      <c r="J374" s="648"/>
      <c r="K374" s="648"/>
      <c r="L374" s="648"/>
      <c r="M374" s="648"/>
      <c r="N374" s="648"/>
      <c r="O374" s="648"/>
      <c r="P374" s="648"/>
      <c r="Q374" s="648"/>
      <c r="R374" s="648"/>
      <c r="S374" s="648"/>
      <c r="T374" s="648"/>
      <c r="U374" s="648"/>
      <c r="V374" s="648"/>
      <c r="W374" s="648"/>
      <c r="X374" s="648"/>
      <c r="Y374" s="648"/>
      <c r="Z374" s="649"/>
      <c r="AA374" s="638"/>
      <c r="AB374" s="639"/>
    </row>
    <row r="375" spans="1:28" s="420" customFormat="1" ht="15" customHeight="1" x14ac:dyDescent="0.15">
      <c r="A375" s="412"/>
      <c r="B375" s="657" t="s">
        <v>6</v>
      </c>
      <c r="C375" s="644" t="s">
        <v>849</v>
      </c>
      <c r="D375" s="645"/>
      <c r="E375" s="645"/>
      <c r="F375" s="645"/>
      <c r="G375" s="645"/>
      <c r="H375" s="645"/>
      <c r="I375" s="645"/>
      <c r="J375" s="645"/>
      <c r="K375" s="645"/>
      <c r="L375" s="645"/>
      <c r="M375" s="645"/>
      <c r="N375" s="645"/>
      <c r="O375" s="645"/>
      <c r="P375" s="645"/>
      <c r="Q375" s="645"/>
      <c r="R375" s="645"/>
      <c r="S375" s="645"/>
      <c r="T375" s="645"/>
      <c r="U375" s="645"/>
      <c r="V375" s="645"/>
      <c r="W375" s="645"/>
      <c r="X375" s="645"/>
      <c r="Y375" s="645"/>
      <c r="Z375" s="646"/>
      <c r="AA375" s="636" t="s">
        <v>1</v>
      </c>
      <c r="AB375" s="637"/>
    </row>
    <row r="376" spans="1:28" s="420" customFormat="1" ht="15" customHeight="1" x14ac:dyDescent="0.15">
      <c r="A376" s="412"/>
      <c r="B376" s="657"/>
      <c r="C376" s="647"/>
      <c r="D376" s="648"/>
      <c r="E376" s="648"/>
      <c r="F376" s="648"/>
      <c r="G376" s="648"/>
      <c r="H376" s="648"/>
      <c r="I376" s="648"/>
      <c r="J376" s="648"/>
      <c r="K376" s="648"/>
      <c r="L376" s="648"/>
      <c r="M376" s="648"/>
      <c r="N376" s="648"/>
      <c r="O376" s="648"/>
      <c r="P376" s="648"/>
      <c r="Q376" s="648"/>
      <c r="R376" s="648"/>
      <c r="S376" s="648"/>
      <c r="T376" s="648"/>
      <c r="U376" s="648"/>
      <c r="V376" s="648"/>
      <c r="W376" s="648"/>
      <c r="X376" s="648"/>
      <c r="Y376" s="648"/>
      <c r="Z376" s="649"/>
      <c r="AA376" s="638"/>
      <c r="AB376" s="639"/>
    </row>
    <row r="377" spans="1:28" ht="12.75" customHeight="1" x14ac:dyDescent="0.2">
      <c r="A377" s="412"/>
      <c r="B377" s="412"/>
      <c r="C377" s="427"/>
      <c r="D377" s="427"/>
      <c r="E377" s="427"/>
      <c r="F377" s="427"/>
      <c r="G377" s="427"/>
      <c r="H377" s="427"/>
      <c r="I377" s="427"/>
      <c r="J377" s="427"/>
      <c r="K377" s="427"/>
      <c r="L377" s="427"/>
      <c r="M377" s="427"/>
      <c r="N377" s="427"/>
      <c r="O377" s="427"/>
      <c r="P377" s="427"/>
      <c r="Q377" s="427"/>
      <c r="R377" s="427"/>
      <c r="S377" s="427"/>
      <c r="T377" s="427"/>
      <c r="U377" s="427"/>
      <c r="V377" s="427"/>
      <c r="W377" s="427"/>
      <c r="X377" s="427"/>
      <c r="Y377" s="424"/>
      <c r="Z377" s="518"/>
      <c r="AA377" s="424"/>
      <c r="AB377" s="424"/>
    </row>
    <row r="378" spans="1:28" s="420" customFormat="1" ht="18" customHeight="1" x14ac:dyDescent="0.2">
      <c r="A378" s="501" t="s">
        <v>955</v>
      </c>
      <c r="B378" s="401"/>
      <c r="C378" s="412"/>
      <c r="D378" s="412"/>
      <c r="E378" s="412"/>
      <c r="F378" s="412"/>
      <c r="G378" s="412"/>
      <c r="H378" s="412"/>
      <c r="I378" s="412"/>
      <c r="J378" s="388"/>
      <c r="K378" s="388"/>
      <c r="L378" s="388"/>
      <c r="M378" s="388"/>
      <c r="N378" s="388"/>
      <c r="O378" s="388"/>
      <c r="P378" s="388"/>
      <c r="Q378" s="388"/>
      <c r="R378" s="388"/>
      <c r="S378" s="388"/>
      <c r="T378" s="388"/>
      <c r="U378" s="388"/>
      <c r="V378" s="388"/>
      <c r="W378" s="388"/>
      <c r="X378" s="388"/>
      <c r="Y378" s="419"/>
      <c r="Z378" s="419"/>
      <c r="AA378" s="419"/>
      <c r="AB378" s="419"/>
    </row>
    <row r="379" spans="1:28" s="420" customFormat="1" ht="19.95" customHeight="1" x14ac:dyDescent="0.15">
      <c r="A379" s="412"/>
      <c r="B379" s="642" t="s">
        <v>15</v>
      </c>
      <c r="C379" s="644" t="s">
        <v>323</v>
      </c>
      <c r="D379" s="645"/>
      <c r="E379" s="645"/>
      <c r="F379" s="645"/>
      <c r="G379" s="645"/>
      <c r="H379" s="645"/>
      <c r="I379" s="645"/>
      <c r="J379" s="645"/>
      <c r="K379" s="645"/>
      <c r="L379" s="645"/>
      <c r="M379" s="645"/>
      <c r="N379" s="645"/>
      <c r="O379" s="645"/>
      <c r="P379" s="645"/>
      <c r="Q379" s="645"/>
      <c r="R379" s="645"/>
      <c r="S379" s="645"/>
      <c r="T379" s="645"/>
      <c r="U379" s="645"/>
      <c r="V379" s="645"/>
      <c r="W379" s="645"/>
      <c r="X379" s="645"/>
      <c r="Y379" s="645"/>
      <c r="Z379" s="646"/>
      <c r="AA379" s="636" t="s">
        <v>1</v>
      </c>
      <c r="AB379" s="637"/>
    </row>
    <row r="380" spans="1:28" s="420" customFormat="1" ht="19.95" customHeight="1" x14ac:dyDescent="0.15">
      <c r="A380" s="412"/>
      <c r="B380" s="643"/>
      <c r="C380" s="647"/>
      <c r="D380" s="648"/>
      <c r="E380" s="648"/>
      <c r="F380" s="648"/>
      <c r="G380" s="648"/>
      <c r="H380" s="648"/>
      <c r="I380" s="648"/>
      <c r="J380" s="648"/>
      <c r="K380" s="648"/>
      <c r="L380" s="648"/>
      <c r="M380" s="648"/>
      <c r="N380" s="648"/>
      <c r="O380" s="648"/>
      <c r="P380" s="648"/>
      <c r="Q380" s="648"/>
      <c r="R380" s="648"/>
      <c r="S380" s="648"/>
      <c r="T380" s="648"/>
      <c r="U380" s="648"/>
      <c r="V380" s="648"/>
      <c r="W380" s="648"/>
      <c r="X380" s="648"/>
      <c r="Y380" s="648"/>
      <c r="Z380" s="649"/>
      <c r="AA380" s="638"/>
      <c r="AB380" s="639"/>
    </row>
    <row r="381" spans="1:28" s="420" customFormat="1" ht="15" customHeight="1" x14ac:dyDescent="0.15">
      <c r="A381" s="412"/>
      <c r="B381" s="657" t="s">
        <v>6</v>
      </c>
      <c r="C381" s="644" t="s">
        <v>633</v>
      </c>
      <c r="D381" s="645"/>
      <c r="E381" s="645"/>
      <c r="F381" s="645"/>
      <c r="G381" s="645"/>
      <c r="H381" s="645"/>
      <c r="I381" s="645"/>
      <c r="J381" s="645"/>
      <c r="K381" s="645"/>
      <c r="L381" s="645"/>
      <c r="M381" s="645"/>
      <c r="N381" s="645"/>
      <c r="O381" s="645"/>
      <c r="P381" s="645"/>
      <c r="Q381" s="645"/>
      <c r="R381" s="645"/>
      <c r="S381" s="645"/>
      <c r="T381" s="645"/>
      <c r="U381" s="645"/>
      <c r="V381" s="645"/>
      <c r="W381" s="645"/>
      <c r="X381" s="645"/>
      <c r="Y381" s="645"/>
      <c r="Z381" s="646"/>
      <c r="AA381" s="636" t="s">
        <v>1</v>
      </c>
      <c r="AB381" s="637"/>
    </row>
    <row r="382" spans="1:28" s="420" customFormat="1" ht="15" customHeight="1" x14ac:dyDescent="0.15">
      <c r="A382" s="412"/>
      <c r="B382" s="657"/>
      <c r="C382" s="647"/>
      <c r="D382" s="648"/>
      <c r="E382" s="648"/>
      <c r="F382" s="648"/>
      <c r="G382" s="648"/>
      <c r="H382" s="648"/>
      <c r="I382" s="648"/>
      <c r="J382" s="648"/>
      <c r="K382" s="648"/>
      <c r="L382" s="648"/>
      <c r="M382" s="648"/>
      <c r="N382" s="648"/>
      <c r="O382" s="648"/>
      <c r="P382" s="648"/>
      <c r="Q382" s="648"/>
      <c r="R382" s="648"/>
      <c r="S382" s="648"/>
      <c r="T382" s="648"/>
      <c r="U382" s="648"/>
      <c r="V382" s="648"/>
      <c r="W382" s="648"/>
      <c r="X382" s="648"/>
      <c r="Y382" s="648"/>
      <c r="Z382" s="649"/>
      <c r="AA382" s="638"/>
      <c r="AB382" s="639"/>
    </row>
    <row r="383" spans="1:28" ht="12.75" customHeight="1" x14ac:dyDescent="0.2">
      <c r="A383" s="412"/>
      <c r="B383" s="412"/>
      <c r="C383" s="427"/>
      <c r="D383" s="427"/>
      <c r="E383" s="427"/>
      <c r="F383" s="427"/>
      <c r="G383" s="427"/>
      <c r="H383" s="427"/>
      <c r="I383" s="427"/>
      <c r="J383" s="427"/>
      <c r="K383" s="427"/>
      <c r="L383" s="427"/>
      <c r="M383" s="427"/>
      <c r="N383" s="427"/>
      <c r="O383" s="427"/>
      <c r="P383" s="427"/>
      <c r="Q383" s="427"/>
      <c r="R383" s="427"/>
      <c r="S383" s="427"/>
      <c r="T383" s="427"/>
      <c r="U383" s="427"/>
      <c r="V383" s="427"/>
      <c r="W383" s="427"/>
      <c r="X383" s="427"/>
      <c r="Y383" s="424"/>
      <c r="Z383" s="518"/>
      <c r="AA383" s="424"/>
      <c r="AB383" s="424"/>
    </row>
    <row r="384" spans="1:28" s="420" customFormat="1" ht="18.600000000000001" customHeight="1" x14ac:dyDescent="0.2">
      <c r="A384" s="501" t="s">
        <v>956</v>
      </c>
      <c r="B384" s="401"/>
      <c r="C384" s="412"/>
      <c r="D384" s="412"/>
      <c r="E384" s="412"/>
      <c r="F384" s="412"/>
      <c r="G384" s="412"/>
      <c r="H384" s="412"/>
      <c r="I384" s="412"/>
      <c r="J384" s="388"/>
      <c r="K384" s="388"/>
      <c r="L384" s="388"/>
      <c r="M384" s="388"/>
      <c r="N384" s="388"/>
      <c r="O384" s="388"/>
      <c r="P384" s="388"/>
      <c r="Q384" s="388"/>
      <c r="R384" s="388"/>
      <c r="S384" s="388"/>
      <c r="T384" s="388"/>
      <c r="U384" s="388"/>
      <c r="V384" s="388"/>
      <c r="W384" s="388"/>
      <c r="X384" s="388"/>
      <c r="Y384" s="419"/>
      <c r="Z384" s="419"/>
      <c r="AA384" s="419"/>
      <c r="AB384" s="419"/>
    </row>
    <row r="385" spans="1:53" s="420" customFormat="1" ht="15" customHeight="1" x14ac:dyDescent="0.15">
      <c r="A385" s="412"/>
      <c r="B385" s="642" t="s">
        <v>15</v>
      </c>
      <c r="C385" s="644" t="s">
        <v>195</v>
      </c>
      <c r="D385" s="645"/>
      <c r="E385" s="645"/>
      <c r="F385" s="645"/>
      <c r="G385" s="645"/>
      <c r="H385" s="645"/>
      <c r="I385" s="645"/>
      <c r="J385" s="645"/>
      <c r="K385" s="645"/>
      <c r="L385" s="645"/>
      <c r="M385" s="645"/>
      <c r="N385" s="645"/>
      <c r="O385" s="645"/>
      <c r="P385" s="645"/>
      <c r="Q385" s="645"/>
      <c r="R385" s="645"/>
      <c r="S385" s="645"/>
      <c r="T385" s="645"/>
      <c r="U385" s="645"/>
      <c r="V385" s="645"/>
      <c r="W385" s="645"/>
      <c r="X385" s="645"/>
      <c r="Y385" s="645"/>
      <c r="Z385" s="646"/>
      <c r="AA385" s="636" t="s">
        <v>1</v>
      </c>
      <c r="AB385" s="637"/>
    </row>
    <row r="386" spans="1:53" s="420" customFormat="1" ht="15" customHeight="1" x14ac:dyDescent="0.15">
      <c r="A386" s="412"/>
      <c r="B386" s="643"/>
      <c r="C386" s="647"/>
      <c r="D386" s="648"/>
      <c r="E386" s="648"/>
      <c r="F386" s="648"/>
      <c r="G386" s="648"/>
      <c r="H386" s="648"/>
      <c r="I386" s="648"/>
      <c r="J386" s="648"/>
      <c r="K386" s="648"/>
      <c r="L386" s="648"/>
      <c r="M386" s="648"/>
      <c r="N386" s="648"/>
      <c r="O386" s="648"/>
      <c r="P386" s="648"/>
      <c r="Q386" s="648"/>
      <c r="R386" s="648"/>
      <c r="S386" s="648"/>
      <c r="T386" s="648"/>
      <c r="U386" s="648"/>
      <c r="V386" s="648"/>
      <c r="W386" s="648"/>
      <c r="X386" s="648"/>
      <c r="Y386" s="648"/>
      <c r="Z386" s="649"/>
      <c r="AA386" s="638"/>
      <c r="AB386" s="639"/>
    </row>
    <row r="387" spans="1:53" s="420" customFormat="1" ht="19.95" customHeight="1" x14ac:dyDescent="0.15">
      <c r="A387" s="412"/>
      <c r="B387" s="655" t="s">
        <v>6</v>
      </c>
      <c r="C387" s="644" t="s">
        <v>118</v>
      </c>
      <c r="D387" s="645"/>
      <c r="E387" s="645"/>
      <c r="F387" s="645"/>
      <c r="G387" s="645"/>
      <c r="H387" s="645"/>
      <c r="I387" s="645"/>
      <c r="J387" s="645"/>
      <c r="K387" s="645"/>
      <c r="L387" s="645"/>
      <c r="M387" s="645"/>
      <c r="N387" s="645"/>
      <c r="O387" s="645"/>
      <c r="P387" s="645"/>
      <c r="Q387" s="645"/>
      <c r="R387" s="645"/>
      <c r="S387" s="645"/>
      <c r="T387" s="645"/>
      <c r="U387" s="645"/>
      <c r="V387" s="645"/>
      <c r="W387" s="645"/>
      <c r="X387" s="645"/>
      <c r="Y387" s="645"/>
      <c r="Z387" s="646"/>
      <c r="AA387" s="732" t="s">
        <v>1</v>
      </c>
      <c r="AB387" s="733"/>
    </row>
    <row r="388" spans="1:53" s="420" customFormat="1" ht="19.95" customHeight="1" x14ac:dyDescent="0.15">
      <c r="A388" s="412"/>
      <c r="B388" s="727"/>
      <c r="C388" s="668"/>
      <c r="D388" s="640"/>
      <c r="E388" s="640"/>
      <c r="F388" s="640"/>
      <c r="G388" s="640"/>
      <c r="H388" s="640"/>
      <c r="I388" s="640"/>
      <c r="J388" s="640"/>
      <c r="K388" s="640"/>
      <c r="L388" s="640"/>
      <c r="M388" s="640"/>
      <c r="N388" s="640"/>
      <c r="O388" s="640"/>
      <c r="P388" s="640"/>
      <c r="Q388" s="640"/>
      <c r="R388" s="640"/>
      <c r="S388" s="640"/>
      <c r="T388" s="640"/>
      <c r="U388" s="640"/>
      <c r="V388" s="640"/>
      <c r="W388" s="640"/>
      <c r="X388" s="640"/>
      <c r="Y388" s="669"/>
      <c r="Z388" s="670"/>
      <c r="AA388" s="734"/>
      <c r="AB388" s="735"/>
    </row>
    <row r="389" spans="1:53" s="439" customFormat="1" ht="13.5" customHeight="1" x14ac:dyDescent="0.2">
      <c r="A389" s="401"/>
      <c r="B389" s="727"/>
      <c r="C389" s="401"/>
      <c r="D389" s="671" t="s">
        <v>972</v>
      </c>
      <c r="E389" s="672"/>
      <c r="F389" s="672"/>
      <c r="G389" s="672"/>
      <c r="H389" s="672"/>
      <c r="I389" s="672"/>
      <c r="J389" s="672"/>
      <c r="K389" s="672"/>
      <c r="L389" s="672"/>
      <c r="M389" s="672"/>
      <c r="N389" s="672"/>
      <c r="O389" s="672"/>
      <c r="P389" s="672"/>
      <c r="Q389" s="672"/>
      <c r="R389" s="672"/>
      <c r="S389" s="672"/>
      <c r="T389" s="672"/>
      <c r="U389" s="672"/>
      <c r="V389" s="672"/>
      <c r="W389" s="672"/>
      <c r="X389" s="672"/>
      <c r="Y389" s="672"/>
      <c r="Z389" s="646"/>
      <c r="AA389" s="664"/>
      <c r="AB389" s="665"/>
    </row>
    <row r="390" spans="1:53" s="439" customFormat="1" ht="6" customHeight="1" x14ac:dyDescent="0.2">
      <c r="A390" s="401"/>
      <c r="B390" s="727"/>
      <c r="C390" s="401"/>
      <c r="D390" s="687"/>
      <c r="E390" s="688"/>
      <c r="F390" s="688"/>
      <c r="G390" s="688"/>
      <c r="H390" s="688"/>
      <c r="I390" s="688"/>
      <c r="J390" s="688"/>
      <c r="K390" s="688"/>
      <c r="L390" s="688"/>
      <c r="M390" s="688"/>
      <c r="N390" s="688"/>
      <c r="O390" s="688"/>
      <c r="P390" s="688"/>
      <c r="Q390" s="688"/>
      <c r="R390" s="688"/>
      <c r="S390" s="688"/>
      <c r="T390" s="688"/>
      <c r="U390" s="688"/>
      <c r="V390" s="688"/>
      <c r="W390" s="688"/>
      <c r="X390" s="688"/>
      <c r="Y390" s="688"/>
      <c r="Z390" s="670"/>
      <c r="AA390" s="664"/>
      <c r="AB390" s="665"/>
    </row>
    <row r="391" spans="1:53" s="440" customFormat="1" ht="13.5" customHeight="1" x14ac:dyDescent="0.2">
      <c r="A391" s="401"/>
      <c r="B391" s="727"/>
      <c r="C391" s="438"/>
      <c r="D391" s="524" t="s">
        <v>320</v>
      </c>
      <c r="E391" s="751" t="s">
        <v>354</v>
      </c>
      <c r="F391" s="751"/>
      <c r="G391" s="751"/>
      <c r="H391" s="751"/>
      <c r="I391" s="751"/>
      <c r="J391" s="751"/>
      <c r="K391" s="751"/>
      <c r="L391" s="751"/>
      <c r="M391" s="751"/>
      <c r="N391" s="751"/>
      <c r="O391" s="751"/>
      <c r="P391" s="751"/>
      <c r="Q391" s="751"/>
      <c r="R391" s="751"/>
      <c r="S391" s="751"/>
      <c r="T391" s="751"/>
      <c r="U391" s="751"/>
      <c r="V391" s="751"/>
      <c r="W391" s="751"/>
      <c r="X391" s="751"/>
      <c r="Y391" s="751"/>
      <c r="Z391" s="752"/>
      <c r="AA391" s="664"/>
      <c r="AB391" s="665"/>
    </row>
    <row r="392" spans="1:53" s="440" customFormat="1" ht="13.5" customHeight="1" x14ac:dyDescent="0.2">
      <c r="A392" s="401"/>
      <c r="B392" s="727"/>
      <c r="C392" s="438"/>
      <c r="D392" s="524" t="s">
        <v>320</v>
      </c>
      <c r="E392" s="751" t="s">
        <v>288</v>
      </c>
      <c r="F392" s="751"/>
      <c r="G392" s="751"/>
      <c r="H392" s="751"/>
      <c r="I392" s="751"/>
      <c r="J392" s="751"/>
      <c r="K392" s="751"/>
      <c r="L392" s="751"/>
      <c r="M392" s="751"/>
      <c r="N392" s="751"/>
      <c r="O392" s="751"/>
      <c r="P392" s="751"/>
      <c r="Q392" s="751"/>
      <c r="R392" s="751"/>
      <c r="S392" s="751"/>
      <c r="T392" s="751"/>
      <c r="U392" s="751"/>
      <c r="V392" s="751"/>
      <c r="W392" s="751"/>
      <c r="X392" s="751"/>
      <c r="Y392" s="751"/>
      <c r="Z392" s="752"/>
      <c r="AA392" s="664"/>
      <c r="AB392" s="665"/>
    </row>
    <row r="393" spans="1:53" s="440" customFormat="1" ht="13.5" customHeight="1" x14ac:dyDescent="0.2">
      <c r="A393" s="401"/>
      <c r="B393" s="727"/>
      <c r="C393" s="438"/>
      <c r="D393" s="524" t="s">
        <v>320</v>
      </c>
      <c r="E393" s="751" t="s">
        <v>641</v>
      </c>
      <c r="F393" s="751"/>
      <c r="G393" s="751"/>
      <c r="H393" s="751"/>
      <c r="I393" s="751"/>
      <c r="J393" s="751"/>
      <c r="K393" s="751"/>
      <c r="L393" s="751"/>
      <c r="M393" s="751"/>
      <c r="N393" s="751"/>
      <c r="O393" s="751"/>
      <c r="P393" s="751"/>
      <c r="Q393" s="751"/>
      <c r="R393" s="751"/>
      <c r="S393" s="751"/>
      <c r="T393" s="751"/>
      <c r="U393" s="751"/>
      <c r="V393" s="751"/>
      <c r="W393" s="751"/>
      <c r="X393" s="751"/>
      <c r="Y393" s="751"/>
      <c r="Z393" s="749"/>
      <c r="AA393" s="664"/>
      <c r="AB393" s="665"/>
    </row>
    <row r="394" spans="1:53" s="440" customFormat="1" ht="13.5" customHeight="1" x14ac:dyDescent="0.2">
      <c r="A394" s="401"/>
      <c r="B394" s="727"/>
      <c r="C394" s="438"/>
      <c r="D394" s="524" t="s">
        <v>320</v>
      </c>
      <c r="E394" s="528" t="s">
        <v>289</v>
      </c>
      <c r="F394" s="528"/>
      <c r="G394" s="528"/>
      <c r="H394" s="528"/>
      <c r="I394" s="528"/>
      <c r="J394" s="528"/>
      <c r="K394" s="528"/>
      <c r="L394" s="528"/>
      <c r="M394" s="528"/>
      <c r="N394" s="528"/>
      <c r="O394" s="528"/>
      <c r="P394" s="528"/>
      <c r="Q394" s="528"/>
      <c r="R394" s="528"/>
      <c r="S394" s="528"/>
      <c r="T394" s="528"/>
      <c r="U394" s="528"/>
      <c r="V394" s="528"/>
      <c r="W394" s="528"/>
      <c r="X394" s="528"/>
      <c r="Y394" s="528"/>
      <c r="Z394" s="535"/>
      <c r="AA394" s="664"/>
      <c r="AB394" s="665"/>
    </row>
    <row r="395" spans="1:53" s="440" customFormat="1" ht="13.5" customHeight="1" x14ac:dyDescent="0.2">
      <c r="A395" s="401"/>
      <c r="B395" s="727"/>
      <c r="C395" s="438"/>
      <c r="D395" s="524" t="s">
        <v>320</v>
      </c>
      <c r="E395" s="528" t="s">
        <v>290</v>
      </c>
      <c r="F395" s="528"/>
      <c r="G395" s="528"/>
      <c r="H395" s="528"/>
      <c r="I395" s="528"/>
      <c r="J395" s="528"/>
      <c r="K395" s="528"/>
      <c r="L395" s="528"/>
      <c r="M395" s="528"/>
      <c r="N395" s="528"/>
      <c r="O395" s="528"/>
      <c r="P395" s="528"/>
      <c r="Q395" s="528"/>
      <c r="R395" s="528"/>
      <c r="S395" s="528"/>
      <c r="T395" s="528"/>
      <c r="U395" s="528"/>
      <c r="V395" s="528"/>
      <c r="W395" s="528"/>
      <c r="X395" s="528"/>
      <c r="Y395" s="528"/>
      <c r="Z395" s="535"/>
      <c r="AA395" s="664"/>
      <c r="AB395" s="665"/>
    </row>
    <row r="396" spans="1:53" s="440" customFormat="1" ht="13.5" customHeight="1" x14ac:dyDescent="0.2">
      <c r="A396" s="401"/>
      <c r="B396" s="727"/>
      <c r="C396" s="438"/>
      <c r="D396" s="524" t="s">
        <v>320</v>
      </c>
      <c r="E396" s="528" t="s">
        <v>319</v>
      </c>
      <c r="F396" s="528"/>
      <c r="G396" s="528"/>
      <c r="H396" s="528"/>
      <c r="I396" s="528"/>
      <c r="J396" s="528"/>
      <c r="K396" s="528"/>
      <c r="L396" s="528"/>
      <c r="M396" s="528"/>
      <c r="N396" s="528"/>
      <c r="O396" s="528"/>
      <c r="P396" s="528"/>
      <c r="Q396" s="528"/>
      <c r="R396" s="528"/>
      <c r="S396" s="528"/>
      <c r="T396" s="528"/>
      <c r="U396" s="528"/>
      <c r="V396" s="528"/>
      <c r="W396" s="528"/>
      <c r="X396" s="528"/>
      <c r="Y396" s="528"/>
      <c r="Z396" s="535"/>
      <c r="AA396" s="664"/>
      <c r="AB396" s="665"/>
    </row>
    <row r="397" spans="1:53" s="440" customFormat="1" ht="13.5" customHeight="1" x14ac:dyDescent="0.2">
      <c r="A397" s="401"/>
      <c r="B397" s="727"/>
      <c r="C397" s="438"/>
      <c r="D397" s="525" t="s">
        <v>320</v>
      </c>
      <c r="E397" s="715" t="s">
        <v>321</v>
      </c>
      <c r="F397" s="750"/>
      <c r="G397" s="750"/>
      <c r="H397" s="750"/>
      <c r="I397" s="750"/>
      <c r="J397" s="750"/>
      <c r="K397" s="750"/>
      <c r="L397" s="750"/>
      <c r="M397" s="750"/>
      <c r="N397" s="750"/>
      <c r="O397" s="750"/>
      <c r="P397" s="750"/>
      <c r="Q397" s="750"/>
      <c r="R397" s="750"/>
      <c r="S397" s="750"/>
      <c r="T397" s="750"/>
      <c r="U397" s="750"/>
      <c r="V397" s="750"/>
      <c r="W397" s="750"/>
      <c r="X397" s="750"/>
      <c r="Y397" s="750"/>
      <c r="Z397" s="694"/>
      <c r="AA397" s="666"/>
      <c r="AB397" s="667"/>
    </row>
    <row r="398" spans="1:53" s="440" customFormat="1" ht="15.6" customHeight="1" x14ac:dyDescent="0.2">
      <c r="A398" s="401"/>
      <c r="B398" s="727"/>
      <c r="C398" s="447"/>
      <c r="D398" s="736" t="s">
        <v>284</v>
      </c>
      <c r="E398" s="829"/>
      <c r="F398" s="829"/>
      <c r="G398" s="829"/>
      <c r="H398" s="829"/>
      <c r="I398" s="829"/>
      <c r="J398" s="829"/>
      <c r="K398" s="829"/>
      <c r="L398" s="829"/>
      <c r="M398" s="829"/>
      <c r="N398" s="829"/>
      <c r="O398" s="829"/>
      <c r="P398" s="829"/>
      <c r="Q398" s="829"/>
      <c r="R398" s="829"/>
      <c r="S398" s="829"/>
      <c r="T398" s="829"/>
      <c r="U398" s="829"/>
      <c r="V398" s="829"/>
      <c r="W398" s="829"/>
      <c r="X398" s="829"/>
      <c r="Y398" s="829"/>
      <c r="Z398" s="691"/>
      <c r="AA398" s="695"/>
      <c r="AB398" s="696"/>
    </row>
    <row r="399" spans="1:53" s="440" customFormat="1" ht="13.5" customHeight="1" x14ac:dyDescent="0.2">
      <c r="A399" s="401"/>
      <c r="B399" s="727"/>
      <c r="C399" s="447"/>
      <c r="D399" s="412" t="s">
        <v>320</v>
      </c>
      <c r="E399" s="401" t="s">
        <v>291</v>
      </c>
      <c r="F399" s="401"/>
      <c r="G399" s="401"/>
      <c r="H399" s="401"/>
      <c r="I399" s="401"/>
      <c r="J399" s="401"/>
      <c r="K399" s="401"/>
      <c r="L399" s="401"/>
      <c r="M399" s="401"/>
      <c r="N399" s="401"/>
      <c r="O399" s="401"/>
      <c r="P399" s="401"/>
      <c r="Q399" s="401"/>
      <c r="R399" s="401"/>
      <c r="S399" s="401"/>
      <c r="T399" s="401"/>
      <c r="U399" s="401"/>
      <c r="V399" s="401"/>
      <c r="W399" s="401"/>
      <c r="X399" s="401"/>
      <c r="Y399" s="401"/>
      <c r="Z399" s="401"/>
      <c r="AA399" s="664"/>
      <c r="AB399" s="697"/>
    </row>
    <row r="400" spans="1:53" s="440" customFormat="1" ht="13.5" customHeight="1" x14ac:dyDescent="0.2">
      <c r="A400" s="401"/>
      <c r="B400" s="727"/>
      <c r="C400" s="447"/>
      <c r="D400" s="412" t="s">
        <v>320</v>
      </c>
      <c r="E400" s="401" t="s">
        <v>292</v>
      </c>
      <c r="F400" s="401"/>
      <c r="G400" s="401"/>
      <c r="H400" s="401"/>
      <c r="I400" s="401"/>
      <c r="J400" s="401"/>
      <c r="K400" s="401"/>
      <c r="L400" s="401"/>
      <c r="M400" s="401"/>
      <c r="N400" s="401"/>
      <c r="O400" s="401"/>
      <c r="P400" s="401"/>
      <c r="Q400" s="401"/>
      <c r="R400" s="401"/>
      <c r="S400" s="401"/>
      <c r="T400" s="401"/>
      <c r="U400" s="401"/>
      <c r="V400" s="401"/>
      <c r="W400" s="401"/>
      <c r="X400" s="401"/>
      <c r="Y400" s="401"/>
      <c r="Z400" s="401"/>
      <c r="AA400" s="664"/>
      <c r="AB400" s="697"/>
      <c r="AF400" s="439"/>
      <c r="AG400" s="439"/>
      <c r="AH400" s="439"/>
      <c r="AI400" s="439"/>
      <c r="AJ400" s="439"/>
      <c r="AK400" s="439"/>
      <c r="AL400" s="439"/>
      <c r="AM400" s="439"/>
      <c r="AN400" s="439"/>
      <c r="AO400" s="439"/>
      <c r="AP400" s="439"/>
      <c r="AQ400" s="439"/>
      <c r="AR400" s="439"/>
      <c r="AS400" s="439"/>
      <c r="AT400" s="439"/>
      <c r="AU400" s="439"/>
      <c r="AV400" s="439"/>
      <c r="AW400" s="439"/>
      <c r="AX400" s="439"/>
      <c r="AY400" s="439"/>
      <c r="AZ400" s="439"/>
      <c r="BA400" s="439"/>
    </row>
    <row r="401" spans="1:53" s="440" customFormat="1" ht="13.5" customHeight="1" x14ac:dyDescent="0.2">
      <c r="A401" s="401"/>
      <c r="B401" s="727"/>
      <c r="C401" s="447"/>
      <c r="D401" s="412" t="s">
        <v>320</v>
      </c>
      <c r="E401" s="714" t="s">
        <v>293</v>
      </c>
      <c r="F401" s="748"/>
      <c r="G401" s="748"/>
      <c r="H401" s="748"/>
      <c r="I401" s="748"/>
      <c r="J401" s="748"/>
      <c r="K401" s="748"/>
      <c r="L401" s="748"/>
      <c r="M401" s="748"/>
      <c r="N401" s="748"/>
      <c r="O401" s="748"/>
      <c r="P401" s="748"/>
      <c r="Q401" s="748"/>
      <c r="R401" s="748"/>
      <c r="S401" s="748"/>
      <c r="T401" s="748"/>
      <c r="U401" s="748"/>
      <c r="V401" s="748"/>
      <c r="W401" s="748"/>
      <c r="X401" s="748"/>
      <c r="Y401" s="748"/>
      <c r="Z401" s="749"/>
      <c r="AA401" s="664"/>
      <c r="AB401" s="697"/>
    </row>
    <row r="402" spans="1:53" s="439" customFormat="1" ht="17.399999999999999" customHeight="1" x14ac:dyDescent="0.2">
      <c r="A402" s="401"/>
      <c r="B402" s="656"/>
      <c r="C402" s="449"/>
      <c r="D402" s="448" t="s">
        <v>320</v>
      </c>
      <c r="E402" s="715" t="s">
        <v>294</v>
      </c>
      <c r="F402" s="750"/>
      <c r="G402" s="750"/>
      <c r="H402" s="750"/>
      <c r="I402" s="750"/>
      <c r="J402" s="750"/>
      <c r="K402" s="750"/>
      <c r="L402" s="750"/>
      <c r="M402" s="750"/>
      <c r="N402" s="750"/>
      <c r="O402" s="750"/>
      <c r="P402" s="750"/>
      <c r="Q402" s="750"/>
      <c r="R402" s="750"/>
      <c r="S402" s="750"/>
      <c r="T402" s="750"/>
      <c r="U402" s="750"/>
      <c r="V402" s="750"/>
      <c r="W402" s="750"/>
      <c r="X402" s="750"/>
      <c r="Y402" s="750"/>
      <c r="Z402" s="694"/>
      <c r="AA402" s="666"/>
      <c r="AB402" s="698"/>
    </row>
    <row r="403" spans="1:53" s="420" customFormat="1" ht="6" customHeight="1" x14ac:dyDescent="0.15">
      <c r="A403" s="412"/>
      <c r="B403" s="412"/>
      <c r="C403" s="427"/>
      <c r="D403" s="427"/>
      <c r="E403" s="427"/>
      <c r="F403" s="427"/>
      <c r="G403" s="427"/>
      <c r="H403" s="427"/>
      <c r="I403" s="427"/>
      <c r="J403" s="427"/>
      <c r="K403" s="427"/>
      <c r="L403" s="427"/>
      <c r="M403" s="427"/>
      <c r="N403" s="427"/>
      <c r="O403" s="427"/>
      <c r="P403" s="427"/>
      <c r="Q403" s="427"/>
      <c r="R403" s="427"/>
      <c r="S403" s="427"/>
      <c r="T403" s="427"/>
      <c r="U403" s="427"/>
      <c r="V403" s="427"/>
      <c r="W403" s="427"/>
      <c r="X403" s="427"/>
      <c r="Y403" s="424"/>
      <c r="Z403" s="518"/>
      <c r="AA403" s="424"/>
      <c r="AB403" s="424"/>
    </row>
    <row r="404" spans="1:53" s="420" customFormat="1" ht="18" customHeight="1" x14ac:dyDescent="0.2">
      <c r="A404" s="501" t="s">
        <v>957</v>
      </c>
      <c r="B404" s="401"/>
      <c r="C404" s="408"/>
      <c r="D404" s="408"/>
      <c r="E404" s="408"/>
      <c r="F404" s="408"/>
      <c r="G404" s="408"/>
      <c r="H404" s="408"/>
      <c r="I404" s="408"/>
      <c r="J404" s="407"/>
      <c r="K404" s="407"/>
      <c r="L404" s="407"/>
      <c r="M404" s="407"/>
      <c r="N404" s="407"/>
      <c r="O404" s="407"/>
      <c r="P404" s="407"/>
      <c r="Q404" s="407"/>
      <c r="R404" s="407"/>
      <c r="S404" s="407"/>
      <c r="T404" s="407"/>
      <c r="U404" s="407"/>
      <c r="V404" s="407"/>
      <c r="W404" s="407"/>
      <c r="X404" s="388"/>
      <c r="Y404" s="419"/>
      <c r="Z404" s="419"/>
      <c r="AA404" s="419"/>
      <c r="AB404" s="419"/>
    </row>
    <row r="405" spans="1:53" s="420" customFormat="1" ht="15" customHeight="1" x14ac:dyDescent="0.15">
      <c r="A405" s="412"/>
      <c r="B405" s="642" t="s">
        <v>15</v>
      </c>
      <c r="C405" s="689" t="s">
        <v>871</v>
      </c>
      <c r="D405" s="690"/>
      <c r="E405" s="690"/>
      <c r="F405" s="690"/>
      <c r="G405" s="690"/>
      <c r="H405" s="690"/>
      <c r="I405" s="690"/>
      <c r="J405" s="690"/>
      <c r="K405" s="690"/>
      <c r="L405" s="690"/>
      <c r="M405" s="690"/>
      <c r="N405" s="690"/>
      <c r="O405" s="690"/>
      <c r="P405" s="690"/>
      <c r="Q405" s="690"/>
      <c r="R405" s="690"/>
      <c r="S405" s="690"/>
      <c r="T405" s="690"/>
      <c r="U405" s="690"/>
      <c r="V405" s="690"/>
      <c r="W405" s="690"/>
      <c r="X405" s="690"/>
      <c r="Y405" s="690"/>
      <c r="Z405" s="691"/>
      <c r="AA405" s="636" t="s">
        <v>1</v>
      </c>
      <c r="AB405" s="637"/>
    </row>
    <row r="406" spans="1:53" s="420" customFormat="1" ht="15" customHeight="1" x14ac:dyDescent="0.15">
      <c r="A406" s="412"/>
      <c r="B406" s="643"/>
      <c r="C406" s="692"/>
      <c r="D406" s="693"/>
      <c r="E406" s="693"/>
      <c r="F406" s="693"/>
      <c r="G406" s="693"/>
      <c r="H406" s="693"/>
      <c r="I406" s="693"/>
      <c r="J406" s="693"/>
      <c r="K406" s="693"/>
      <c r="L406" s="693"/>
      <c r="M406" s="693"/>
      <c r="N406" s="693"/>
      <c r="O406" s="693"/>
      <c r="P406" s="693"/>
      <c r="Q406" s="693"/>
      <c r="R406" s="693"/>
      <c r="S406" s="693"/>
      <c r="T406" s="693"/>
      <c r="U406" s="693"/>
      <c r="V406" s="693"/>
      <c r="W406" s="693"/>
      <c r="X406" s="693"/>
      <c r="Y406" s="693"/>
      <c r="Z406" s="694"/>
      <c r="AA406" s="638"/>
      <c r="AB406" s="639"/>
    </row>
    <row r="407" spans="1:53" ht="8.4" customHeight="1" x14ac:dyDescent="0.2">
      <c r="A407" s="429"/>
      <c r="B407" s="412"/>
      <c r="C407" s="423"/>
      <c r="D407" s="423"/>
      <c r="E407" s="423"/>
      <c r="F407" s="423"/>
      <c r="G407" s="423"/>
      <c r="H407" s="423"/>
      <c r="I407" s="423"/>
      <c r="J407" s="423"/>
      <c r="K407" s="423"/>
      <c r="L407" s="423"/>
      <c r="M407" s="423"/>
      <c r="N407" s="423"/>
      <c r="O407" s="423"/>
      <c r="P407" s="423"/>
      <c r="Q407" s="423"/>
      <c r="R407" s="423"/>
      <c r="S407" s="423"/>
      <c r="T407" s="423"/>
      <c r="U407" s="423"/>
      <c r="V407" s="423"/>
      <c r="W407" s="423"/>
      <c r="X407" s="423"/>
      <c r="Y407" s="423"/>
      <c r="Z407" s="506"/>
      <c r="AA407" s="424"/>
      <c r="AB407" s="424"/>
    </row>
    <row r="408" spans="1:53" s="420" customFormat="1" ht="34.799999999999997" customHeight="1" x14ac:dyDescent="0.15">
      <c r="A408" s="416" t="s">
        <v>231</v>
      </c>
      <c r="B408" s="429"/>
      <c r="C408" s="429"/>
      <c r="D408" s="429"/>
      <c r="E408" s="429"/>
      <c r="F408" s="429"/>
      <c r="G408" s="429"/>
      <c r="H408" s="429"/>
      <c r="I408" s="429"/>
      <c r="J408" s="429"/>
      <c r="K408" s="429"/>
      <c r="L408" s="429"/>
      <c r="M408" s="429"/>
      <c r="N408" s="429"/>
      <c r="O408" s="429"/>
      <c r="P408" s="429"/>
      <c r="Q408" s="429"/>
      <c r="R408" s="429"/>
      <c r="S408" s="429"/>
      <c r="T408" s="429"/>
      <c r="U408" s="429"/>
      <c r="V408" s="429"/>
      <c r="W408" s="429"/>
      <c r="X408" s="429"/>
      <c r="Y408" s="419"/>
      <c r="Z408" s="419"/>
      <c r="AA408" s="419"/>
      <c r="AB408" s="419"/>
    </row>
    <row r="409" spans="1:53" ht="20.399999999999999" customHeight="1" x14ac:dyDescent="0.2">
      <c r="A409" s="406" t="s">
        <v>884</v>
      </c>
      <c r="B409" s="401"/>
      <c r="C409" s="412"/>
      <c r="D409" s="412"/>
      <c r="E409" s="412"/>
      <c r="F409" s="412"/>
      <c r="G409" s="412"/>
      <c r="H409" s="412"/>
      <c r="I409" s="412"/>
      <c r="J409" s="388"/>
      <c r="K409" s="388"/>
      <c r="L409" s="388"/>
      <c r="M409" s="388"/>
      <c r="N409" s="388"/>
      <c r="O409" s="388"/>
      <c r="P409" s="388"/>
      <c r="Q409" s="388"/>
      <c r="R409" s="388"/>
      <c r="S409" s="388"/>
      <c r="T409" s="388"/>
      <c r="U409" s="388"/>
      <c r="V409" s="388"/>
      <c r="W409" s="388"/>
      <c r="X409" s="388"/>
      <c r="Y409" s="419"/>
      <c r="Z409" s="419"/>
      <c r="AA409" s="419"/>
      <c r="AB409" s="419"/>
    </row>
    <row r="410" spans="1:53" ht="18" customHeight="1" x14ac:dyDescent="0.2">
      <c r="A410" s="412"/>
      <c r="B410" s="642" t="s">
        <v>15</v>
      </c>
      <c r="C410" s="644" t="s">
        <v>332</v>
      </c>
      <c r="D410" s="645"/>
      <c r="E410" s="645"/>
      <c r="F410" s="645"/>
      <c r="G410" s="645"/>
      <c r="H410" s="645"/>
      <c r="I410" s="645"/>
      <c r="J410" s="645"/>
      <c r="K410" s="645"/>
      <c r="L410" s="645"/>
      <c r="M410" s="645"/>
      <c r="N410" s="645"/>
      <c r="O410" s="645"/>
      <c r="P410" s="645"/>
      <c r="Q410" s="645"/>
      <c r="R410" s="645"/>
      <c r="S410" s="645"/>
      <c r="T410" s="645"/>
      <c r="U410" s="645"/>
      <c r="V410" s="645"/>
      <c r="W410" s="645"/>
      <c r="X410" s="645"/>
      <c r="Y410" s="645"/>
      <c r="Z410" s="646"/>
      <c r="AA410" s="636" t="s">
        <v>1</v>
      </c>
      <c r="AB410" s="637"/>
    </row>
    <row r="411" spans="1:53" ht="24.6" customHeight="1" x14ac:dyDescent="0.2">
      <c r="A411" s="412"/>
      <c r="B411" s="643"/>
      <c r="C411" s="647"/>
      <c r="D411" s="648"/>
      <c r="E411" s="648"/>
      <c r="F411" s="648"/>
      <c r="G411" s="648"/>
      <c r="H411" s="648"/>
      <c r="I411" s="648"/>
      <c r="J411" s="648"/>
      <c r="K411" s="648"/>
      <c r="L411" s="648"/>
      <c r="M411" s="648"/>
      <c r="N411" s="648"/>
      <c r="O411" s="648"/>
      <c r="P411" s="648"/>
      <c r="Q411" s="648"/>
      <c r="R411" s="648"/>
      <c r="S411" s="648"/>
      <c r="T411" s="648"/>
      <c r="U411" s="648"/>
      <c r="V411" s="648"/>
      <c r="W411" s="648"/>
      <c r="X411" s="648"/>
      <c r="Y411" s="648"/>
      <c r="Z411" s="649"/>
      <c r="AA411" s="638"/>
      <c r="AB411" s="639"/>
    </row>
    <row r="412" spans="1:53" ht="18" customHeight="1" x14ac:dyDescent="0.2">
      <c r="A412" s="412"/>
      <c r="B412" s="642" t="s">
        <v>6</v>
      </c>
      <c r="C412" s="644" t="s">
        <v>333</v>
      </c>
      <c r="D412" s="645"/>
      <c r="E412" s="645"/>
      <c r="F412" s="645"/>
      <c r="G412" s="645"/>
      <c r="H412" s="645"/>
      <c r="I412" s="645"/>
      <c r="J412" s="645"/>
      <c r="K412" s="645"/>
      <c r="L412" s="645"/>
      <c r="M412" s="645"/>
      <c r="N412" s="645"/>
      <c r="O412" s="645"/>
      <c r="P412" s="645"/>
      <c r="Q412" s="645"/>
      <c r="R412" s="645"/>
      <c r="S412" s="645"/>
      <c r="T412" s="645"/>
      <c r="U412" s="645"/>
      <c r="V412" s="645"/>
      <c r="W412" s="645"/>
      <c r="X412" s="645"/>
      <c r="Y412" s="645"/>
      <c r="Z412" s="646"/>
      <c r="AA412" s="636" t="s">
        <v>1</v>
      </c>
      <c r="AB412" s="637"/>
    </row>
    <row r="413" spans="1:53" s="420" customFormat="1" ht="22.8" customHeight="1" x14ac:dyDescent="0.2">
      <c r="A413" s="412"/>
      <c r="B413" s="643"/>
      <c r="C413" s="647"/>
      <c r="D413" s="648"/>
      <c r="E413" s="648"/>
      <c r="F413" s="648"/>
      <c r="G413" s="648"/>
      <c r="H413" s="648"/>
      <c r="I413" s="648"/>
      <c r="J413" s="648"/>
      <c r="K413" s="648"/>
      <c r="L413" s="648"/>
      <c r="M413" s="648"/>
      <c r="N413" s="648"/>
      <c r="O413" s="648"/>
      <c r="P413" s="648"/>
      <c r="Q413" s="648"/>
      <c r="R413" s="648"/>
      <c r="S413" s="648"/>
      <c r="T413" s="648"/>
      <c r="U413" s="648"/>
      <c r="V413" s="648"/>
      <c r="W413" s="648"/>
      <c r="X413" s="648"/>
      <c r="Y413" s="648"/>
      <c r="Z413" s="649"/>
      <c r="AA413" s="638"/>
      <c r="AB413" s="639"/>
      <c r="AF413" s="387"/>
      <c r="AG413" s="387"/>
      <c r="AH413" s="387"/>
      <c r="AI413" s="387"/>
      <c r="AJ413" s="387"/>
      <c r="AK413" s="387"/>
      <c r="AL413" s="387"/>
      <c r="AM413" s="387"/>
      <c r="AN413" s="387"/>
      <c r="AO413" s="387"/>
      <c r="AP413" s="387"/>
      <c r="AQ413" s="387"/>
      <c r="AR413" s="387"/>
      <c r="AS413" s="387"/>
      <c r="AT413" s="387"/>
      <c r="AU413" s="387"/>
      <c r="AV413" s="387"/>
      <c r="AW413" s="387"/>
      <c r="AX413" s="387"/>
      <c r="AY413" s="387"/>
      <c r="AZ413" s="387"/>
      <c r="BA413" s="387"/>
    </row>
    <row r="414" spans="1:53" ht="18" customHeight="1" x14ac:dyDescent="0.2">
      <c r="A414" s="412"/>
      <c r="B414" s="642" t="s">
        <v>16</v>
      </c>
      <c r="C414" s="644" t="s">
        <v>285</v>
      </c>
      <c r="D414" s="645"/>
      <c r="E414" s="645"/>
      <c r="F414" s="645"/>
      <c r="G414" s="645"/>
      <c r="H414" s="645"/>
      <c r="I414" s="645"/>
      <c r="J414" s="645"/>
      <c r="K414" s="645"/>
      <c r="L414" s="645"/>
      <c r="M414" s="645"/>
      <c r="N414" s="645"/>
      <c r="O414" s="645"/>
      <c r="P414" s="645"/>
      <c r="Q414" s="645"/>
      <c r="R414" s="645"/>
      <c r="S414" s="645"/>
      <c r="T414" s="645"/>
      <c r="U414" s="645"/>
      <c r="V414" s="645"/>
      <c r="W414" s="645"/>
      <c r="X414" s="645"/>
      <c r="Y414" s="645"/>
      <c r="Z414" s="646"/>
      <c r="AA414" s="636" t="s">
        <v>1</v>
      </c>
      <c r="AB414" s="637"/>
    </row>
    <row r="415" spans="1:53" ht="23.4" customHeight="1" x14ac:dyDescent="0.2">
      <c r="A415" s="412"/>
      <c r="B415" s="643"/>
      <c r="C415" s="647"/>
      <c r="D415" s="648"/>
      <c r="E415" s="648"/>
      <c r="F415" s="648"/>
      <c r="G415" s="648"/>
      <c r="H415" s="648"/>
      <c r="I415" s="648"/>
      <c r="J415" s="648"/>
      <c r="K415" s="648"/>
      <c r="L415" s="648"/>
      <c r="M415" s="648"/>
      <c r="N415" s="648"/>
      <c r="O415" s="648"/>
      <c r="P415" s="648"/>
      <c r="Q415" s="648"/>
      <c r="R415" s="648"/>
      <c r="S415" s="648"/>
      <c r="T415" s="648"/>
      <c r="U415" s="648"/>
      <c r="V415" s="648"/>
      <c r="W415" s="648"/>
      <c r="X415" s="648"/>
      <c r="Y415" s="648"/>
      <c r="Z415" s="649"/>
      <c r="AA415" s="638"/>
      <c r="AB415" s="639"/>
    </row>
    <row r="416" spans="1:53" ht="18" customHeight="1" x14ac:dyDescent="0.2">
      <c r="A416" s="412"/>
      <c r="B416" s="642" t="s">
        <v>8</v>
      </c>
      <c r="C416" s="644" t="s">
        <v>135</v>
      </c>
      <c r="D416" s="645"/>
      <c r="E416" s="645"/>
      <c r="F416" s="645"/>
      <c r="G416" s="645"/>
      <c r="H416" s="645"/>
      <c r="I416" s="645"/>
      <c r="J416" s="645"/>
      <c r="K416" s="645"/>
      <c r="L416" s="645"/>
      <c r="M416" s="645"/>
      <c r="N416" s="645"/>
      <c r="O416" s="645"/>
      <c r="P416" s="645"/>
      <c r="Q416" s="645"/>
      <c r="R416" s="645"/>
      <c r="S416" s="645"/>
      <c r="T416" s="645"/>
      <c r="U416" s="645"/>
      <c r="V416" s="645"/>
      <c r="W416" s="645"/>
      <c r="X416" s="645"/>
      <c r="Y416" s="645"/>
      <c r="Z416" s="646"/>
      <c r="AA416" s="636" t="s">
        <v>1</v>
      </c>
      <c r="AB416" s="637"/>
    </row>
    <row r="417" spans="1:28" ht="18" customHeight="1" x14ac:dyDescent="0.2">
      <c r="A417" s="412"/>
      <c r="B417" s="643"/>
      <c r="C417" s="647"/>
      <c r="D417" s="648"/>
      <c r="E417" s="648"/>
      <c r="F417" s="648"/>
      <c r="G417" s="648"/>
      <c r="H417" s="648"/>
      <c r="I417" s="648"/>
      <c r="J417" s="648"/>
      <c r="K417" s="648"/>
      <c r="L417" s="648"/>
      <c r="M417" s="648"/>
      <c r="N417" s="648"/>
      <c r="O417" s="648"/>
      <c r="P417" s="648"/>
      <c r="Q417" s="648"/>
      <c r="R417" s="648"/>
      <c r="S417" s="648"/>
      <c r="T417" s="648"/>
      <c r="U417" s="648"/>
      <c r="V417" s="648"/>
      <c r="W417" s="648"/>
      <c r="X417" s="648"/>
      <c r="Y417" s="648"/>
      <c r="Z417" s="649"/>
      <c r="AA417" s="638"/>
      <c r="AB417" s="639"/>
    </row>
    <row r="418" spans="1:28" ht="18" customHeight="1" x14ac:dyDescent="0.2">
      <c r="A418" s="412"/>
      <c r="B418" s="642" t="s">
        <v>7</v>
      </c>
      <c r="C418" s="644" t="s">
        <v>334</v>
      </c>
      <c r="D418" s="645"/>
      <c r="E418" s="645"/>
      <c r="F418" s="645"/>
      <c r="G418" s="645"/>
      <c r="H418" s="645"/>
      <c r="I418" s="645"/>
      <c r="J418" s="645"/>
      <c r="K418" s="645"/>
      <c r="L418" s="645"/>
      <c r="M418" s="645"/>
      <c r="N418" s="645"/>
      <c r="O418" s="645"/>
      <c r="P418" s="645"/>
      <c r="Q418" s="645"/>
      <c r="R418" s="645"/>
      <c r="S418" s="645"/>
      <c r="T418" s="645"/>
      <c r="U418" s="645"/>
      <c r="V418" s="645"/>
      <c r="W418" s="645"/>
      <c r="X418" s="645"/>
      <c r="Y418" s="645"/>
      <c r="Z418" s="646"/>
      <c r="AA418" s="636" t="s">
        <v>1</v>
      </c>
      <c r="AB418" s="637"/>
    </row>
    <row r="419" spans="1:28" ht="25.2" customHeight="1" x14ac:dyDescent="0.2">
      <c r="A419" s="412"/>
      <c r="B419" s="643"/>
      <c r="C419" s="647"/>
      <c r="D419" s="648"/>
      <c r="E419" s="648"/>
      <c r="F419" s="648"/>
      <c r="G419" s="648"/>
      <c r="H419" s="648"/>
      <c r="I419" s="648"/>
      <c r="J419" s="648"/>
      <c r="K419" s="648"/>
      <c r="L419" s="648"/>
      <c r="M419" s="648"/>
      <c r="N419" s="648"/>
      <c r="O419" s="648"/>
      <c r="P419" s="648"/>
      <c r="Q419" s="648"/>
      <c r="R419" s="648"/>
      <c r="S419" s="648"/>
      <c r="T419" s="648"/>
      <c r="U419" s="648"/>
      <c r="V419" s="648"/>
      <c r="W419" s="648"/>
      <c r="X419" s="648"/>
      <c r="Y419" s="648"/>
      <c r="Z419" s="649"/>
      <c r="AA419" s="638"/>
      <c r="AB419" s="639"/>
    </row>
    <row r="420" spans="1:28" ht="40.799999999999997" customHeight="1" x14ac:dyDescent="0.2">
      <c r="A420" s="412"/>
      <c r="B420" s="642" t="s">
        <v>9</v>
      </c>
      <c r="C420" s="644" t="s">
        <v>926</v>
      </c>
      <c r="D420" s="645"/>
      <c r="E420" s="645"/>
      <c r="F420" s="645"/>
      <c r="G420" s="645"/>
      <c r="H420" s="645"/>
      <c r="I420" s="645"/>
      <c r="J420" s="645"/>
      <c r="K420" s="645"/>
      <c r="L420" s="645"/>
      <c r="M420" s="645"/>
      <c r="N420" s="645"/>
      <c r="O420" s="645"/>
      <c r="P420" s="645"/>
      <c r="Q420" s="645"/>
      <c r="R420" s="645"/>
      <c r="S420" s="645"/>
      <c r="T420" s="645"/>
      <c r="U420" s="645"/>
      <c r="V420" s="645"/>
      <c r="W420" s="645"/>
      <c r="X420" s="645"/>
      <c r="Y420" s="645"/>
      <c r="Z420" s="646"/>
      <c r="AA420" s="636" t="s">
        <v>1</v>
      </c>
      <c r="AB420" s="637"/>
    </row>
    <row r="421" spans="1:28" ht="39" customHeight="1" x14ac:dyDescent="0.2">
      <c r="A421" s="412"/>
      <c r="B421" s="643"/>
      <c r="C421" s="647"/>
      <c r="D421" s="648"/>
      <c r="E421" s="648"/>
      <c r="F421" s="648"/>
      <c r="G421" s="648"/>
      <c r="H421" s="648"/>
      <c r="I421" s="648"/>
      <c r="J421" s="648"/>
      <c r="K421" s="648"/>
      <c r="L421" s="648"/>
      <c r="M421" s="648"/>
      <c r="N421" s="648"/>
      <c r="O421" s="648"/>
      <c r="P421" s="648"/>
      <c r="Q421" s="648"/>
      <c r="R421" s="648"/>
      <c r="S421" s="648"/>
      <c r="T421" s="648"/>
      <c r="U421" s="648"/>
      <c r="V421" s="648"/>
      <c r="W421" s="648"/>
      <c r="X421" s="648"/>
      <c r="Y421" s="648"/>
      <c r="Z421" s="649"/>
      <c r="AA421" s="638"/>
      <c r="AB421" s="639"/>
    </row>
    <row r="422" spans="1:28" ht="18.75" customHeight="1" x14ac:dyDescent="0.2">
      <c r="A422" s="412"/>
      <c r="B422" s="657" t="s">
        <v>10</v>
      </c>
      <c r="C422" s="658" t="s">
        <v>286</v>
      </c>
      <c r="D422" s="658"/>
      <c r="E422" s="658"/>
      <c r="F422" s="658"/>
      <c r="G422" s="658"/>
      <c r="H422" s="658"/>
      <c r="I422" s="658"/>
      <c r="J422" s="658"/>
      <c r="K422" s="658"/>
      <c r="L422" s="658"/>
      <c r="M422" s="658"/>
      <c r="N422" s="658"/>
      <c r="O422" s="658"/>
      <c r="P422" s="658"/>
      <c r="Q422" s="658"/>
      <c r="R422" s="658"/>
      <c r="S422" s="658"/>
      <c r="T422" s="658"/>
      <c r="U422" s="658"/>
      <c r="V422" s="658"/>
      <c r="W422" s="658"/>
      <c r="X422" s="658"/>
      <c r="Y422" s="658"/>
      <c r="Z422" s="658"/>
      <c r="AA422" s="636" t="s">
        <v>1</v>
      </c>
      <c r="AB422" s="637"/>
    </row>
    <row r="423" spans="1:28" ht="12.75" customHeight="1" x14ac:dyDescent="0.2">
      <c r="A423" s="412"/>
      <c r="B423" s="657"/>
      <c r="C423" s="658"/>
      <c r="D423" s="658"/>
      <c r="E423" s="658"/>
      <c r="F423" s="658"/>
      <c r="G423" s="658"/>
      <c r="H423" s="658"/>
      <c r="I423" s="658"/>
      <c r="J423" s="658"/>
      <c r="K423" s="658"/>
      <c r="L423" s="658"/>
      <c r="M423" s="658"/>
      <c r="N423" s="658"/>
      <c r="O423" s="658"/>
      <c r="P423" s="658"/>
      <c r="Q423" s="658"/>
      <c r="R423" s="658"/>
      <c r="S423" s="658"/>
      <c r="T423" s="658"/>
      <c r="U423" s="658"/>
      <c r="V423" s="658"/>
      <c r="W423" s="658"/>
      <c r="X423" s="658"/>
      <c r="Y423" s="658"/>
      <c r="Z423" s="658"/>
      <c r="AA423" s="638"/>
      <c r="AB423" s="639"/>
    </row>
    <row r="424" spans="1:28" ht="33" customHeight="1" x14ac:dyDescent="0.2">
      <c r="A424" s="406" t="s">
        <v>890</v>
      </c>
      <c r="B424" s="401"/>
      <c r="C424" s="412"/>
      <c r="D424" s="412"/>
      <c r="E424" s="412"/>
      <c r="F424" s="412"/>
      <c r="G424" s="412"/>
      <c r="H424" s="412"/>
      <c r="I424" s="412"/>
      <c r="J424" s="388"/>
      <c r="K424" s="388"/>
      <c r="L424" s="388"/>
      <c r="M424" s="388"/>
      <c r="N424" s="388"/>
      <c r="O424" s="388"/>
      <c r="P424" s="388"/>
      <c r="Q424" s="388"/>
      <c r="R424" s="388"/>
      <c r="S424" s="388"/>
      <c r="T424" s="388"/>
      <c r="U424" s="388"/>
      <c r="V424" s="388"/>
      <c r="W424" s="388"/>
      <c r="X424" s="388"/>
      <c r="Y424" s="388"/>
      <c r="Z424" s="388"/>
      <c r="AA424" s="419"/>
      <c r="AB424" s="419"/>
    </row>
    <row r="425" spans="1:28" ht="42.6" customHeight="1" x14ac:dyDescent="0.2">
      <c r="A425" s="412"/>
      <c r="B425" s="642" t="s">
        <v>15</v>
      </c>
      <c r="C425" s="644" t="s">
        <v>850</v>
      </c>
      <c r="D425" s="645"/>
      <c r="E425" s="645"/>
      <c r="F425" s="645"/>
      <c r="G425" s="645"/>
      <c r="H425" s="645"/>
      <c r="I425" s="645"/>
      <c r="J425" s="645"/>
      <c r="K425" s="645"/>
      <c r="L425" s="645"/>
      <c r="M425" s="645"/>
      <c r="N425" s="645"/>
      <c r="O425" s="645"/>
      <c r="P425" s="645"/>
      <c r="Q425" s="645"/>
      <c r="R425" s="645"/>
      <c r="S425" s="645"/>
      <c r="T425" s="645"/>
      <c r="U425" s="645"/>
      <c r="V425" s="645"/>
      <c r="W425" s="645"/>
      <c r="X425" s="645"/>
      <c r="Y425" s="645"/>
      <c r="Z425" s="653"/>
      <c r="AA425" s="636" t="s">
        <v>1</v>
      </c>
      <c r="AB425" s="637"/>
    </row>
    <row r="426" spans="1:28" ht="43.8" customHeight="1" x14ac:dyDescent="0.2">
      <c r="A426" s="412"/>
      <c r="B426" s="643"/>
      <c r="C426" s="647"/>
      <c r="D426" s="648"/>
      <c r="E426" s="648"/>
      <c r="F426" s="648"/>
      <c r="G426" s="648"/>
      <c r="H426" s="648"/>
      <c r="I426" s="648"/>
      <c r="J426" s="648"/>
      <c r="K426" s="648"/>
      <c r="L426" s="648"/>
      <c r="M426" s="648"/>
      <c r="N426" s="648"/>
      <c r="O426" s="648"/>
      <c r="P426" s="648"/>
      <c r="Q426" s="648"/>
      <c r="R426" s="648"/>
      <c r="S426" s="648"/>
      <c r="T426" s="648"/>
      <c r="U426" s="648"/>
      <c r="V426" s="648"/>
      <c r="W426" s="648"/>
      <c r="X426" s="648"/>
      <c r="Y426" s="648"/>
      <c r="Z426" s="654"/>
      <c r="AA426" s="638"/>
      <c r="AB426" s="639"/>
    </row>
    <row r="427" spans="1:28" ht="5.4" customHeight="1" x14ac:dyDescent="0.2">
      <c r="A427" s="412"/>
      <c r="B427" s="412"/>
      <c r="C427" s="427"/>
      <c r="D427" s="427"/>
      <c r="E427" s="427"/>
      <c r="F427" s="427"/>
      <c r="G427" s="427"/>
      <c r="H427" s="427"/>
      <c r="I427" s="427"/>
      <c r="J427" s="427"/>
      <c r="K427" s="427"/>
      <c r="L427" s="427"/>
      <c r="M427" s="427"/>
      <c r="N427" s="427"/>
      <c r="O427" s="427"/>
      <c r="P427" s="427"/>
      <c r="Q427" s="427"/>
      <c r="R427" s="427"/>
      <c r="S427" s="427"/>
      <c r="T427" s="427"/>
      <c r="U427" s="427"/>
      <c r="V427" s="427"/>
      <c r="W427" s="427"/>
      <c r="X427" s="427"/>
      <c r="Y427" s="427"/>
      <c r="Z427" s="513"/>
      <c r="AA427" s="424"/>
      <c r="AB427" s="424"/>
    </row>
    <row r="428" spans="1:28" ht="18" customHeight="1" x14ac:dyDescent="0.2">
      <c r="A428" s="501" t="s">
        <v>973</v>
      </c>
      <c r="B428" s="401"/>
      <c r="C428" s="412"/>
      <c r="D428" s="412"/>
      <c r="E428" s="412"/>
      <c r="F428" s="412"/>
      <c r="G428" s="412"/>
      <c r="H428" s="412"/>
      <c r="I428" s="412"/>
      <c r="J428" s="388"/>
      <c r="K428" s="388"/>
      <c r="L428" s="388"/>
      <c r="M428" s="388"/>
      <c r="N428" s="388"/>
      <c r="O428" s="388"/>
      <c r="P428" s="388"/>
      <c r="Q428" s="388"/>
      <c r="R428" s="388"/>
      <c r="S428" s="388"/>
      <c r="T428" s="388"/>
      <c r="U428" s="388"/>
      <c r="V428" s="388"/>
      <c r="W428" s="388"/>
      <c r="X428" s="388"/>
      <c r="Y428" s="388"/>
      <c r="Z428" s="388"/>
      <c r="AA428" s="419"/>
      <c r="AB428" s="419"/>
    </row>
    <row r="429" spans="1:28" ht="25.05" customHeight="1" x14ac:dyDescent="0.2">
      <c r="A429" s="412"/>
      <c r="B429" s="642" t="s">
        <v>15</v>
      </c>
      <c r="C429" s="644" t="s">
        <v>344</v>
      </c>
      <c r="D429" s="645"/>
      <c r="E429" s="645"/>
      <c r="F429" s="645"/>
      <c r="G429" s="645"/>
      <c r="H429" s="645"/>
      <c r="I429" s="645"/>
      <c r="J429" s="645"/>
      <c r="K429" s="645"/>
      <c r="L429" s="645"/>
      <c r="M429" s="645"/>
      <c r="N429" s="645"/>
      <c r="O429" s="645"/>
      <c r="P429" s="645"/>
      <c r="Q429" s="645"/>
      <c r="R429" s="645"/>
      <c r="S429" s="645"/>
      <c r="T429" s="645"/>
      <c r="U429" s="645"/>
      <c r="V429" s="645"/>
      <c r="W429" s="645"/>
      <c r="X429" s="645"/>
      <c r="Y429" s="645"/>
      <c r="Z429" s="646"/>
      <c r="AA429" s="636" t="s">
        <v>1</v>
      </c>
      <c r="AB429" s="637"/>
    </row>
    <row r="430" spans="1:28" ht="32.4" customHeight="1" x14ac:dyDescent="0.2">
      <c r="A430" s="412"/>
      <c r="B430" s="643"/>
      <c r="C430" s="647"/>
      <c r="D430" s="648"/>
      <c r="E430" s="648"/>
      <c r="F430" s="648"/>
      <c r="G430" s="648"/>
      <c r="H430" s="648"/>
      <c r="I430" s="648"/>
      <c r="J430" s="648"/>
      <c r="K430" s="648"/>
      <c r="L430" s="648"/>
      <c r="M430" s="648"/>
      <c r="N430" s="648"/>
      <c r="O430" s="648"/>
      <c r="P430" s="648"/>
      <c r="Q430" s="648"/>
      <c r="R430" s="648"/>
      <c r="S430" s="648"/>
      <c r="T430" s="648"/>
      <c r="U430" s="648"/>
      <c r="V430" s="648"/>
      <c r="W430" s="648"/>
      <c r="X430" s="648"/>
      <c r="Y430" s="648"/>
      <c r="Z430" s="649"/>
      <c r="AA430" s="638"/>
      <c r="AB430" s="639"/>
    </row>
    <row r="431" spans="1:28" ht="27.6" customHeight="1" x14ac:dyDescent="0.2">
      <c r="A431" s="412"/>
      <c r="B431" s="657" t="s">
        <v>6</v>
      </c>
      <c r="C431" s="658" t="s">
        <v>287</v>
      </c>
      <c r="D431" s="658"/>
      <c r="E431" s="658"/>
      <c r="F431" s="658"/>
      <c r="G431" s="658"/>
      <c r="H431" s="658"/>
      <c r="I431" s="658"/>
      <c r="J431" s="658"/>
      <c r="K431" s="658"/>
      <c r="L431" s="658"/>
      <c r="M431" s="658"/>
      <c r="N431" s="658"/>
      <c r="O431" s="658"/>
      <c r="P431" s="658"/>
      <c r="Q431" s="658"/>
      <c r="R431" s="658"/>
      <c r="S431" s="658"/>
      <c r="T431" s="658"/>
      <c r="U431" s="658"/>
      <c r="V431" s="658"/>
      <c r="W431" s="658"/>
      <c r="X431" s="658"/>
      <c r="Y431" s="658"/>
      <c r="Z431" s="658"/>
      <c r="AA431" s="636" t="s">
        <v>1</v>
      </c>
      <c r="AB431" s="637"/>
    </row>
    <row r="432" spans="1:28" ht="17.399999999999999" customHeight="1" x14ac:dyDescent="0.2">
      <c r="A432" s="412"/>
      <c r="B432" s="657"/>
      <c r="C432" s="658"/>
      <c r="D432" s="658"/>
      <c r="E432" s="658"/>
      <c r="F432" s="658"/>
      <c r="G432" s="658"/>
      <c r="H432" s="658"/>
      <c r="I432" s="658"/>
      <c r="J432" s="658"/>
      <c r="K432" s="658"/>
      <c r="L432" s="658"/>
      <c r="M432" s="658"/>
      <c r="N432" s="658"/>
      <c r="O432" s="658"/>
      <c r="P432" s="658"/>
      <c r="Q432" s="658"/>
      <c r="R432" s="658"/>
      <c r="S432" s="658"/>
      <c r="T432" s="658"/>
      <c r="U432" s="658"/>
      <c r="V432" s="658"/>
      <c r="W432" s="658"/>
      <c r="X432" s="658"/>
      <c r="Y432" s="658"/>
      <c r="Z432" s="658"/>
      <c r="AA432" s="638"/>
      <c r="AB432" s="639"/>
    </row>
    <row r="433" spans="1:53" ht="25.8" customHeight="1" x14ac:dyDescent="0.2">
      <c r="A433" s="707" t="s">
        <v>974</v>
      </c>
      <c r="B433" s="701"/>
      <c r="C433" s="701"/>
      <c r="D433" s="701"/>
      <c r="E433" s="701"/>
      <c r="F433" s="701"/>
      <c r="G433" s="701"/>
      <c r="H433" s="701"/>
      <c r="I433" s="701"/>
      <c r="J433" s="701"/>
      <c r="K433" s="701"/>
      <c r="L433" s="423"/>
      <c r="M433" s="423"/>
      <c r="N433" s="423"/>
      <c r="O433" s="423"/>
      <c r="P433" s="423"/>
      <c r="Q433" s="423"/>
      <c r="R433" s="423"/>
      <c r="S433" s="423"/>
      <c r="T433" s="423"/>
      <c r="U433" s="423"/>
      <c r="V433" s="423"/>
      <c r="W433" s="423"/>
      <c r="X433" s="423"/>
      <c r="Y433" s="423"/>
      <c r="Z433" s="506"/>
      <c r="AA433" s="424"/>
      <c r="AB433" s="424"/>
    </row>
    <row r="434" spans="1:53" ht="18" customHeight="1" x14ac:dyDescent="0.2">
      <c r="A434" s="425"/>
      <c r="B434" s="642" t="s">
        <v>391</v>
      </c>
      <c r="C434" s="644" t="s">
        <v>635</v>
      </c>
      <c r="D434" s="645"/>
      <c r="E434" s="645"/>
      <c r="F434" s="645"/>
      <c r="G434" s="645"/>
      <c r="H434" s="645"/>
      <c r="I434" s="645"/>
      <c r="J434" s="645"/>
      <c r="K434" s="645"/>
      <c r="L434" s="645"/>
      <c r="M434" s="645"/>
      <c r="N434" s="645"/>
      <c r="O434" s="645"/>
      <c r="P434" s="645"/>
      <c r="Q434" s="645"/>
      <c r="R434" s="645"/>
      <c r="S434" s="645"/>
      <c r="T434" s="645"/>
      <c r="U434" s="645"/>
      <c r="V434" s="645"/>
      <c r="W434" s="645"/>
      <c r="X434" s="645"/>
      <c r="Y434" s="645"/>
      <c r="Z434" s="646"/>
      <c r="AA434" s="636" t="s">
        <v>1</v>
      </c>
      <c r="AB434" s="637"/>
    </row>
    <row r="435" spans="1:53" ht="27" customHeight="1" x14ac:dyDescent="0.2">
      <c r="A435" s="425"/>
      <c r="B435" s="643"/>
      <c r="C435" s="647"/>
      <c r="D435" s="648"/>
      <c r="E435" s="648"/>
      <c r="F435" s="648"/>
      <c r="G435" s="648"/>
      <c r="H435" s="648"/>
      <c r="I435" s="648"/>
      <c r="J435" s="648"/>
      <c r="K435" s="648"/>
      <c r="L435" s="648"/>
      <c r="M435" s="648"/>
      <c r="N435" s="648"/>
      <c r="O435" s="648"/>
      <c r="P435" s="648"/>
      <c r="Q435" s="648"/>
      <c r="R435" s="648"/>
      <c r="S435" s="648"/>
      <c r="T435" s="648"/>
      <c r="U435" s="648"/>
      <c r="V435" s="648"/>
      <c r="W435" s="648"/>
      <c r="X435" s="648"/>
      <c r="Y435" s="648"/>
      <c r="Z435" s="649"/>
      <c r="AA435" s="638"/>
      <c r="AB435" s="639"/>
    </row>
    <row r="436" spans="1:53" ht="28.5" customHeight="1" x14ac:dyDescent="0.2">
      <c r="A436" s="412"/>
      <c r="B436" s="642" t="s">
        <v>392</v>
      </c>
      <c r="C436" s="644" t="s">
        <v>481</v>
      </c>
      <c r="D436" s="645"/>
      <c r="E436" s="645"/>
      <c r="F436" s="645"/>
      <c r="G436" s="645"/>
      <c r="H436" s="645"/>
      <c r="I436" s="645"/>
      <c r="J436" s="645"/>
      <c r="K436" s="645"/>
      <c r="L436" s="645"/>
      <c r="M436" s="645"/>
      <c r="N436" s="645"/>
      <c r="O436" s="645"/>
      <c r="P436" s="645"/>
      <c r="Q436" s="645"/>
      <c r="R436" s="645"/>
      <c r="S436" s="645"/>
      <c r="T436" s="645"/>
      <c r="U436" s="645"/>
      <c r="V436" s="645"/>
      <c r="W436" s="645"/>
      <c r="X436" s="645"/>
      <c r="Y436" s="645"/>
      <c r="Z436" s="646"/>
      <c r="AA436" s="636" t="s">
        <v>1</v>
      </c>
      <c r="AB436" s="637"/>
    </row>
    <row r="437" spans="1:53" ht="34.799999999999997" customHeight="1" x14ac:dyDescent="0.2">
      <c r="A437" s="412"/>
      <c r="B437" s="643"/>
      <c r="C437" s="647"/>
      <c r="D437" s="648"/>
      <c r="E437" s="648"/>
      <c r="F437" s="648"/>
      <c r="G437" s="648"/>
      <c r="H437" s="648"/>
      <c r="I437" s="648"/>
      <c r="J437" s="648"/>
      <c r="K437" s="648"/>
      <c r="L437" s="648"/>
      <c r="M437" s="648"/>
      <c r="N437" s="648"/>
      <c r="O437" s="648"/>
      <c r="P437" s="648"/>
      <c r="Q437" s="648"/>
      <c r="R437" s="648"/>
      <c r="S437" s="648"/>
      <c r="T437" s="648"/>
      <c r="U437" s="648"/>
      <c r="V437" s="648"/>
      <c r="W437" s="648"/>
      <c r="X437" s="648"/>
      <c r="Y437" s="648"/>
      <c r="Z437" s="649"/>
      <c r="AA437" s="638"/>
      <c r="AB437" s="639"/>
    </row>
    <row r="438" spans="1:53" ht="25.05" customHeight="1" x14ac:dyDescent="0.2">
      <c r="A438" s="412"/>
      <c r="B438" s="642" t="s">
        <v>120</v>
      </c>
      <c r="C438" s="644" t="s">
        <v>634</v>
      </c>
      <c r="D438" s="645"/>
      <c r="E438" s="645"/>
      <c r="F438" s="645"/>
      <c r="G438" s="645"/>
      <c r="H438" s="645"/>
      <c r="I438" s="645"/>
      <c r="J438" s="645"/>
      <c r="K438" s="645"/>
      <c r="L438" s="645"/>
      <c r="M438" s="645"/>
      <c r="N438" s="645"/>
      <c r="O438" s="645"/>
      <c r="P438" s="645"/>
      <c r="Q438" s="645"/>
      <c r="R438" s="645"/>
      <c r="S438" s="645"/>
      <c r="T438" s="645"/>
      <c r="U438" s="645"/>
      <c r="V438" s="645"/>
      <c r="W438" s="645"/>
      <c r="X438" s="645"/>
      <c r="Y438" s="645"/>
      <c r="Z438" s="646"/>
      <c r="AA438" s="636" t="s">
        <v>1</v>
      </c>
      <c r="AB438" s="637"/>
    </row>
    <row r="439" spans="1:53" ht="31.8" customHeight="1" x14ac:dyDescent="0.2">
      <c r="A439" s="412"/>
      <c r="B439" s="643"/>
      <c r="C439" s="647"/>
      <c r="D439" s="648"/>
      <c r="E439" s="648"/>
      <c r="F439" s="648"/>
      <c r="G439" s="648"/>
      <c r="H439" s="648"/>
      <c r="I439" s="648"/>
      <c r="J439" s="648"/>
      <c r="K439" s="648"/>
      <c r="L439" s="648"/>
      <c r="M439" s="648"/>
      <c r="N439" s="648"/>
      <c r="O439" s="648"/>
      <c r="P439" s="648"/>
      <c r="Q439" s="648"/>
      <c r="R439" s="648"/>
      <c r="S439" s="648"/>
      <c r="T439" s="648"/>
      <c r="U439" s="648"/>
      <c r="V439" s="648"/>
      <c r="W439" s="648"/>
      <c r="X439" s="648"/>
      <c r="Y439" s="648"/>
      <c r="Z439" s="649"/>
      <c r="AA439" s="638"/>
      <c r="AB439" s="639"/>
    </row>
    <row r="440" spans="1:53" ht="25.05" customHeight="1" x14ac:dyDescent="0.2">
      <c r="A440" s="412"/>
      <c r="B440" s="705" t="s">
        <v>383</v>
      </c>
      <c r="C440" s="644" t="s">
        <v>636</v>
      </c>
      <c r="D440" s="645"/>
      <c r="E440" s="645"/>
      <c r="F440" s="645"/>
      <c r="G440" s="645"/>
      <c r="H440" s="645"/>
      <c r="I440" s="645"/>
      <c r="J440" s="645"/>
      <c r="K440" s="645"/>
      <c r="L440" s="645"/>
      <c r="M440" s="645"/>
      <c r="N440" s="645"/>
      <c r="O440" s="645"/>
      <c r="P440" s="645"/>
      <c r="Q440" s="645"/>
      <c r="R440" s="645"/>
      <c r="S440" s="645"/>
      <c r="T440" s="645"/>
      <c r="U440" s="645"/>
      <c r="V440" s="645"/>
      <c r="W440" s="645"/>
      <c r="X440" s="645"/>
      <c r="Y440" s="645"/>
      <c r="Z440" s="646"/>
      <c r="AA440" s="636" t="s">
        <v>1</v>
      </c>
      <c r="AB440" s="637"/>
    </row>
    <row r="441" spans="1:53" ht="37.200000000000003" customHeight="1" x14ac:dyDescent="0.2">
      <c r="A441" s="412"/>
      <c r="B441" s="706"/>
      <c r="C441" s="647"/>
      <c r="D441" s="648"/>
      <c r="E441" s="648"/>
      <c r="F441" s="648"/>
      <c r="G441" s="648"/>
      <c r="H441" s="648"/>
      <c r="I441" s="648"/>
      <c r="J441" s="648"/>
      <c r="K441" s="648"/>
      <c r="L441" s="648"/>
      <c r="M441" s="648"/>
      <c r="N441" s="648"/>
      <c r="O441" s="648"/>
      <c r="P441" s="648"/>
      <c r="Q441" s="648"/>
      <c r="R441" s="648"/>
      <c r="S441" s="648"/>
      <c r="T441" s="648"/>
      <c r="U441" s="648"/>
      <c r="V441" s="648"/>
      <c r="W441" s="648"/>
      <c r="X441" s="648"/>
      <c r="Y441" s="648"/>
      <c r="Z441" s="649"/>
      <c r="AA441" s="638"/>
      <c r="AB441" s="639"/>
    </row>
    <row r="442" spans="1:53" ht="19.95" customHeight="1" x14ac:dyDescent="0.2">
      <c r="A442" s="412"/>
      <c r="B442" s="705" t="s">
        <v>384</v>
      </c>
      <c r="C442" s="644" t="s">
        <v>851</v>
      </c>
      <c r="D442" s="645"/>
      <c r="E442" s="645"/>
      <c r="F442" s="645"/>
      <c r="G442" s="645"/>
      <c r="H442" s="645"/>
      <c r="I442" s="645"/>
      <c r="J442" s="645"/>
      <c r="K442" s="645"/>
      <c r="L442" s="645"/>
      <c r="M442" s="645"/>
      <c r="N442" s="645"/>
      <c r="O442" s="645"/>
      <c r="P442" s="645"/>
      <c r="Q442" s="645"/>
      <c r="R442" s="645"/>
      <c r="S442" s="645"/>
      <c r="T442" s="645"/>
      <c r="U442" s="645"/>
      <c r="V442" s="645"/>
      <c r="W442" s="645"/>
      <c r="X442" s="645"/>
      <c r="Y442" s="645"/>
      <c r="Z442" s="646"/>
      <c r="AA442" s="636" t="s">
        <v>1</v>
      </c>
      <c r="AB442" s="637"/>
    </row>
    <row r="443" spans="1:53" ht="19.95" customHeight="1" x14ac:dyDescent="0.2">
      <c r="A443" s="412"/>
      <c r="B443" s="706"/>
      <c r="C443" s="647"/>
      <c r="D443" s="648"/>
      <c r="E443" s="648"/>
      <c r="F443" s="648"/>
      <c r="G443" s="648"/>
      <c r="H443" s="648"/>
      <c r="I443" s="648"/>
      <c r="J443" s="648"/>
      <c r="K443" s="648"/>
      <c r="L443" s="648"/>
      <c r="M443" s="648"/>
      <c r="N443" s="648"/>
      <c r="O443" s="648"/>
      <c r="P443" s="648"/>
      <c r="Q443" s="648"/>
      <c r="R443" s="648"/>
      <c r="S443" s="648"/>
      <c r="T443" s="648"/>
      <c r="U443" s="648"/>
      <c r="V443" s="648"/>
      <c r="W443" s="648"/>
      <c r="X443" s="648"/>
      <c r="Y443" s="648"/>
      <c r="Z443" s="649"/>
      <c r="AA443" s="638"/>
      <c r="AB443" s="639"/>
    </row>
    <row r="444" spans="1:53" ht="13.2" customHeight="1" x14ac:dyDescent="0.2">
      <c r="A444" s="412"/>
      <c r="B444" s="451"/>
      <c r="C444" s="423"/>
      <c r="D444" s="423"/>
      <c r="E444" s="423"/>
      <c r="F444" s="423"/>
      <c r="G444" s="423"/>
      <c r="H444" s="423"/>
      <c r="I444" s="423"/>
      <c r="J444" s="423"/>
      <c r="K444" s="423"/>
      <c r="L444" s="423"/>
      <c r="M444" s="423"/>
      <c r="N444" s="423"/>
      <c r="O444" s="423"/>
      <c r="P444" s="423"/>
      <c r="Q444" s="423"/>
      <c r="R444" s="423"/>
      <c r="S444" s="423"/>
      <c r="T444" s="423"/>
      <c r="U444" s="423"/>
      <c r="V444" s="423"/>
      <c r="W444" s="423"/>
      <c r="X444" s="423"/>
      <c r="Y444" s="423"/>
      <c r="Z444" s="506"/>
      <c r="AA444" s="424"/>
      <c r="AB444" s="424"/>
    </row>
    <row r="445" spans="1:53" ht="24" customHeight="1" x14ac:dyDescent="0.2">
      <c r="A445" s="410" t="s">
        <v>872</v>
      </c>
      <c r="B445" s="412"/>
      <c r="C445" s="429"/>
      <c r="D445" s="412"/>
      <c r="E445" s="412"/>
      <c r="F445" s="412"/>
      <c r="G445" s="412"/>
      <c r="H445" s="412"/>
      <c r="I445" s="412"/>
      <c r="J445" s="388"/>
      <c r="K445" s="388"/>
      <c r="L445" s="388"/>
      <c r="M445" s="388"/>
      <c r="N445" s="388"/>
      <c r="O445" s="388"/>
      <c r="P445" s="388"/>
      <c r="Q445" s="388"/>
      <c r="R445" s="388"/>
      <c r="S445" s="388"/>
      <c r="T445" s="388"/>
      <c r="U445" s="388"/>
      <c r="V445" s="388"/>
      <c r="W445" s="388"/>
      <c r="X445" s="388"/>
      <c r="Y445" s="388"/>
      <c r="Z445" s="388"/>
      <c r="AA445" s="424"/>
      <c r="AB445" s="424"/>
    </row>
    <row r="446" spans="1:53" ht="18" customHeight="1" x14ac:dyDescent="0.2">
      <c r="A446" s="406" t="s">
        <v>885</v>
      </c>
      <c r="B446" s="401"/>
      <c r="C446" s="412"/>
      <c r="D446" s="412"/>
      <c r="E446" s="412"/>
      <c r="F446" s="412"/>
      <c r="G446" s="412"/>
      <c r="H446" s="412"/>
      <c r="I446" s="412"/>
      <c r="J446" s="388"/>
      <c r="K446" s="388"/>
      <c r="L446" s="388"/>
      <c r="M446" s="388"/>
      <c r="N446" s="388"/>
      <c r="O446" s="388"/>
      <c r="P446" s="388"/>
      <c r="Q446" s="388"/>
      <c r="R446" s="388"/>
      <c r="S446" s="388"/>
      <c r="T446" s="388"/>
      <c r="U446" s="388"/>
      <c r="V446" s="388"/>
      <c r="W446" s="388"/>
      <c r="X446" s="388"/>
      <c r="Y446" s="388"/>
      <c r="Z446" s="388"/>
      <c r="AA446" s="419"/>
      <c r="AB446" s="419"/>
    </row>
    <row r="447" spans="1:53" ht="13.95" customHeight="1" x14ac:dyDescent="0.2">
      <c r="A447" s="412"/>
      <c r="B447" s="642" t="s">
        <v>15</v>
      </c>
      <c r="C447" s="644" t="s">
        <v>369</v>
      </c>
      <c r="D447" s="645"/>
      <c r="E447" s="645"/>
      <c r="F447" s="645"/>
      <c r="G447" s="645"/>
      <c r="H447" s="645"/>
      <c r="I447" s="645"/>
      <c r="J447" s="645"/>
      <c r="K447" s="645"/>
      <c r="L447" s="645"/>
      <c r="M447" s="645"/>
      <c r="N447" s="645"/>
      <c r="O447" s="645"/>
      <c r="P447" s="645"/>
      <c r="Q447" s="645"/>
      <c r="R447" s="645"/>
      <c r="S447" s="645"/>
      <c r="T447" s="645"/>
      <c r="U447" s="645"/>
      <c r="V447" s="645"/>
      <c r="W447" s="645"/>
      <c r="X447" s="645"/>
      <c r="Y447" s="645"/>
      <c r="Z447" s="646"/>
      <c r="AA447" s="636" t="s">
        <v>1</v>
      </c>
      <c r="AB447" s="637"/>
    </row>
    <row r="448" spans="1:53" s="452" customFormat="1" ht="13.95" customHeight="1" x14ac:dyDescent="0.2">
      <c r="A448" s="412"/>
      <c r="B448" s="643"/>
      <c r="C448" s="647"/>
      <c r="D448" s="648"/>
      <c r="E448" s="648"/>
      <c r="F448" s="648"/>
      <c r="G448" s="648"/>
      <c r="H448" s="648"/>
      <c r="I448" s="648"/>
      <c r="J448" s="648"/>
      <c r="K448" s="648"/>
      <c r="L448" s="648"/>
      <c r="M448" s="648"/>
      <c r="N448" s="648"/>
      <c r="O448" s="648"/>
      <c r="P448" s="648"/>
      <c r="Q448" s="648"/>
      <c r="R448" s="648"/>
      <c r="S448" s="648"/>
      <c r="T448" s="648"/>
      <c r="U448" s="648"/>
      <c r="V448" s="648"/>
      <c r="W448" s="648"/>
      <c r="X448" s="648"/>
      <c r="Y448" s="648"/>
      <c r="Z448" s="649"/>
      <c r="AA448" s="638"/>
      <c r="AB448" s="639"/>
      <c r="AF448" s="453"/>
      <c r="AG448" s="453"/>
      <c r="AH448" s="453"/>
      <c r="AI448" s="453"/>
      <c r="AJ448" s="453"/>
      <c r="AK448" s="453"/>
      <c r="AL448" s="453"/>
      <c r="AM448" s="453"/>
      <c r="AN448" s="453"/>
      <c r="AO448" s="453"/>
      <c r="AP448" s="453"/>
      <c r="AQ448" s="453"/>
      <c r="AR448" s="453"/>
      <c r="AS448" s="453"/>
      <c r="AT448" s="453"/>
      <c r="AU448" s="453"/>
      <c r="AV448" s="453"/>
      <c r="AW448" s="453"/>
      <c r="AX448" s="453"/>
      <c r="AY448" s="453"/>
      <c r="AZ448" s="453"/>
      <c r="BA448" s="453"/>
    </row>
    <row r="449" spans="1:53" ht="13.95" customHeight="1" x14ac:dyDescent="0.2">
      <c r="A449" s="412"/>
      <c r="B449" s="642" t="s">
        <v>6</v>
      </c>
      <c r="C449" s="644" t="s">
        <v>263</v>
      </c>
      <c r="D449" s="645"/>
      <c r="E449" s="645"/>
      <c r="F449" s="645"/>
      <c r="G449" s="645"/>
      <c r="H449" s="645"/>
      <c r="I449" s="645"/>
      <c r="J449" s="645"/>
      <c r="K449" s="645"/>
      <c r="L449" s="645"/>
      <c r="M449" s="645"/>
      <c r="N449" s="645"/>
      <c r="O449" s="645"/>
      <c r="P449" s="645"/>
      <c r="Q449" s="645"/>
      <c r="R449" s="645"/>
      <c r="S449" s="645"/>
      <c r="T449" s="645"/>
      <c r="U449" s="645"/>
      <c r="V449" s="645"/>
      <c r="W449" s="645"/>
      <c r="X449" s="645"/>
      <c r="Y449" s="645"/>
      <c r="Z449" s="646"/>
      <c r="AA449" s="636" t="s">
        <v>1</v>
      </c>
      <c r="AB449" s="637"/>
    </row>
    <row r="450" spans="1:53" s="452" customFormat="1" ht="13.95" customHeight="1" x14ac:dyDescent="0.2">
      <c r="A450" s="412"/>
      <c r="B450" s="643"/>
      <c r="C450" s="647"/>
      <c r="D450" s="648"/>
      <c r="E450" s="648"/>
      <c r="F450" s="648"/>
      <c r="G450" s="648"/>
      <c r="H450" s="648"/>
      <c r="I450" s="648"/>
      <c r="J450" s="648"/>
      <c r="K450" s="648"/>
      <c r="L450" s="648"/>
      <c r="M450" s="648"/>
      <c r="N450" s="648"/>
      <c r="O450" s="648"/>
      <c r="P450" s="648"/>
      <c r="Q450" s="648"/>
      <c r="R450" s="648"/>
      <c r="S450" s="648"/>
      <c r="T450" s="648"/>
      <c r="U450" s="648"/>
      <c r="V450" s="648"/>
      <c r="W450" s="648"/>
      <c r="X450" s="648"/>
      <c r="Y450" s="648"/>
      <c r="Z450" s="649"/>
      <c r="AA450" s="638"/>
      <c r="AB450" s="639"/>
      <c r="AF450" s="453"/>
      <c r="AG450" s="453"/>
      <c r="AH450" s="453"/>
      <c r="AI450" s="453"/>
      <c r="AJ450" s="453"/>
      <c r="AK450" s="453"/>
      <c r="AL450" s="453"/>
      <c r="AM450" s="453"/>
      <c r="AN450" s="453"/>
      <c r="AO450" s="453"/>
      <c r="AP450" s="453"/>
      <c r="AQ450" s="453"/>
      <c r="AR450" s="453"/>
      <c r="AS450" s="453"/>
      <c r="AT450" s="453"/>
      <c r="AU450" s="453"/>
      <c r="AV450" s="453"/>
      <c r="AW450" s="453"/>
      <c r="AX450" s="453"/>
      <c r="AY450" s="453"/>
      <c r="AZ450" s="453"/>
      <c r="BA450" s="453"/>
    </row>
    <row r="451" spans="1:53" ht="13.95" customHeight="1" x14ac:dyDescent="0.2">
      <c r="A451" s="412"/>
      <c r="B451" s="642" t="s">
        <v>16</v>
      </c>
      <c r="C451" s="644" t="s">
        <v>264</v>
      </c>
      <c r="D451" s="645"/>
      <c r="E451" s="645"/>
      <c r="F451" s="645"/>
      <c r="G451" s="645"/>
      <c r="H451" s="645"/>
      <c r="I451" s="645"/>
      <c r="J451" s="645"/>
      <c r="K451" s="645"/>
      <c r="L451" s="645"/>
      <c r="M451" s="645"/>
      <c r="N451" s="645"/>
      <c r="O451" s="645"/>
      <c r="P451" s="645"/>
      <c r="Q451" s="645"/>
      <c r="R451" s="645"/>
      <c r="S451" s="645"/>
      <c r="T451" s="645"/>
      <c r="U451" s="645"/>
      <c r="V451" s="645"/>
      <c r="W451" s="645"/>
      <c r="X451" s="645"/>
      <c r="Y451" s="645"/>
      <c r="Z451" s="646"/>
      <c r="AA451" s="636" t="s">
        <v>1</v>
      </c>
      <c r="AB451" s="637"/>
    </row>
    <row r="452" spans="1:53" ht="13.95" customHeight="1" x14ac:dyDescent="0.2">
      <c r="A452" s="412"/>
      <c r="B452" s="643"/>
      <c r="C452" s="647"/>
      <c r="D452" s="648"/>
      <c r="E452" s="648"/>
      <c r="F452" s="648"/>
      <c r="G452" s="648"/>
      <c r="H452" s="648"/>
      <c r="I452" s="648"/>
      <c r="J452" s="648"/>
      <c r="K452" s="648"/>
      <c r="L452" s="648"/>
      <c r="M452" s="648"/>
      <c r="N452" s="648"/>
      <c r="O452" s="648"/>
      <c r="P452" s="648"/>
      <c r="Q452" s="648"/>
      <c r="R452" s="648"/>
      <c r="S452" s="648"/>
      <c r="T452" s="648"/>
      <c r="U452" s="648"/>
      <c r="V452" s="648"/>
      <c r="W452" s="648"/>
      <c r="X452" s="648"/>
      <c r="Y452" s="648"/>
      <c r="Z452" s="649"/>
      <c r="AA452" s="638"/>
      <c r="AB452" s="639"/>
    </row>
    <row r="453" spans="1:53" ht="13.95" customHeight="1" x14ac:dyDescent="0.2">
      <c r="A453" s="412"/>
      <c r="B453" s="642" t="s">
        <v>8</v>
      </c>
      <c r="C453" s="644" t="s">
        <v>265</v>
      </c>
      <c r="D453" s="645"/>
      <c r="E453" s="645"/>
      <c r="F453" s="645"/>
      <c r="G453" s="645"/>
      <c r="H453" s="645"/>
      <c r="I453" s="645"/>
      <c r="J453" s="645"/>
      <c r="K453" s="645"/>
      <c r="L453" s="645"/>
      <c r="M453" s="645"/>
      <c r="N453" s="645"/>
      <c r="O453" s="645"/>
      <c r="P453" s="645"/>
      <c r="Q453" s="645"/>
      <c r="R453" s="645"/>
      <c r="S453" s="645"/>
      <c r="T453" s="645"/>
      <c r="U453" s="645"/>
      <c r="V453" s="645"/>
      <c r="W453" s="645"/>
      <c r="X453" s="645"/>
      <c r="Y453" s="645"/>
      <c r="Z453" s="646"/>
      <c r="AA453" s="636" t="s">
        <v>1</v>
      </c>
      <c r="AB453" s="637"/>
    </row>
    <row r="454" spans="1:53" ht="13.95" customHeight="1" x14ac:dyDescent="0.2">
      <c r="A454" s="412"/>
      <c r="B454" s="643"/>
      <c r="C454" s="647"/>
      <c r="D454" s="648"/>
      <c r="E454" s="648"/>
      <c r="F454" s="648"/>
      <c r="G454" s="648"/>
      <c r="H454" s="648"/>
      <c r="I454" s="648"/>
      <c r="J454" s="648"/>
      <c r="K454" s="648"/>
      <c r="L454" s="648"/>
      <c r="M454" s="648"/>
      <c r="N454" s="648"/>
      <c r="O454" s="648"/>
      <c r="P454" s="648"/>
      <c r="Q454" s="648"/>
      <c r="R454" s="648"/>
      <c r="S454" s="648"/>
      <c r="T454" s="648"/>
      <c r="U454" s="648"/>
      <c r="V454" s="648"/>
      <c r="W454" s="648"/>
      <c r="X454" s="648"/>
      <c r="Y454" s="648"/>
      <c r="Z454" s="649"/>
      <c r="AA454" s="638"/>
      <c r="AB454" s="639"/>
    </row>
    <row r="455" spans="1:53" ht="13.95" customHeight="1" x14ac:dyDescent="0.2">
      <c r="A455" s="412"/>
      <c r="B455" s="642" t="s">
        <v>7</v>
      </c>
      <c r="C455" s="644" t="s">
        <v>336</v>
      </c>
      <c r="D455" s="645"/>
      <c r="E455" s="645"/>
      <c r="F455" s="645"/>
      <c r="G455" s="645"/>
      <c r="H455" s="645"/>
      <c r="I455" s="645"/>
      <c r="J455" s="645"/>
      <c r="K455" s="645"/>
      <c r="L455" s="645"/>
      <c r="M455" s="645"/>
      <c r="N455" s="645"/>
      <c r="O455" s="645"/>
      <c r="P455" s="645"/>
      <c r="Q455" s="645"/>
      <c r="R455" s="645"/>
      <c r="S455" s="645"/>
      <c r="T455" s="645"/>
      <c r="U455" s="645"/>
      <c r="V455" s="645"/>
      <c r="W455" s="645"/>
      <c r="X455" s="645"/>
      <c r="Y455" s="645"/>
      <c r="Z455" s="646"/>
      <c r="AA455" s="636" t="s">
        <v>1</v>
      </c>
      <c r="AB455" s="637"/>
    </row>
    <row r="456" spans="1:53" ht="13.95" customHeight="1" x14ac:dyDescent="0.2">
      <c r="A456" s="412"/>
      <c r="B456" s="643"/>
      <c r="C456" s="647"/>
      <c r="D456" s="648"/>
      <c r="E456" s="648"/>
      <c r="F456" s="648"/>
      <c r="G456" s="648"/>
      <c r="H456" s="648"/>
      <c r="I456" s="648"/>
      <c r="J456" s="648"/>
      <c r="K456" s="648"/>
      <c r="L456" s="648"/>
      <c r="M456" s="648"/>
      <c r="N456" s="648"/>
      <c r="O456" s="648"/>
      <c r="P456" s="648"/>
      <c r="Q456" s="648"/>
      <c r="R456" s="648"/>
      <c r="S456" s="648"/>
      <c r="T456" s="648"/>
      <c r="U456" s="648"/>
      <c r="V456" s="648"/>
      <c r="W456" s="648"/>
      <c r="X456" s="648"/>
      <c r="Y456" s="648"/>
      <c r="Z456" s="649"/>
      <c r="AA456" s="638"/>
      <c r="AB456" s="639"/>
    </row>
    <row r="457" spans="1:53" ht="4.8" customHeight="1" x14ac:dyDescent="0.2">
      <c r="A457" s="410"/>
      <c r="B457" s="412"/>
      <c r="C457" s="429"/>
      <c r="D457" s="412"/>
      <c r="E457" s="412"/>
      <c r="F457" s="412"/>
      <c r="G457" s="412"/>
      <c r="H457" s="412"/>
      <c r="I457" s="412"/>
      <c r="J457" s="388"/>
      <c r="K457" s="388"/>
      <c r="L457" s="388"/>
      <c r="M457" s="388"/>
      <c r="N457" s="388"/>
      <c r="O457" s="388"/>
      <c r="P457" s="388"/>
      <c r="Q457" s="388"/>
      <c r="R457" s="388"/>
      <c r="S457" s="388"/>
      <c r="T457" s="388"/>
      <c r="U457" s="388"/>
      <c r="V457" s="388"/>
      <c r="W457" s="388"/>
      <c r="X457" s="388"/>
      <c r="Y457" s="388"/>
      <c r="Z457" s="388"/>
      <c r="AA457" s="424"/>
      <c r="AB457" s="424"/>
    </row>
    <row r="458" spans="1:53" ht="18" customHeight="1" x14ac:dyDescent="0.2">
      <c r="A458" s="501" t="s">
        <v>979</v>
      </c>
      <c r="B458" s="406"/>
      <c r="C458" s="406"/>
      <c r="D458" s="406"/>
      <c r="E458" s="406"/>
      <c r="F458" s="406"/>
      <c r="G458" s="406"/>
      <c r="H458" s="412"/>
      <c r="I458" s="412"/>
      <c r="J458" s="388"/>
      <c r="K458" s="388"/>
      <c r="L458" s="388"/>
      <c r="M458" s="388"/>
      <c r="N458" s="388"/>
      <c r="O458" s="388"/>
      <c r="P458" s="388"/>
      <c r="Q458" s="388"/>
      <c r="R458" s="388"/>
      <c r="S458" s="388"/>
      <c r="T458" s="388"/>
      <c r="U458" s="388"/>
      <c r="V458" s="388"/>
      <c r="W458" s="388"/>
      <c r="X458" s="388"/>
      <c r="Y458" s="388"/>
      <c r="Z458" s="388"/>
      <c r="AA458" s="424"/>
      <c r="AB458" s="424"/>
    </row>
    <row r="459" spans="1:53" ht="19.95" customHeight="1" x14ac:dyDescent="0.2">
      <c r="A459" s="412"/>
      <c r="B459" s="642" t="s">
        <v>15</v>
      </c>
      <c r="C459" s="644" t="s">
        <v>655</v>
      </c>
      <c r="D459" s="645"/>
      <c r="E459" s="645"/>
      <c r="F459" s="645"/>
      <c r="G459" s="645"/>
      <c r="H459" s="645"/>
      <c r="I459" s="645"/>
      <c r="J459" s="645"/>
      <c r="K459" s="645"/>
      <c r="L459" s="645"/>
      <c r="M459" s="645"/>
      <c r="N459" s="645"/>
      <c r="O459" s="645"/>
      <c r="P459" s="645"/>
      <c r="Q459" s="645"/>
      <c r="R459" s="645"/>
      <c r="S459" s="645"/>
      <c r="T459" s="645"/>
      <c r="U459" s="645"/>
      <c r="V459" s="645"/>
      <c r="W459" s="645"/>
      <c r="X459" s="645"/>
      <c r="Y459" s="645"/>
      <c r="Z459" s="646"/>
      <c r="AA459" s="636" t="s">
        <v>1</v>
      </c>
      <c r="AB459" s="637"/>
    </row>
    <row r="460" spans="1:53" ht="19.95" customHeight="1" x14ac:dyDescent="0.2">
      <c r="A460" s="412"/>
      <c r="B460" s="643"/>
      <c r="C460" s="647"/>
      <c r="D460" s="648"/>
      <c r="E460" s="648"/>
      <c r="F460" s="648"/>
      <c r="G460" s="648"/>
      <c r="H460" s="648"/>
      <c r="I460" s="648"/>
      <c r="J460" s="648"/>
      <c r="K460" s="648"/>
      <c r="L460" s="648"/>
      <c r="M460" s="648"/>
      <c r="N460" s="648"/>
      <c r="O460" s="648"/>
      <c r="P460" s="648"/>
      <c r="Q460" s="648"/>
      <c r="R460" s="648"/>
      <c r="S460" s="648"/>
      <c r="T460" s="648"/>
      <c r="U460" s="648"/>
      <c r="V460" s="648"/>
      <c r="W460" s="648"/>
      <c r="X460" s="648"/>
      <c r="Y460" s="648"/>
      <c r="Z460" s="649"/>
      <c r="AA460" s="638"/>
      <c r="AB460" s="639"/>
    </row>
    <row r="461" spans="1:53" ht="19.95" customHeight="1" x14ac:dyDescent="0.2">
      <c r="A461" s="412"/>
      <c r="B461" s="657" t="s">
        <v>392</v>
      </c>
      <c r="C461" s="658" t="s">
        <v>853</v>
      </c>
      <c r="D461" s="658"/>
      <c r="E461" s="658"/>
      <c r="F461" s="658"/>
      <c r="G461" s="658"/>
      <c r="H461" s="658"/>
      <c r="I461" s="658"/>
      <c r="J461" s="658"/>
      <c r="K461" s="658"/>
      <c r="L461" s="658"/>
      <c r="M461" s="658"/>
      <c r="N461" s="658"/>
      <c r="O461" s="658"/>
      <c r="P461" s="658"/>
      <c r="Q461" s="658"/>
      <c r="R461" s="658"/>
      <c r="S461" s="658"/>
      <c r="T461" s="658"/>
      <c r="U461" s="658"/>
      <c r="V461" s="658"/>
      <c r="W461" s="658"/>
      <c r="X461" s="658"/>
      <c r="Y461" s="658"/>
      <c r="Z461" s="842"/>
      <c r="AA461" s="636" t="s">
        <v>1</v>
      </c>
      <c r="AB461" s="637"/>
    </row>
    <row r="462" spans="1:53" ht="19.95" customHeight="1" x14ac:dyDescent="0.2">
      <c r="A462" s="412"/>
      <c r="B462" s="657"/>
      <c r="C462" s="658"/>
      <c r="D462" s="658"/>
      <c r="E462" s="658"/>
      <c r="F462" s="658"/>
      <c r="G462" s="658"/>
      <c r="H462" s="658"/>
      <c r="I462" s="658"/>
      <c r="J462" s="658"/>
      <c r="K462" s="658"/>
      <c r="L462" s="658"/>
      <c r="M462" s="658"/>
      <c r="N462" s="658"/>
      <c r="O462" s="658"/>
      <c r="P462" s="658"/>
      <c r="Q462" s="658"/>
      <c r="R462" s="658"/>
      <c r="S462" s="658"/>
      <c r="T462" s="658"/>
      <c r="U462" s="658"/>
      <c r="V462" s="658"/>
      <c r="W462" s="658"/>
      <c r="X462" s="658"/>
      <c r="Y462" s="658"/>
      <c r="Z462" s="842"/>
      <c r="AA462" s="638"/>
      <c r="AB462" s="639"/>
    </row>
    <row r="463" spans="1:53" ht="22.5" customHeight="1" x14ac:dyDescent="0.2">
      <c r="A463" s="412"/>
      <c r="B463" s="659" t="s">
        <v>120</v>
      </c>
      <c r="C463" s="668" t="s">
        <v>852</v>
      </c>
      <c r="D463" s="669"/>
      <c r="E463" s="669"/>
      <c r="F463" s="669"/>
      <c r="G463" s="669"/>
      <c r="H463" s="669"/>
      <c r="I463" s="669"/>
      <c r="J463" s="669"/>
      <c r="K463" s="669"/>
      <c r="L463" s="669"/>
      <c r="M463" s="669"/>
      <c r="N463" s="669"/>
      <c r="O463" s="669"/>
      <c r="P463" s="669"/>
      <c r="Q463" s="669"/>
      <c r="R463" s="669"/>
      <c r="S463" s="669"/>
      <c r="T463" s="669"/>
      <c r="U463" s="669"/>
      <c r="V463" s="669"/>
      <c r="W463" s="669"/>
      <c r="X463" s="669"/>
      <c r="Y463" s="669"/>
      <c r="Z463" s="670"/>
      <c r="AA463" s="636" t="s">
        <v>1</v>
      </c>
      <c r="AB463" s="637"/>
    </row>
    <row r="464" spans="1:53" ht="31.8" customHeight="1" x14ac:dyDescent="0.2">
      <c r="A464" s="412"/>
      <c r="B464" s="643"/>
      <c r="C464" s="647"/>
      <c r="D464" s="648"/>
      <c r="E464" s="648"/>
      <c r="F464" s="648"/>
      <c r="G464" s="648"/>
      <c r="H464" s="648"/>
      <c r="I464" s="648"/>
      <c r="J464" s="648"/>
      <c r="K464" s="648"/>
      <c r="L464" s="648"/>
      <c r="M464" s="648"/>
      <c r="N464" s="648"/>
      <c r="O464" s="648"/>
      <c r="P464" s="648"/>
      <c r="Q464" s="648"/>
      <c r="R464" s="648"/>
      <c r="S464" s="648"/>
      <c r="T464" s="648"/>
      <c r="U464" s="648"/>
      <c r="V464" s="648"/>
      <c r="W464" s="648"/>
      <c r="X464" s="648"/>
      <c r="Y464" s="648"/>
      <c r="Z464" s="649"/>
      <c r="AA464" s="638"/>
      <c r="AB464" s="639"/>
    </row>
    <row r="465" spans="1:28" ht="43.8" customHeight="1" x14ac:dyDescent="0.2">
      <c r="A465" s="412"/>
      <c r="B465" s="642" t="s">
        <v>839</v>
      </c>
      <c r="C465" s="671" t="s">
        <v>873</v>
      </c>
      <c r="D465" s="672"/>
      <c r="E465" s="672"/>
      <c r="F465" s="672"/>
      <c r="G465" s="672"/>
      <c r="H465" s="672"/>
      <c r="I465" s="672"/>
      <c r="J465" s="672"/>
      <c r="K465" s="672"/>
      <c r="L465" s="672"/>
      <c r="M465" s="672"/>
      <c r="N465" s="672"/>
      <c r="O465" s="672"/>
      <c r="P465" s="672"/>
      <c r="Q465" s="672"/>
      <c r="R465" s="672"/>
      <c r="S465" s="672"/>
      <c r="T465" s="672"/>
      <c r="U465" s="672"/>
      <c r="V465" s="672"/>
      <c r="W465" s="672"/>
      <c r="X465" s="672"/>
      <c r="Y465" s="672"/>
      <c r="Z465" s="646"/>
      <c r="AA465" s="636" t="s">
        <v>1</v>
      </c>
      <c r="AB465" s="637"/>
    </row>
    <row r="466" spans="1:28" ht="32.4" customHeight="1" x14ac:dyDescent="0.2">
      <c r="A466" s="412"/>
      <c r="B466" s="643"/>
      <c r="C466" s="673"/>
      <c r="D466" s="674"/>
      <c r="E466" s="674"/>
      <c r="F466" s="674"/>
      <c r="G466" s="674"/>
      <c r="H466" s="674"/>
      <c r="I466" s="674"/>
      <c r="J466" s="674"/>
      <c r="K466" s="674"/>
      <c r="L466" s="674"/>
      <c r="M466" s="674"/>
      <c r="N466" s="674"/>
      <c r="O466" s="674"/>
      <c r="P466" s="674"/>
      <c r="Q466" s="674"/>
      <c r="R466" s="674"/>
      <c r="S466" s="674"/>
      <c r="T466" s="674"/>
      <c r="U466" s="674"/>
      <c r="V466" s="674"/>
      <c r="W466" s="674"/>
      <c r="X466" s="674"/>
      <c r="Y466" s="674"/>
      <c r="Z466" s="649"/>
      <c r="AA466" s="638"/>
      <c r="AB466" s="639"/>
    </row>
    <row r="467" spans="1:28" ht="42.75" customHeight="1" x14ac:dyDescent="0.2">
      <c r="A467" s="412"/>
      <c r="B467" s="642" t="s">
        <v>840</v>
      </c>
      <c r="C467" s="644" t="s">
        <v>841</v>
      </c>
      <c r="D467" s="645"/>
      <c r="E467" s="645"/>
      <c r="F467" s="645"/>
      <c r="G467" s="645"/>
      <c r="H467" s="645"/>
      <c r="I467" s="645"/>
      <c r="J467" s="645"/>
      <c r="K467" s="645"/>
      <c r="L467" s="645"/>
      <c r="M467" s="645"/>
      <c r="N467" s="645"/>
      <c r="O467" s="645"/>
      <c r="P467" s="645"/>
      <c r="Q467" s="645"/>
      <c r="R467" s="645"/>
      <c r="S467" s="645"/>
      <c r="T467" s="645"/>
      <c r="U467" s="645"/>
      <c r="V467" s="645"/>
      <c r="W467" s="645"/>
      <c r="X467" s="645"/>
      <c r="Y467" s="645"/>
      <c r="Z467" s="646"/>
      <c r="AA467" s="636" t="s">
        <v>1</v>
      </c>
      <c r="AB467" s="637"/>
    </row>
    <row r="468" spans="1:28" ht="39" customHeight="1" x14ac:dyDescent="0.2">
      <c r="A468" s="412"/>
      <c r="B468" s="643"/>
      <c r="C468" s="647"/>
      <c r="D468" s="648"/>
      <c r="E468" s="648"/>
      <c r="F468" s="648"/>
      <c r="G468" s="648"/>
      <c r="H468" s="648"/>
      <c r="I468" s="648"/>
      <c r="J468" s="648"/>
      <c r="K468" s="648"/>
      <c r="L468" s="648"/>
      <c r="M468" s="648"/>
      <c r="N468" s="648"/>
      <c r="O468" s="648"/>
      <c r="P468" s="648"/>
      <c r="Q468" s="648"/>
      <c r="R468" s="648"/>
      <c r="S468" s="648"/>
      <c r="T468" s="648"/>
      <c r="U468" s="648"/>
      <c r="V468" s="648"/>
      <c r="W468" s="648"/>
      <c r="X468" s="648"/>
      <c r="Y468" s="648"/>
      <c r="Z468" s="649"/>
      <c r="AA468" s="638"/>
      <c r="AB468" s="639"/>
    </row>
    <row r="469" spans="1:28" ht="34.5" customHeight="1" x14ac:dyDescent="0.2">
      <c r="A469" s="412"/>
      <c r="B469" s="642" t="s">
        <v>842</v>
      </c>
      <c r="C469" s="644" t="s">
        <v>854</v>
      </c>
      <c r="D469" s="645"/>
      <c r="E469" s="645"/>
      <c r="F469" s="645"/>
      <c r="G469" s="645"/>
      <c r="H469" s="645"/>
      <c r="I469" s="645"/>
      <c r="J469" s="645"/>
      <c r="K469" s="645"/>
      <c r="L469" s="645"/>
      <c r="M469" s="645"/>
      <c r="N469" s="645"/>
      <c r="O469" s="645"/>
      <c r="P469" s="645"/>
      <c r="Q469" s="645"/>
      <c r="R469" s="645"/>
      <c r="S469" s="645"/>
      <c r="T469" s="645"/>
      <c r="U469" s="645"/>
      <c r="V469" s="645"/>
      <c r="W469" s="645"/>
      <c r="X469" s="645"/>
      <c r="Y469" s="645"/>
      <c r="Z469" s="646"/>
      <c r="AA469" s="636" t="s">
        <v>1</v>
      </c>
      <c r="AB469" s="637"/>
    </row>
    <row r="470" spans="1:28" ht="31.8" customHeight="1" x14ac:dyDescent="0.2">
      <c r="A470" s="412"/>
      <c r="B470" s="643"/>
      <c r="C470" s="647"/>
      <c r="D470" s="648"/>
      <c r="E470" s="648"/>
      <c r="F470" s="648"/>
      <c r="G470" s="648"/>
      <c r="H470" s="648"/>
      <c r="I470" s="648"/>
      <c r="J470" s="648"/>
      <c r="K470" s="648"/>
      <c r="L470" s="648"/>
      <c r="M470" s="648"/>
      <c r="N470" s="648"/>
      <c r="O470" s="648"/>
      <c r="P470" s="648"/>
      <c r="Q470" s="648"/>
      <c r="R470" s="648"/>
      <c r="S470" s="648"/>
      <c r="T470" s="648"/>
      <c r="U470" s="648"/>
      <c r="V470" s="648"/>
      <c r="W470" s="648"/>
      <c r="X470" s="648"/>
      <c r="Y470" s="648"/>
      <c r="Z470" s="649"/>
      <c r="AA470" s="638"/>
      <c r="AB470" s="639"/>
    </row>
    <row r="471" spans="1:28" ht="34.5" customHeight="1" x14ac:dyDescent="0.2">
      <c r="A471" s="412"/>
      <c r="B471" s="642" t="s">
        <v>484</v>
      </c>
      <c r="C471" s="644" t="s">
        <v>656</v>
      </c>
      <c r="D471" s="645"/>
      <c r="E471" s="645"/>
      <c r="F471" s="645"/>
      <c r="G471" s="645"/>
      <c r="H471" s="645"/>
      <c r="I471" s="645"/>
      <c r="J471" s="645"/>
      <c r="K471" s="645"/>
      <c r="L471" s="645"/>
      <c r="M471" s="645"/>
      <c r="N471" s="645"/>
      <c r="O471" s="645"/>
      <c r="P471" s="645"/>
      <c r="Q471" s="645"/>
      <c r="R471" s="645"/>
      <c r="S471" s="645"/>
      <c r="T471" s="645"/>
      <c r="U471" s="645"/>
      <c r="V471" s="645"/>
      <c r="W471" s="645"/>
      <c r="X471" s="645"/>
      <c r="Y471" s="645"/>
      <c r="Z471" s="646"/>
      <c r="AA471" s="636" t="s">
        <v>1</v>
      </c>
      <c r="AB471" s="637"/>
    </row>
    <row r="472" spans="1:28" ht="31.8" customHeight="1" x14ac:dyDescent="0.2">
      <c r="A472" s="412"/>
      <c r="B472" s="643"/>
      <c r="C472" s="647"/>
      <c r="D472" s="648"/>
      <c r="E472" s="648"/>
      <c r="F472" s="648"/>
      <c r="G472" s="648"/>
      <c r="H472" s="648"/>
      <c r="I472" s="648"/>
      <c r="J472" s="648"/>
      <c r="K472" s="648"/>
      <c r="L472" s="648"/>
      <c r="M472" s="648"/>
      <c r="N472" s="648"/>
      <c r="O472" s="648"/>
      <c r="P472" s="648"/>
      <c r="Q472" s="648"/>
      <c r="R472" s="648"/>
      <c r="S472" s="648"/>
      <c r="T472" s="648"/>
      <c r="U472" s="648"/>
      <c r="V472" s="648"/>
      <c r="W472" s="648"/>
      <c r="X472" s="648"/>
      <c r="Y472" s="648"/>
      <c r="Z472" s="649"/>
      <c r="AA472" s="638"/>
      <c r="AB472" s="639"/>
    </row>
    <row r="473" spans="1:28" ht="22.5" customHeight="1" x14ac:dyDescent="0.2">
      <c r="A473" s="412"/>
      <c r="B473" s="642" t="s">
        <v>843</v>
      </c>
      <c r="C473" s="644" t="s">
        <v>988</v>
      </c>
      <c r="D473" s="645"/>
      <c r="E473" s="645"/>
      <c r="F473" s="645"/>
      <c r="G473" s="645"/>
      <c r="H473" s="645"/>
      <c r="I473" s="645"/>
      <c r="J473" s="645"/>
      <c r="K473" s="645"/>
      <c r="L473" s="645"/>
      <c r="M473" s="645"/>
      <c r="N473" s="645"/>
      <c r="O473" s="645"/>
      <c r="P473" s="645"/>
      <c r="Q473" s="645"/>
      <c r="R473" s="645"/>
      <c r="S473" s="645"/>
      <c r="T473" s="645"/>
      <c r="U473" s="645"/>
      <c r="V473" s="645"/>
      <c r="W473" s="645"/>
      <c r="X473" s="645"/>
      <c r="Y473" s="645"/>
      <c r="Z473" s="646"/>
      <c r="AA473" s="636" t="s">
        <v>1</v>
      </c>
      <c r="AB473" s="637"/>
    </row>
    <row r="474" spans="1:28" ht="28.2" customHeight="1" x14ac:dyDescent="0.2">
      <c r="A474" s="412"/>
      <c r="B474" s="643"/>
      <c r="C474" s="647"/>
      <c r="D474" s="648"/>
      <c r="E474" s="648"/>
      <c r="F474" s="648"/>
      <c r="G474" s="648"/>
      <c r="H474" s="648"/>
      <c r="I474" s="648"/>
      <c r="J474" s="648"/>
      <c r="K474" s="648"/>
      <c r="L474" s="648"/>
      <c r="M474" s="648"/>
      <c r="N474" s="648"/>
      <c r="O474" s="648"/>
      <c r="P474" s="648"/>
      <c r="Q474" s="648"/>
      <c r="R474" s="648"/>
      <c r="S474" s="648"/>
      <c r="T474" s="648"/>
      <c r="U474" s="648"/>
      <c r="V474" s="648"/>
      <c r="W474" s="648"/>
      <c r="X474" s="648"/>
      <c r="Y474" s="648"/>
      <c r="Z474" s="649"/>
      <c r="AA474" s="638"/>
      <c r="AB474" s="639"/>
    </row>
    <row r="475" spans="1:28" ht="7.2" customHeight="1" x14ac:dyDescent="0.2">
      <c r="A475" s="410"/>
      <c r="B475" s="412"/>
      <c r="C475" s="429"/>
      <c r="D475" s="412"/>
      <c r="E475" s="412"/>
      <c r="F475" s="412"/>
      <c r="G475" s="412"/>
      <c r="H475" s="412"/>
      <c r="I475" s="412"/>
      <c r="J475" s="388"/>
      <c r="K475" s="388"/>
      <c r="L475" s="388"/>
      <c r="M475" s="388"/>
      <c r="N475" s="388"/>
      <c r="O475" s="388"/>
      <c r="P475" s="388"/>
      <c r="Q475" s="388"/>
      <c r="R475" s="388"/>
      <c r="S475" s="388"/>
      <c r="T475" s="388"/>
      <c r="U475" s="388"/>
      <c r="V475" s="388"/>
      <c r="W475" s="388"/>
      <c r="X475" s="388"/>
      <c r="Y475" s="388"/>
      <c r="Z475" s="388"/>
      <c r="AA475" s="424"/>
      <c r="AB475" s="424"/>
    </row>
    <row r="476" spans="1:28" ht="18" customHeight="1" x14ac:dyDescent="0.2">
      <c r="A476" s="501" t="s">
        <v>975</v>
      </c>
      <c r="B476" s="401"/>
      <c r="C476" s="412"/>
      <c r="D476" s="412"/>
      <c r="E476" s="412"/>
      <c r="F476" s="412"/>
      <c r="G476" s="412"/>
      <c r="H476" s="412"/>
      <c r="I476" s="412"/>
      <c r="J476" s="388"/>
      <c r="K476" s="388"/>
      <c r="L476" s="388"/>
      <c r="M476" s="388"/>
      <c r="N476" s="388"/>
      <c r="O476" s="388"/>
      <c r="P476" s="388"/>
      <c r="Q476" s="388"/>
      <c r="R476" s="388"/>
      <c r="S476" s="388"/>
      <c r="T476" s="388"/>
      <c r="U476" s="388"/>
      <c r="V476" s="388"/>
      <c r="W476" s="388"/>
      <c r="X476" s="388"/>
      <c r="Y476" s="388"/>
      <c r="Z476" s="388"/>
      <c r="AA476" s="419"/>
      <c r="AB476" s="419"/>
    </row>
    <row r="477" spans="1:28" ht="15" customHeight="1" x14ac:dyDescent="0.2">
      <c r="A477" s="412"/>
      <c r="B477" s="657" t="s">
        <v>17</v>
      </c>
      <c r="C477" s="644" t="s">
        <v>370</v>
      </c>
      <c r="D477" s="645"/>
      <c r="E477" s="645"/>
      <c r="F477" s="645"/>
      <c r="G477" s="645"/>
      <c r="H477" s="645"/>
      <c r="I477" s="645"/>
      <c r="J477" s="645"/>
      <c r="K477" s="645"/>
      <c r="L477" s="645"/>
      <c r="M477" s="645"/>
      <c r="N477" s="645"/>
      <c r="O477" s="645"/>
      <c r="P477" s="645"/>
      <c r="Q477" s="645"/>
      <c r="R477" s="645"/>
      <c r="S477" s="645"/>
      <c r="T477" s="645"/>
      <c r="U477" s="645"/>
      <c r="V477" s="645"/>
      <c r="W477" s="645"/>
      <c r="X477" s="645"/>
      <c r="Y477" s="645"/>
      <c r="Z477" s="646"/>
      <c r="AA477" s="636" t="s">
        <v>1</v>
      </c>
      <c r="AB477" s="637"/>
    </row>
    <row r="478" spans="1:28" ht="15" customHeight="1" x14ac:dyDescent="0.2">
      <c r="A478" s="412"/>
      <c r="B478" s="657"/>
      <c r="C478" s="647"/>
      <c r="D478" s="648"/>
      <c r="E478" s="648"/>
      <c r="F478" s="648"/>
      <c r="G478" s="648"/>
      <c r="H478" s="648"/>
      <c r="I478" s="648"/>
      <c r="J478" s="648"/>
      <c r="K478" s="648"/>
      <c r="L478" s="648"/>
      <c r="M478" s="648"/>
      <c r="N478" s="648"/>
      <c r="O478" s="648"/>
      <c r="P478" s="648"/>
      <c r="Q478" s="648"/>
      <c r="R478" s="648"/>
      <c r="S478" s="648"/>
      <c r="T478" s="648"/>
      <c r="U478" s="648"/>
      <c r="V478" s="648"/>
      <c r="W478" s="648"/>
      <c r="X478" s="648"/>
      <c r="Y478" s="648"/>
      <c r="Z478" s="649"/>
      <c r="AA478" s="638"/>
      <c r="AB478" s="639"/>
    </row>
    <row r="479" spans="1:28" ht="15" customHeight="1" x14ac:dyDescent="0.2">
      <c r="A479" s="412"/>
      <c r="B479" s="657" t="s">
        <v>93</v>
      </c>
      <c r="C479" s="644" t="s">
        <v>335</v>
      </c>
      <c r="D479" s="645"/>
      <c r="E479" s="645"/>
      <c r="F479" s="645"/>
      <c r="G479" s="645"/>
      <c r="H479" s="645"/>
      <c r="I479" s="645"/>
      <c r="J479" s="645"/>
      <c r="K479" s="645"/>
      <c r="L479" s="645"/>
      <c r="M479" s="645"/>
      <c r="N479" s="645"/>
      <c r="O479" s="645"/>
      <c r="P479" s="645"/>
      <c r="Q479" s="645"/>
      <c r="R479" s="645"/>
      <c r="S479" s="645"/>
      <c r="T479" s="645"/>
      <c r="U479" s="645"/>
      <c r="V479" s="645"/>
      <c r="W479" s="645"/>
      <c r="X479" s="645"/>
      <c r="Y479" s="645"/>
      <c r="Z479" s="646"/>
      <c r="AA479" s="636" t="s">
        <v>1</v>
      </c>
      <c r="AB479" s="637"/>
    </row>
    <row r="480" spans="1:28" ht="15" customHeight="1" x14ac:dyDescent="0.2">
      <c r="A480" s="412"/>
      <c r="B480" s="657"/>
      <c r="C480" s="647"/>
      <c r="D480" s="648"/>
      <c r="E480" s="648"/>
      <c r="F480" s="648"/>
      <c r="G480" s="648"/>
      <c r="H480" s="648"/>
      <c r="I480" s="648"/>
      <c r="J480" s="648"/>
      <c r="K480" s="648"/>
      <c r="L480" s="648"/>
      <c r="M480" s="648"/>
      <c r="N480" s="648"/>
      <c r="O480" s="648"/>
      <c r="P480" s="648"/>
      <c r="Q480" s="648"/>
      <c r="R480" s="648"/>
      <c r="S480" s="648"/>
      <c r="T480" s="648"/>
      <c r="U480" s="648"/>
      <c r="V480" s="648"/>
      <c r="W480" s="648"/>
      <c r="X480" s="648"/>
      <c r="Y480" s="648"/>
      <c r="Z480" s="649"/>
      <c r="AA480" s="638"/>
      <c r="AB480" s="639"/>
    </row>
    <row r="481" spans="1:28" ht="15" customHeight="1" x14ac:dyDescent="0.2">
      <c r="A481" s="412"/>
      <c r="B481" s="657" t="s">
        <v>132</v>
      </c>
      <c r="C481" s="644" t="s">
        <v>258</v>
      </c>
      <c r="D481" s="645"/>
      <c r="E481" s="645"/>
      <c r="F481" s="645"/>
      <c r="G481" s="645"/>
      <c r="H481" s="645"/>
      <c r="I481" s="645"/>
      <c r="J481" s="645"/>
      <c r="K481" s="645"/>
      <c r="L481" s="645"/>
      <c r="M481" s="645"/>
      <c r="N481" s="645"/>
      <c r="O481" s="645"/>
      <c r="P481" s="645"/>
      <c r="Q481" s="645"/>
      <c r="R481" s="645"/>
      <c r="S481" s="645"/>
      <c r="T481" s="645"/>
      <c r="U481" s="645"/>
      <c r="V481" s="645"/>
      <c r="W481" s="645"/>
      <c r="X481" s="645"/>
      <c r="Y481" s="645"/>
      <c r="Z481" s="646"/>
      <c r="AA481" s="636" t="s">
        <v>1</v>
      </c>
      <c r="AB481" s="637"/>
    </row>
    <row r="482" spans="1:28" ht="15" customHeight="1" x14ac:dyDescent="0.2">
      <c r="A482" s="412"/>
      <c r="B482" s="657"/>
      <c r="C482" s="647"/>
      <c r="D482" s="648"/>
      <c r="E482" s="648"/>
      <c r="F482" s="648"/>
      <c r="G482" s="648"/>
      <c r="H482" s="648"/>
      <c r="I482" s="648"/>
      <c r="J482" s="648"/>
      <c r="K482" s="648"/>
      <c r="L482" s="648"/>
      <c r="M482" s="648"/>
      <c r="N482" s="648"/>
      <c r="O482" s="648"/>
      <c r="P482" s="648"/>
      <c r="Q482" s="648"/>
      <c r="R482" s="648"/>
      <c r="S482" s="648"/>
      <c r="T482" s="648"/>
      <c r="U482" s="648"/>
      <c r="V482" s="648"/>
      <c r="W482" s="648"/>
      <c r="X482" s="648"/>
      <c r="Y482" s="648"/>
      <c r="Z482" s="649"/>
      <c r="AA482" s="638"/>
      <c r="AB482" s="639"/>
    </row>
    <row r="483" spans="1:28" ht="19.95" customHeight="1" x14ac:dyDescent="0.2">
      <c r="A483" s="412"/>
      <c r="B483" s="657" t="s">
        <v>94</v>
      </c>
      <c r="C483" s="644" t="s">
        <v>259</v>
      </c>
      <c r="D483" s="645"/>
      <c r="E483" s="645"/>
      <c r="F483" s="645"/>
      <c r="G483" s="645"/>
      <c r="H483" s="645"/>
      <c r="I483" s="645"/>
      <c r="J483" s="645"/>
      <c r="K483" s="645"/>
      <c r="L483" s="645"/>
      <c r="M483" s="645"/>
      <c r="N483" s="645"/>
      <c r="O483" s="645"/>
      <c r="P483" s="645"/>
      <c r="Q483" s="645"/>
      <c r="R483" s="645"/>
      <c r="S483" s="645"/>
      <c r="T483" s="645"/>
      <c r="U483" s="645"/>
      <c r="V483" s="645"/>
      <c r="W483" s="645"/>
      <c r="X483" s="645"/>
      <c r="Y483" s="645"/>
      <c r="Z483" s="646"/>
      <c r="AA483" s="636" t="s">
        <v>1</v>
      </c>
      <c r="AB483" s="637"/>
    </row>
    <row r="484" spans="1:28" ht="19.95" customHeight="1" x14ac:dyDescent="0.2">
      <c r="A484" s="412"/>
      <c r="B484" s="657"/>
      <c r="C484" s="647"/>
      <c r="D484" s="648"/>
      <c r="E484" s="648"/>
      <c r="F484" s="648"/>
      <c r="G484" s="648"/>
      <c r="H484" s="648"/>
      <c r="I484" s="648"/>
      <c r="J484" s="648"/>
      <c r="K484" s="648"/>
      <c r="L484" s="648"/>
      <c r="M484" s="648"/>
      <c r="N484" s="648"/>
      <c r="O484" s="648"/>
      <c r="P484" s="648"/>
      <c r="Q484" s="648"/>
      <c r="R484" s="648"/>
      <c r="S484" s="648"/>
      <c r="T484" s="648"/>
      <c r="U484" s="648"/>
      <c r="V484" s="648"/>
      <c r="W484" s="648"/>
      <c r="X484" s="648"/>
      <c r="Y484" s="648"/>
      <c r="Z484" s="649"/>
      <c r="AA484" s="638"/>
      <c r="AB484" s="639"/>
    </row>
    <row r="485" spans="1:28" ht="19.95" customHeight="1" x14ac:dyDescent="0.2">
      <c r="A485" s="412"/>
      <c r="B485" s="657" t="s">
        <v>138</v>
      </c>
      <c r="C485" s="644" t="s">
        <v>260</v>
      </c>
      <c r="D485" s="645"/>
      <c r="E485" s="645"/>
      <c r="F485" s="645"/>
      <c r="G485" s="645"/>
      <c r="H485" s="645"/>
      <c r="I485" s="645"/>
      <c r="J485" s="645"/>
      <c r="K485" s="645"/>
      <c r="L485" s="645"/>
      <c r="M485" s="645"/>
      <c r="N485" s="645"/>
      <c r="O485" s="645"/>
      <c r="P485" s="645"/>
      <c r="Q485" s="645"/>
      <c r="R485" s="645"/>
      <c r="S485" s="645"/>
      <c r="T485" s="645"/>
      <c r="U485" s="645"/>
      <c r="V485" s="645"/>
      <c r="W485" s="645"/>
      <c r="X485" s="645"/>
      <c r="Y485" s="645"/>
      <c r="Z485" s="646"/>
      <c r="AA485" s="636" t="s">
        <v>1</v>
      </c>
      <c r="AB485" s="637"/>
    </row>
    <row r="486" spans="1:28" ht="19.95" customHeight="1" x14ac:dyDescent="0.2">
      <c r="A486" s="412"/>
      <c r="B486" s="657"/>
      <c r="C486" s="647"/>
      <c r="D486" s="648"/>
      <c r="E486" s="648"/>
      <c r="F486" s="648"/>
      <c r="G486" s="648"/>
      <c r="H486" s="648"/>
      <c r="I486" s="648"/>
      <c r="J486" s="648"/>
      <c r="K486" s="648"/>
      <c r="L486" s="648"/>
      <c r="M486" s="648"/>
      <c r="N486" s="648"/>
      <c r="O486" s="648"/>
      <c r="P486" s="648"/>
      <c r="Q486" s="648"/>
      <c r="R486" s="648"/>
      <c r="S486" s="648"/>
      <c r="T486" s="648"/>
      <c r="U486" s="648"/>
      <c r="V486" s="648"/>
      <c r="W486" s="648"/>
      <c r="X486" s="648"/>
      <c r="Y486" s="648"/>
      <c r="Z486" s="649"/>
      <c r="AA486" s="638"/>
      <c r="AB486" s="639"/>
    </row>
    <row r="487" spans="1:28" ht="19.95" customHeight="1" x14ac:dyDescent="0.2">
      <c r="A487" s="412"/>
      <c r="B487" s="657" t="s">
        <v>95</v>
      </c>
      <c r="C487" s="644" t="s">
        <v>136</v>
      </c>
      <c r="D487" s="645"/>
      <c r="E487" s="645"/>
      <c r="F487" s="645"/>
      <c r="G487" s="645"/>
      <c r="H487" s="645"/>
      <c r="I487" s="645"/>
      <c r="J487" s="645"/>
      <c r="K487" s="645"/>
      <c r="L487" s="645"/>
      <c r="M487" s="645"/>
      <c r="N487" s="645"/>
      <c r="O487" s="645"/>
      <c r="P487" s="645"/>
      <c r="Q487" s="645"/>
      <c r="R487" s="645"/>
      <c r="S487" s="645"/>
      <c r="T487" s="645"/>
      <c r="U487" s="645"/>
      <c r="V487" s="645"/>
      <c r="W487" s="645"/>
      <c r="X487" s="645"/>
      <c r="Y487" s="645"/>
      <c r="Z487" s="646"/>
      <c r="AA487" s="636" t="s">
        <v>1</v>
      </c>
      <c r="AB487" s="637"/>
    </row>
    <row r="488" spans="1:28" ht="19.95" customHeight="1" x14ac:dyDescent="0.2">
      <c r="A488" s="412"/>
      <c r="B488" s="657"/>
      <c r="C488" s="647"/>
      <c r="D488" s="648"/>
      <c r="E488" s="648"/>
      <c r="F488" s="648"/>
      <c r="G488" s="648"/>
      <c r="H488" s="648"/>
      <c r="I488" s="648"/>
      <c r="J488" s="648"/>
      <c r="K488" s="648"/>
      <c r="L488" s="648"/>
      <c r="M488" s="648"/>
      <c r="N488" s="648"/>
      <c r="O488" s="648"/>
      <c r="P488" s="648"/>
      <c r="Q488" s="648"/>
      <c r="R488" s="648"/>
      <c r="S488" s="648"/>
      <c r="T488" s="648"/>
      <c r="U488" s="648"/>
      <c r="V488" s="648"/>
      <c r="W488" s="648"/>
      <c r="X488" s="648"/>
      <c r="Y488" s="648"/>
      <c r="Z488" s="649"/>
      <c r="AA488" s="638"/>
      <c r="AB488" s="639"/>
    </row>
    <row r="489" spans="1:28" ht="6.6" customHeight="1" x14ac:dyDescent="0.2">
      <c r="A489" s="410"/>
      <c r="B489" s="412"/>
      <c r="C489" s="429"/>
      <c r="D489" s="412"/>
      <c r="E489" s="412"/>
      <c r="F489" s="412"/>
      <c r="G489" s="412"/>
      <c r="H489" s="412"/>
      <c r="I489" s="412"/>
      <c r="J489" s="388"/>
      <c r="K489" s="388"/>
      <c r="L489" s="388"/>
      <c r="M489" s="388"/>
      <c r="N489" s="388"/>
      <c r="O489" s="388"/>
      <c r="P489" s="388"/>
      <c r="Q489" s="388"/>
      <c r="R489" s="388"/>
      <c r="S489" s="388"/>
      <c r="T489" s="388"/>
      <c r="U489" s="388"/>
      <c r="V489" s="388"/>
      <c r="W489" s="388"/>
      <c r="X489" s="388"/>
      <c r="Y489" s="388"/>
      <c r="Z489" s="388"/>
      <c r="AA489" s="424"/>
      <c r="AB489" s="424"/>
    </row>
    <row r="490" spans="1:28" ht="18" customHeight="1" x14ac:dyDescent="0.2">
      <c r="A490" s="501" t="s">
        <v>976</v>
      </c>
      <c r="B490" s="401"/>
      <c r="C490" s="412"/>
      <c r="D490" s="412"/>
      <c r="E490" s="412"/>
      <c r="F490" s="412"/>
      <c r="G490" s="412"/>
      <c r="H490" s="412"/>
      <c r="I490" s="412"/>
      <c r="J490" s="388"/>
      <c r="K490" s="388"/>
      <c r="L490" s="388"/>
      <c r="M490" s="388"/>
      <c r="N490" s="388"/>
      <c r="O490" s="388"/>
      <c r="P490" s="388"/>
      <c r="Q490" s="388"/>
      <c r="R490" s="388"/>
      <c r="S490" s="388"/>
      <c r="T490" s="388"/>
      <c r="U490" s="388"/>
      <c r="V490" s="388"/>
      <c r="W490" s="388"/>
      <c r="X490" s="388"/>
      <c r="Y490" s="388"/>
      <c r="Z490" s="388"/>
      <c r="AA490" s="419"/>
      <c r="AB490" s="419"/>
    </row>
    <row r="491" spans="1:28" ht="48.6" customHeight="1" x14ac:dyDescent="0.2">
      <c r="A491" s="412"/>
      <c r="B491" s="657" t="s">
        <v>15</v>
      </c>
      <c r="C491" s="644" t="s">
        <v>394</v>
      </c>
      <c r="D491" s="645"/>
      <c r="E491" s="645"/>
      <c r="F491" s="645"/>
      <c r="G491" s="645"/>
      <c r="H491" s="645"/>
      <c r="I491" s="645"/>
      <c r="J491" s="645"/>
      <c r="K491" s="645"/>
      <c r="L491" s="645"/>
      <c r="M491" s="645"/>
      <c r="N491" s="645"/>
      <c r="O491" s="645"/>
      <c r="P491" s="645"/>
      <c r="Q491" s="645"/>
      <c r="R491" s="645"/>
      <c r="S491" s="645"/>
      <c r="T491" s="645"/>
      <c r="U491" s="645"/>
      <c r="V491" s="645"/>
      <c r="W491" s="645"/>
      <c r="X491" s="645"/>
      <c r="Y491" s="645"/>
      <c r="Z491" s="646"/>
      <c r="AA491" s="636" t="s">
        <v>1</v>
      </c>
      <c r="AB491" s="637"/>
    </row>
    <row r="492" spans="1:28" ht="30" customHeight="1" x14ac:dyDescent="0.2">
      <c r="A492" s="412"/>
      <c r="B492" s="657"/>
      <c r="C492" s="647"/>
      <c r="D492" s="648"/>
      <c r="E492" s="648"/>
      <c r="F492" s="648"/>
      <c r="G492" s="648"/>
      <c r="H492" s="648"/>
      <c r="I492" s="648"/>
      <c r="J492" s="648"/>
      <c r="K492" s="648"/>
      <c r="L492" s="648"/>
      <c r="M492" s="648"/>
      <c r="N492" s="648"/>
      <c r="O492" s="648"/>
      <c r="P492" s="648"/>
      <c r="Q492" s="648"/>
      <c r="R492" s="648"/>
      <c r="S492" s="648"/>
      <c r="T492" s="648"/>
      <c r="U492" s="648"/>
      <c r="V492" s="648"/>
      <c r="W492" s="648"/>
      <c r="X492" s="648"/>
      <c r="Y492" s="648"/>
      <c r="Z492" s="649"/>
      <c r="AA492" s="638"/>
      <c r="AB492" s="639"/>
    </row>
    <row r="493" spans="1:28" ht="22.5" customHeight="1" x14ac:dyDescent="0.2">
      <c r="A493" s="412"/>
      <c r="B493" s="642" t="s">
        <v>93</v>
      </c>
      <c r="C493" s="644" t="s">
        <v>395</v>
      </c>
      <c r="D493" s="645"/>
      <c r="E493" s="645"/>
      <c r="F493" s="645"/>
      <c r="G493" s="645"/>
      <c r="H493" s="645"/>
      <c r="I493" s="645"/>
      <c r="J493" s="645"/>
      <c r="K493" s="645"/>
      <c r="L493" s="645"/>
      <c r="M493" s="645"/>
      <c r="N493" s="645"/>
      <c r="O493" s="645"/>
      <c r="P493" s="645"/>
      <c r="Q493" s="645"/>
      <c r="R493" s="645"/>
      <c r="S493" s="645"/>
      <c r="T493" s="645"/>
      <c r="U493" s="645"/>
      <c r="V493" s="645"/>
      <c r="W493" s="645"/>
      <c r="X493" s="645"/>
      <c r="Y493" s="645"/>
      <c r="Z493" s="646"/>
      <c r="AA493" s="636" t="s">
        <v>1</v>
      </c>
      <c r="AB493" s="637"/>
    </row>
    <row r="494" spans="1:28" ht="22.5" customHeight="1" x14ac:dyDescent="0.2">
      <c r="A494" s="412"/>
      <c r="B494" s="643"/>
      <c r="C494" s="647"/>
      <c r="D494" s="648"/>
      <c r="E494" s="648"/>
      <c r="F494" s="648"/>
      <c r="G494" s="648"/>
      <c r="H494" s="648"/>
      <c r="I494" s="648"/>
      <c r="J494" s="648"/>
      <c r="K494" s="648"/>
      <c r="L494" s="648"/>
      <c r="M494" s="648"/>
      <c r="N494" s="648"/>
      <c r="O494" s="648"/>
      <c r="P494" s="648"/>
      <c r="Q494" s="648"/>
      <c r="R494" s="648"/>
      <c r="S494" s="648"/>
      <c r="T494" s="648"/>
      <c r="U494" s="648"/>
      <c r="V494" s="648"/>
      <c r="W494" s="648"/>
      <c r="X494" s="648"/>
      <c r="Y494" s="648"/>
      <c r="Z494" s="649"/>
      <c r="AA494" s="638"/>
      <c r="AB494" s="639"/>
    </row>
    <row r="495" spans="1:28" ht="22.5" customHeight="1" x14ac:dyDescent="0.2">
      <c r="A495" s="412"/>
      <c r="B495" s="657" t="s">
        <v>120</v>
      </c>
      <c r="C495" s="644" t="s">
        <v>396</v>
      </c>
      <c r="D495" s="645"/>
      <c r="E495" s="645"/>
      <c r="F495" s="645"/>
      <c r="G495" s="645"/>
      <c r="H495" s="645"/>
      <c r="I495" s="645"/>
      <c r="J495" s="645"/>
      <c r="K495" s="645"/>
      <c r="L495" s="645"/>
      <c r="M495" s="645"/>
      <c r="N495" s="645"/>
      <c r="O495" s="645"/>
      <c r="P495" s="645"/>
      <c r="Q495" s="645"/>
      <c r="R495" s="645"/>
      <c r="S495" s="645"/>
      <c r="T495" s="645"/>
      <c r="U495" s="645"/>
      <c r="V495" s="645"/>
      <c r="W495" s="645"/>
      <c r="X495" s="645"/>
      <c r="Y495" s="645"/>
      <c r="Z495" s="646"/>
      <c r="AA495" s="636" t="s">
        <v>1</v>
      </c>
      <c r="AB495" s="637"/>
    </row>
    <row r="496" spans="1:28" ht="33.6" customHeight="1" x14ac:dyDescent="0.2">
      <c r="A496" s="412"/>
      <c r="B496" s="657"/>
      <c r="C496" s="647"/>
      <c r="D496" s="648"/>
      <c r="E496" s="648"/>
      <c r="F496" s="648"/>
      <c r="G496" s="648"/>
      <c r="H496" s="648"/>
      <c r="I496" s="648"/>
      <c r="J496" s="648"/>
      <c r="K496" s="648"/>
      <c r="L496" s="648"/>
      <c r="M496" s="648"/>
      <c r="N496" s="648"/>
      <c r="O496" s="648"/>
      <c r="P496" s="648"/>
      <c r="Q496" s="648"/>
      <c r="R496" s="648"/>
      <c r="S496" s="648"/>
      <c r="T496" s="648"/>
      <c r="U496" s="648"/>
      <c r="V496" s="648"/>
      <c r="W496" s="648"/>
      <c r="X496" s="648"/>
      <c r="Y496" s="648"/>
      <c r="Z496" s="649"/>
      <c r="AA496" s="638"/>
      <c r="AB496" s="639"/>
    </row>
    <row r="497" spans="1:28" ht="22.5" customHeight="1" x14ac:dyDescent="0.2">
      <c r="A497" s="412"/>
      <c r="B497" s="657" t="s">
        <v>127</v>
      </c>
      <c r="C497" s="644" t="s">
        <v>397</v>
      </c>
      <c r="D497" s="645"/>
      <c r="E497" s="645"/>
      <c r="F497" s="645"/>
      <c r="G497" s="645"/>
      <c r="H497" s="645"/>
      <c r="I497" s="645"/>
      <c r="J497" s="645"/>
      <c r="K497" s="645"/>
      <c r="L497" s="645"/>
      <c r="M497" s="645"/>
      <c r="N497" s="645"/>
      <c r="O497" s="645"/>
      <c r="P497" s="645"/>
      <c r="Q497" s="645"/>
      <c r="R497" s="645"/>
      <c r="S497" s="645"/>
      <c r="T497" s="645"/>
      <c r="U497" s="645"/>
      <c r="V497" s="645"/>
      <c r="W497" s="645"/>
      <c r="X497" s="645"/>
      <c r="Y497" s="645"/>
      <c r="Z497" s="646"/>
      <c r="AA497" s="636" t="s">
        <v>1</v>
      </c>
      <c r="AB497" s="637"/>
    </row>
    <row r="498" spans="1:28" ht="22.5" customHeight="1" x14ac:dyDescent="0.2">
      <c r="A498" s="412"/>
      <c r="B498" s="657"/>
      <c r="C498" s="647"/>
      <c r="D498" s="648"/>
      <c r="E498" s="648"/>
      <c r="F498" s="648"/>
      <c r="G498" s="648"/>
      <c r="H498" s="648"/>
      <c r="I498" s="648"/>
      <c r="J498" s="648"/>
      <c r="K498" s="648"/>
      <c r="L498" s="648"/>
      <c r="M498" s="648"/>
      <c r="N498" s="648"/>
      <c r="O498" s="648"/>
      <c r="P498" s="648"/>
      <c r="Q498" s="648"/>
      <c r="R498" s="648"/>
      <c r="S498" s="648"/>
      <c r="T498" s="648"/>
      <c r="U498" s="648"/>
      <c r="V498" s="648"/>
      <c r="W498" s="648"/>
      <c r="X498" s="648"/>
      <c r="Y498" s="648"/>
      <c r="Z498" s="649"/>
      <c r="AA498" s="638"/>
      <c r="AB498" s="639"/>
    </row>
    <row r="499" spans="1:28" ht="28.8" customHeight="1" x14ac:dyDescent="0.2">
      <c r="A499" s="412"/>
      <c r="B499" s="657" t="s">
        <v>7</v>
      </c>
      <c r="C499" s="658" t="s">
        <v>398</v>
      </c>
      <c r="D499" s="658"/>
      <c r="E499" s="658"/>
      <c r="F499" s="658"/>
      <c r="G499" s="658"/>
      <c r="H499" s="658"/>
      <c r="I499" s="658"/>
      <c r="J499" s="658"/>
      <c r="K499" s="658"/>
      <c r="L499" s="658"/>
      <c r="M499" s="658"/>
      <c r="N499" s="658"/>
      <c r="O499" s="658"/>
      <c r="P499" s="658"/>
      <c r="Q499" s="658"/>
      <c r="R499" s="658"/>
      <c r="S499" s="658"/>
      <c r="T499" s="658"/>
      <c r="U499" s="658"/>
      <c r="V499" s="658"/>
      <c r="W499" s="658"/>
      <c r="X499" s="658"/>
      <c r="Y499" s="658"/>
      <c r="Z499" s="658"/>
      <c r="AA499" s="636" t="s">
        <v>1</v>
      </c>
      <c r="AB499" s="637"/>
    </row>
    <row r="500" spans="1:28" ht="37.200000000000003" customHeight="1" x14ac:dyDescent="0.2">
      <c r="A500" s="412"/>
      <c r="B500" s="657"/>
      <c r="C500" s="658"/>
      <c r="D500" s="658"/>
      <c r="E500" s="658"/>
      <c r="F500" s="658"/>
      <c r="G500" s="658"/>
      <c r="H500" s="658"/>
      <c r="I500" s="658"/>
      <c r="J500" s="658"/>
      <c r="K500" s="658"/>
      <c r="L500" s="658"/>
      <c r="M500" s="658"/>
      <c r="N500" s="658"/>
      <c r="O500" s="658"/>
      <c r="P500" s="658"/>
      <c r="Q500" s="658"/>
      <c r="R500" s="658"/>
      <c r="S500" s="658"/>
      <c r="T500" s="658"/>
      <c r="U500" s="658"/>
      <c r="V500" s="658"/>
      <c r="W500" s="658"/>
      <c r="X500" s="658"/>
      <c r="Y500" s="658"/>
      <c r="Z500" s="658"/>
      <c r="AA500" s="638"/>
      <c r="AB500" s="639"/>
    </row>
    <row r="501" spans="1:28" ht="37.5" customHeight="1" x14ac:dyDescent="0.2">
      <c r="A501" s="412"/>
      <c r="B501" s="657" t="s">
        <v>9</v>
      </c>
      <c r="C501" s="644" t="s">
        <v>399</v>
      </c>
      <c r="D501" s="645"/>
      <c r="E501" s="645"/>
      <c r="F501" s="645"/>
      <c r="G501" s="645"/>
      <c r="H501" s="645"/>
      <c r="I501" s="645"/>
      <c r="J501" s="645"/>
      <c r="K501" s="645"/>
      <c r="L501" s="645"/>
      <c r="M501" s="645"/>
      <c r="N501" s="645"/>
      <c r="O501" s="645"/>
      <c r="P501" s="645"/>
      <c r="Q501" s="645"/>
      <c r="R501" s="645"/>
      <c r="S501" s="645"/>
      <c r="T501" s="645"/>
      <c r="U501" s="645"/>
      <c r="V501" s="645"/>
      <c r="W501" s="645"/>
      <c r="X501" s="645"/>
      <c r="Y501" s="645"/>
      <c r="Z501" s="646"/>
      <c r="AA501" s="636" t="s">
        <v>1</v>
      </c>
      <c r="AB501" s="637"/>
    </row>
    <row r="502" spans="1:28" ht="40.200000000000003" customHeight="1" x14ac:dyDescent="0.2">
      <c r="A502" s="412"/>
      <c r="B502" s="657"/>
      <c r="C502" s="647"/>
      <c r="D502" s="648"/>
      <c r="E502" s="648"/>
      <c r="F502" s="648"/>
      <c r="G502" s="648"/>
      <c r="H502" s="648"/>
      <c r="I502" s="648"/>
      <c r="J502" s="648"/>
      <c r="K502" s="648"/>
      <c r="L502" s="648"/>
      <c r="M502" s="648"/>
      <c r="N502" s="648"/>
      <c r="O502" s="648"/>
      <c r="P502" s="648"/>
      <c r="Q502" s="648"/>
      <c r="R502" s="648"/>
      <c r="S502" s="648"/>
      <c r="T502" s="648"/>
      <c r="U502" s="648"/>
      <c r="V502" s="648"/>
      <c r="W502" s="648"/>
      <c r="X502" s="648"/>
      <c r="Y502" s="648"/>
      <c r="Z502" s="649"/>
      <c r="AA502" s="638"/>
      <c r="AB502" s="639"/>
    </row>
    <row r="503" spans="1:28" ht="22.5" customHeight="1" x14ac:dyDescent="0.2">
      <c r="A503" s="412"/>
      <c r="B503" s="642" t="s">
        <v>372</v>
      </c>
      <c r="C503" s="644" t="s">
        <v>637</v>
      </c>
      <c r="D503" s="645"/>
      <c r="E503" s="645"/>
      <c r="F503" s="645"/>
      <c r="G503" s="645"/>
      <c r="H503" s="645"/>
      <c r="I503" s="645"/>
      <c r="J503" s="645"/>
      <c r="K503" s="645"/>
      <c r="L503" s="645"/>
      <c r="M503" s="645"/>
      <c r="N503" s="645"/>
      <c r="O503" s="645"/>
      <c r="P503" s="645"/>
      <c r="Q503" s="645"/>
      <c r="R503" s="645"/>
      <c r="S503" s="645"/>
      <c r="T503" s="645"/>
      <c r="U503" s="645"/>
      <c r="V503" s="645"/>
      <c r="W503" s="645"/>
      <c r="X503" s="645"/>
      <c r="Y503" s="645"/>
      <c r="Z503" s="646"/>
      <c r="AA503" s="636" t="s">
        <v>1</v>
      </c>
      <c r="AB503" s="637"/>
    </row>
    <row r="504" spans="1:28" ht="32.4" customHeight="1" x14ac:dyDescent="0.2">
      <c r="A504" s="412"/>
      <c r="B504" s="643"/>
      <c r="C504" s="647"/>
      <c r="D504" s="648"/>
      <c r="E504" s="648"/>
      <c r="F504" s="648"/>
      <c r="G504" s="648"/>
      <c r="H504" s="648"/>
      <c r="I504" s="648"/>
      <c r="J504" s="648"/>
      <c r="K504" s="648"/>
      <c r="L504" s="648"/>
      <c r="M504" s="648"/>
      <c r="N504" s="648"/>
      <c r="O504" s="648"/>
      <c r="P504" s="648"/>
      <c r="Q504" s="648"/>
      <c r="R504" s="648"/>
      <c r="S504" s="648"/>
      <c r="T504" s="648"/>
      <c r="U504" s="648"/>
      <c r="V504" s="648"/>
      <c r="W504" s="648"/>
      <c r="X504" s="648"/>
      <c r="Y504" s="648"/>
      <c r="Z504" s="649"/>
      <c r="AA504" s="638"/>
      <c r="AB504" s="639"/>
    </row>
    <row r="505" spans="1:28" ht="15" customHeight="1" x14ac:dyDescent="0.2">
      <c r="A505" s="412"/>
      <c r="B505" s="657" t="s">
        <v>12</v>
      </c>
      <c r="C505" s="644" t="s">
        <v>355</v>
      </c>
      <c r="D505" s="645"/>
      <c r="E505" s="645"/>
      <c r="F505" s="645"/>
      <c r="G505" s="645"/>
      <c r="H505" s="645"/>
      <c r="I505" s="645"/>
      <c r="J505" s="645"/>
      <c r="K505" s="645"/>
      <c r="L505" s="645"/>
      <c r="M505" s="645"/>
      <c r="N505" s="645"/>
      <c r="O505" s="645"/>
      <c r="P505" s="645"/>
      <c r="Q505" s="645"/>
      <c r="R505" s="645"/>
      <c r="S505" s="645"/>
      <c r="T505" s="645"/>
      <c r="U505" s="645"/>
      <c r="V505" s="645"/>
      <c r="W505" s="645"/>
      <c r="X505" s="645"/>
      <c r="Y505" s="645"/>
      <c r="Z505" s="646"/>
      <c r="AA505" s="636" t="s">
        <v>1</v>
      </c>
      <c r="AB505" s="637"/>
    </row>
    <row r="506" spans="1:28" ht="25.2" customHeight="1" x14ac:dyDescent="0.2">
      <c r="A506" s="412"/>
      <c r="B506" s="657"/>
      <c r="C506" s="647"/>
      <c r="D506" s="648"/>
      <c r="E506" s="648"/>
      <c r="F506" s="648"/>
      <c r="G506" s="648"/>
      <c r="H506" s="648"/>
      <c r="I506" s="648"/>
      <c r="J506" s="648"/>
      <c r="K506" s="648"/>
      <c r="L506" s="648"/>
      <c r="M506" s="648"/>
      <c r="N506" s="648"/>
      <c r="O506" s="648"/>
      <c r="P506" s="648"/>
      <c r="Q506" s="648"/>
      <c r="R506" s="648"/>
      <c r="S506" s="648"/>
      <c r="T506" s="648"/>
      <c r="U506" s="648"/>
      <c r="V506" s="648"/>
      <c r="W506" s="648"/>
      <c r="X506" s="648"/>
      <c r="Y506" s="648"/>
      <c r="Z506" s="649"/>
      <c r="AA506" s="638"/>
      <c r="AB506" s="639"/>
    </row>
    <row r="507" spans="1:28" ht="22.5" customHeight="1" x14ac:dyDescent="0.2">
      <c r="A507" s="412"/>
      <c r="B507" s="642" t="s">
        <v>307</v>
      </c>
      <c r="C507" s="644" t="s">
        <v>980</v>
      </c>
      <c r="D507" s="645"/>
      <c r="E507" s="645"/>
      <c r="F507" s="645"/>
      <c r="G507" s="645"/>
      <c r="H507" s="645"/>
      <c r="I507" s="645"/>
      <c r="J507" s="645"/>
      <c r="K507" s="645"/>
      <c r="L507" s="645"/>
      <c r="M507" s="645"/>
      <c r="N507" s="645"/>
      <c r="O507" s="645"/>
      <c r="P507" s="645"/>
      <c r="Q507" s="645"/>
      <c r="R507" s="645"/>
      <c r="S507" s="645"/>
      <c r="T507" s="645"/>
      <c r="U507" s="645"/>
      <c r="V507" s="645"/>
      <c r="W507" s="645"/>
      <c r="X507" s="645"/>
      <c r="Y507" s="645"/>
      <c r="Z507" s="646"/>
      <c r="AA507" s="636" t="s">
        <v>1</v>
      </c>
      <c r="AB507" s="637"/>
    </row>
    <row r="508" spans="1:28" ht="18" customHeight="1" x14ac:dyDescent="0.2">
      <c r="A508" s="412"/>
      <c r="B508" s="643"/>
      <c r="C508" s="647"/>
      <c r="D508" s="648"/>
      <c r="E508" s="648"/>
      <c r="F508" s="648"/>
      <c r="G508" s="648"/>
      <c r="H508" s="648"/>
      <c r="I508" s="648"/>
      <c r="J508" s="648"/>
      <c r="K508" s="648"/>
      <c r="L508" s="648"/>
      <c r="M508" s="648"/>
      <c r="N508" s="648"/>
      <c r="O508" s="648"/>
      <c r="P508" s="648"/>
      <c r="Q508" s="648"/>
      <c r="R508" s="648"/>
      <c r="S508" s="648"/>
      <c r="T508" s="648"/>
      <c r="U508" s="648"/>
      <c r="V508" s="648"/>
      <c r="W508" s="648"/>
      <c r="X508" s="648"/>
      <c r="Y508" s="648"/>
      <c r="Z508" s="649"/>
      <c r="AA508" s="638"/>
      <c r="AB508" s="639"/>
    </row>
    <row r="509" spans="1:28" ht="18" customHeight="1" x14ac:dyDescent="0.2">
      <c r="A509" s="412"/>
      <c r="B509" s="657" t="s">
        <v>14</v>
      </c>
      <c r="C509" s="644" t="s">
        <v>400</v>
      </c>
      <c r="D509" s="645"/>
      <c r="E509" s="645"/>
      <c r="F509" s="645"/>
      <c r="G509" s="645"/>
      <c r="H509" s="645"/>
      <c r="I509" s="645"/>
      <c r="J509" s="645"/>
      <c r="K509" s="645"/>
      <c r="L509" s="645"/>
      <c r="M509" s="645"/>
      <c r="N509" s="645"/>
      <c r="O509" s="645"/>
      <c r="P509" s="645"/>
      <c r="Q509" s="645"/>
      <c r="R509" s="645"/>
      <c r="S509" s="645"/>
      <c r="T509" s="645"/>
      <c r="U509" s="645"/>
      <c r="V509" s="645"/>
      <c r="W509" s="645"/>
      <c r="X509" s="645"/>
      <c r="Y509" s="645"/>
      <c r="Z509" s="646"/>
      <c r="AA509" s="636" t="s">
        <v>1</v>
      </c>
      <c r="AB509" s="637"/>
    </row>
    <row r="510" spans="1:28" ht="11.25" customHeight="1" x14ac:dyDescent="0.2">
      <c r="A510" s="410"/>
      <c r="B510" s="657"/>
      <c r="C510" s="647"/>
      <c r="D510" s="648"/>
      <c r="E510" s="648"/>
      <c r="F510" s="648"/>
      <c r="G510" s="648"/>
      <c r="H510" s="648"/>
      <c r="I510" s="648"/>
      <c r="J510" s="648"/>
      <c r="K510" s="648"/>
      <c r="L510" s="648"/>
      <c r="M510" s="648"/>
      <c r="N510" s="648"/>
      <c r="O510" s="648"/>
      <c r="P510" s="648"/>
      <c r="Q510" s="648"/>
      <c r="R510" s="648"/>
      <c r="S510" s="648"/>
      <c r="T510" s="648"/>
      <c r="U510" s="648"/>
      <c r="V510" s="648"/>
      <c r="W510" s="648"/>
      <c r="X510" s="648"/>
      <c r="Y510" s="648"/>
      <c r="Z510" s="649"/>
      <c r="AA510" s="638"/>
      <c r="AB510" s="639"/>
    </row>
    <row r="511" spans="1:28" ht="18" customHeight="1" x14ac:dyDescent="0.2">
      <c r="A511" s="501" t="s">
        <v>977</v>
      </c>
      <c r="B511" s="412"/>
      <c r="C511" s="423"/>
      <c r="D511" s="423"/>
      <c r="E511" s="423"/>
      <c r="F511" s="423"/>
      <c r="G511" s="423"/>
      <c r="H511" s="423"/>
      <c r="I511" s="423"/>
      <c r="J511" s="423"/>
      <c r="K511" s="423"/>
      <c r="L511" s="423"/>
      <c r="M511" s="423"/>
      <c r="N511" s="423"/>
      <c r="O511" s="423"/>
      <c r="P511" s="423"/>
      <c r="Q511" s="423"/>
      <c r="R511" s="423"/>
      <c r="S511" s="423"/>
      <c r="T511" s="423"/>
      <c r="U511" s="423"/>
      <c r="V511" s="423"/>
      <c r="W511" s="423"/>
      <c r="X511" s="423"/>
      <c r="Y511" s="423"/>
      <c r="Z511" s="506"/>
      <c r="AA511" s="424"/>
      <c r="AB511" s="424"/>
    </row>
    <row r="512" spans="1:28" ht="26.25" customHeight="1" x14ac:dyDescent="0.2">
      <c r="A512" s="410"/>
      <c r="B512" s="642" t="s">
        <v>391</v>
      </c>
      <c r="C512" s="644" t="s">
        <v>989</v>
      </c>
      <c r="D512" s="645"/>
      <c r="E512" s="645"/>
      <c r="F512" s="645"/>
      <c r="G512" s="645"/>
      <c r="H512" s="645"/>
      <c r="I512" s="645"/>
      <c r="J512" s="645"/>
      <c r="K512" s="645"/>
      <c r="L512" s="645"/>
      <c r="M512" s="645"/>
      <c r="N512" s="645"/>
      <c r="O512" s="645"/>
      <c r="P512" s="645"/>
      <c r="Q512" s="645"/>
      <c r="R512" s="645"/>
      <c r="S512" s="645"/>
      <c r="T512" s="645"/>
      <c r="U512" s="645"/>
      <c r="V512" s="645"/>
      <c r="W512" s="645"/>
      <c r="X512" s="645"/>
      <c r="Y512" s="645"/>
      <c r="Z512" s="646"/>
      <c r="AA512" s="636" t="s">
        <v>1</v>
      </c>
      <c r="AB512" s="637"/>
    </row>
    <row r="513" spans="1:28" ht="28.2" customHeight="1" x14ac:dyDescent="0.2">
      <c r="A513" s="410"/>
      <c r="B513" s="643"/>
      <c r="C513" s="647"/>
      <c r="D513" s="648"/>
      <c r="E513" s="648"/>
      <c r="F513" s="648"/>
      <c r="G513" s="648"/>
      <c r="H513" s="648"/>
      <c r="I513" s="648"/>
      <c r="J513" s="648"/>
      <c r="K513" s="648"/>
      <c r="L513" s="648"/>
      <c r="M513" s="648"/>
      <c r="N513" s="648"/>
      <c r="O513" s="648"/>
      <c r="P513" s="648"/>
      <c r="Q513" s="648"/>
      <c r="R513" s="648"/>
      <c r="S513" s="648"/>
      <c r="T513" s="648"/>
      <c r="U513" s="648"/>
      <c r="V513" s="648"/>
      <c r="W513" s="648"/>
      <c r="X513" s="648"/>
      <c r="Y513" s="648"/>
      <c r="Z513" s="649"/>
      <c r="AA513" s="638"/>
      <c r="AB513" s="639"/>
    </row>
    <row r="514" spans="1:28" ht="22.5" customHeight="1" x14ac:dyDescent="0.2">
      <c r="A514" s="410"/>
      <c r="B514" s="642" t="s">
        <v>392</v>
      </c>
      <c r="C514" s="644" t="s">
        <v>401</v>
      </c>
      <c r="D514" s="645"/>
      <c r="E514" s="645"/>
      <c r="F514" s="645"/>
      <c r="G514" s="645"/>
      <c r="H514" s="645"/>
      <c r="I514" s="645"/>
      <c r="J514" s="645"/>
      <c r="K514" s="645"/>
      <c r="L514" s="645"/>
      <c r="M514" s="645"/>
      <c r="N514" s="645"/>
      <c r="O514" s="645"/>
      <c r="P514" s="645"/>
      <c r="Q514" s="645"/>
      <c r="R514" s="645"/>
      <c r="S514" s="645"/>
      <c r="T514" s="645"/>
      <c r="U514" s="645"/>
      <c r="V514" s="645"/>
      <c r="W514" s="645"/>
      <c r="X514" s="645"/>
      <c r="Y514" s="645"/>
      <c r="Z514" s="646"/>
      <c r="AA514" s="636" t="s">
        <v>1</v>
      </c>
      <c r="AB514" s="637"/>
    </row>
    <row r="515" spans="1:28" ht="17.399999999999999" customHeight="1" x14ac:dyDescent="0.2">
      <c r="A515" s="410"/>
      <c r="B515" s="643"/>
      <c r="C515" s="647"/>
      <c r="D515" s="648"/>
      <c r="E515" s="648"/>
      <c r="F515" s="648"/>
      <c r="G515" s="648"/>
      <c r="H515" s="648"/>
      <c r="I515" s="648"/>
      <c r="J515" s="648"/>
      <c r="K515" s="648"/>
      <c r="L515" s="648"/>
      <c r="M515" s="648"/>
      <c r="N515" s="648"/>
      <c r="O515" s="648"/>
      <c r="P515" s="648"/>
      <c r="Q515" s="648"/>
      <c r="R515" s="648"/>
      <c r="S515" s="648"/>
      <c r="T515" s="648"/>
      <c r="U515" s="648"/>
      <c r="V515" s="648"/>
      <c r="W515" s="648"/>
      <c r="X515" s="648"/>
      <c r="Y515" s="648"/>
      <c r="Z515" s="649"/>
      <c r="AA515" s="638"/>
      <c r="AB515" s="639"/>
    </row>
    <row r="516" spans="1:28" ht="28.5" customHeight="1" x14ac:dyDescent="0.2">
      <c r="A516" s="410"/>
      <c r="B516" s="642" t="s">
        <v>120</v>
      </c>
      <c r="C516" s="644" t="s">
        <v>638</v>
      </c>
      <c r="D516" s="822"/>
      <c r="E516" s="822"/>
      <c r="F516" s="822"/>
      <c r="G516" s="822"/>
      <c r="H516" s="822"/>
      <c r="I516" s="822"/>
      <c r="J516" s="822"/>
      <c r="K516" s="822"/>
      <c r="L516" s="822"/>
      <c r="M516" s="822"/>
      <c r="N516" s="822"/>
      <c r="O516" s="822"/>
      <c r="P516" s="822"/>
      <c r="Q516" s="822"/>
      <c r="R516" s="822"/>
      <c r="S516" s="822"/>
      <c r="T516" s="822"/>
      <c r="U516" s="822"/>
      <c r="V516" s="822"/>
      <c r="W516" s="822"/>
      <c r="X516" s="822"/>
      <c r="Y516" s="822"/>
      <c r="Z516" s="646"/>
      <c r="AA516" s="636" t="s">
        <v>1</v>
      </c>
      <c r="AB516" s="637"/>
    </row>
    <row r="517" spans="1:28" ht="36" customHeight="1" x14ac:dyDescent="0.2">
      <c r="A517" s="410"/>
      <c r="B517" s="643"/>
      <c r="C517" s="823"/>
      <c r="D517" s="824"/>
      <c r="E517" s="824"/>
      <c r="F517" s="824"/>
      <c r="G517" s="824"/>
      <c r="H517" s="824"/>
      <c r="I517" s="824"/>
      <c r="J517" s="824"/>
      <c r="K517" s="824"/>
      <c r="L517" s="824"/>
      <c r="M517" s="824"/>
      <c r="N517" s="824"/>
      <c r="O517" s="824"/>
      <c r="P517" s="824"/>
      <c r="Q517" s="824"/>
      <c r="R517" s="824"/>
      <c r="S517" s="824"/>
      <c r="T517" s="824"/>
      <c r="U517" s="824"/>
      <c r="V517" s="824"/>
      <c r="W517" s="824"/>
      <c r="X517" s="824"/>
      <c r="Y517" s="824"/>
      <c r="Z517" s="649"/>
      <c r="AA517" s="638"/>
      <c r="AB517" s="639"/>
    </row>
    <row r="518" spans="1:28" ht="26.25" customHeight="1" x14ac:dyDescent="0.2">
      <c r="A518" s="410"/>
      <c r="B518" s="642" t="s">
        <v>383</v>
      </c>
      <c r="C518" s="644" t="s">
        <v>402</v>
      </c>
      <c r="D518" s="645"/>
      <c r="E518" s="645"/>
      <c r="F518" s="645"/>
      <c r="G518" s="645"/>
      <c r="H518" s="645"/>
      <c r="I518" s="645"/>
      <c r="J518" s="645"/>
      <c r="K518" s="645"/>
      <c r="L518" s="645"/>
      <c r="M518" s="645"/>
      <c r="N518" s="645"/>
      <c r="O518" s="645"/>
      <c r="P518" s="645"/>
      <c r="Q518" s="645"/>
      <c r="R518" s="645"/>
      <c r="S518" s="645"/>
      <c r="T518" s="645"/>
      <c r="U518" s="645"/>
      <c r="V518" s="645"/>
      <c r="W518" s="645"/>
      <c r="X518" s="645"/>
      <c r="Y518" s="645"/>
      <c r="Z518" s="646"/>
      <c r="AA518" s="636" t="s">
        <v>1</v>
      </c>
      <c r="AB518" s="637"/>
    </row>
    <row r="519" spans="1:28" ht="39" customHeight="1" x14ac:dyDescent="0.2">
      <c r="A519" s="410"/>
      <c r="B519" s="643"/>
      <c r="C519" s="647"/>
      <c r="D519" s="648"/>
      <c r="E519" s="648"/>
      <c r="F519" s="648"/>
      <c r="G519" s="648"/>
      <c r="H519" s="648"/>
      <c r="I519" s="648"/>
      <c r="J519" s="648"/>
      <c r="K519" s="648"/>
      <c r="L519" s="648"/>
      <c r="M519" s="648"/>
      <c r="N519" s="648"/>
      <c r="O519" s="648"/>
      <c r="P519" s="648"/>
      <c r="Q519" s="648"/>
      <c r="R519" s="648"/>
      <c r="S519" s="648"/>
      <c r="T519" s="648"/>
      <c r="U519" s="648"/>
      <c r="V519" s="648"/>
      <c r="W519" s="648"/>
      <c r="X519" s="648"/>
      <c r="Y519" s="648"/>
      <c r="Z519" s="649"/>
      <c r="AA519" s="638"/>
      <c r="AB519" s="639"/>
    </row>
    <row r="520" spans="1:28" ht="28.5" customHeight="1" x14ac:dyDescent="0.2">
      <c r="A520" s="410"/>
      <c r="B520" s="642" t="s">
        <v>384</v>
      </c>
      <c r="C520" s="644" t="s">
        <v>403</v>
      </c>
      <c r="D520" s="645"/>
      <c r="E520" s="645"/>
      <c r="F520" s="645"/>
      <c r="G520" s="645"/>
      <c r="H520" s="645"/>
      <c r="I520" s="645"/>
      <c r="J520" s="645"/>
      <c r="K520" s="645"/>
      <c r="L520" s="645"/>
      <c r="M520" s="645"/>
      <c r="N520" s="645"/>
      <c r="O520" s="645"/>
      <c r="P520" s="645"/>
      <c r="Q520" s="645"/>
      <c r="R520" s="645"/>
      <c r="S520" s="645"/>
      <c r="T520" s="645"/>
      <c r="U520" s="645"/>
      <c r="V520" s="645"/>
      <c r="W520" s="645"/>
      <c r="X520" s="645"/>
      <c r="Y520" s="645"/>
      <c r="Z520" s="646"/>
      <c r="AA520" s="636" t="s">
        <v>1</v>
      </c>
      <c r="AB520" s="637"/>
    </row>
    <row r="521" spans="1:28" ht="35.4" customHeight="1" x14ac:dyDescent="0.2">
      <c r="A521" s="410"/>
      <c r="B521" s="643"/>
      <c r="C521" s="647"/>
      <c r="D521" s="648"/>
      <c r="E521" s="648"/>
      <c r="F521" s="648"/>
      <c r="G521" s="648"/>
      <c r="H521" s="648"/>
      <c r="I521" s="648"/>
      <c r="J521" s="648"/>
      <c r="K521" s="648"/>
      <c r="L521" s="648"/>
      <c r="M521" s="648"/>
      <c r="N521" s="648"/>
      <c r="O521" s="648"/>
      <c r="P521" s="648"/>
      <c r="Q521" s="648"/>
      <c r="R521" s="648"/>
      <c r="S521" s="648"/>
      <c r="T521" s="648"/>
      <c r="U521" s="648"/>
      <c r="V521" s="648"/>
      <c r="W521" s="648"/>
      <c r="X521" s="648"/>
      <c r="Y521" s="648"/>
      <c r="Z521" s="649"/>
      <c r="AA521" s="638"/>
      <c r="AB521" s="639"/>
    </row>
    <row r="522" spans="1:28" ht="15" customHeight="1" x14ac:dyDescent="0.2">
      <c r="A522" s="410"/>
      <c r="B522" s="657" t="s">
        <v>385</v>
      </c>
      <c r="C522" s="658" t="s">
        <v>483</v>
      </c>
      <c r="D522" s="658"/>
      <c r="E522" s="658"/>
      <c r="F522" s="658"/>
      <c r="G522" s="658"/>
      <c r="H522" s="658"/>
      <c r="I522" s="658"/>
      <c r="J522" s="658"/>
      <c r="K522" s="658"/>
      <c r="L522" s="658"/>
      <c r="M522" s="658"/>
      <c r="N522" s="658"/>
      <c r="O522" s="658"/>
      <c r="P522" s="658"/>
      <c r="Q522" s="658"/>
      <c r="R522" s="658"/>
      <c r="S522" s="658"/>
      <c r="T522" s="658"/>
      <c r="U522" s="658"/>
      <c r="V522" s="658"/>
      <c r="W522" s="658"/>
      <c r="X522" s="658"/>
      <c r="Y522" s="658"/>
      <c r="Z522" s="658"/>
      <c r="AA522" s="636" t="s">
        <v>1</v>
      </c>
      <c r="AB522" s="637"/>
    </row>
    <row r="523" spans="1:28" ht="19.8" customHeight="1" x14ac:dyDescent="0.2">
      <c r="A523" s="410"/>
      <c r="B523" s="657"/>
      <c r="C523" s="658"/>
      <c r="D523" s="658"/>
      <c r="E523" s="658"/>
      <c r="F523" s="658"/>
      <c r="G523" s="658"/>
      <c r="H523" s="658"/>
      <c r="I523" s="658"/>
      <c r="J523" s="658"/>
      <c r="K523" s="658"/>
      <c r="L523" s="658"/>
      <c r="M523" s="658"/>
      <c r="N523" s="658"/>
      <c r="O523" s="658"/>
      <c r="P523" s="658"/>
      <c r="Q523" s="658"/>
      <c r="R523" s="658"/>
      <c r="S523" s="658"/>
      <c r="T523" s="658"/>
      <c r="U523" s="658"/>
      <c r="V523" s="658"/>
      <c r="W523" s="658"/>
      <c r="X523" s="658"/>
      <c r="Y523" s="658"/>
      <c r="Z523" s="658"/>
      <c r="AA523" s="638"/>
      <c r="AB523" s="639"/>
    </row>
    <row r="524" spans="1:28" ht="10.5" customHeight="1" x14ac:dyDescent="0.2">
      <c r="A524" s="410"/>
      <c r="B524" s="642" t="s">
        <v>484</v>
      </c>
      <c r="C524" s="644" t="s">
        <v>404</v>
      </c>
      <c r="D524" s="645"/>
      <c r="E524" s="645"/>
      <c r="F524" s="645"/>
      <c r="G524" s="645"/>
      <c r="H524" s="645"/>
      <c r="I524" s="645"/>
      <c r="J524" s="645"/>
      <c r="K524" s="645"/>
      <c r="L524" s="645"/>
      <c r="M524" s="645"/>
      <c r="N524" s="645"/>
      <c r="O524" s="645"/>
      <c r="P524" s="645"/>
      <c r="Q524" s="645"/>
      <c r="R524" s="645"/>
      <c r="S524" s="645"/>
      <c r="T524" s="645"/>
      <c r="U524" s="645"/>
      <c r="V524" s="645"/>
      <c r="W524" s="645"/>
      <c r="X524" s="645"/>
      <c r="Y524" s="645"/>
      <c r="Z524" s="646"/>
      <c r="AA524" s="636" t="s">
        <v>1</v>
      </c>
      <c r="AB524" s="637"/>
    </row>
    <row r="525" spans="1:28" ht="11.25" customHeight="1" x14ac:dyDescent="0.2">
      <c r="A525" s="410"/>
      <c r="B525" s="643"/>
      <c r="C525" s="647"/>
      <c r="D525" s="648"/>
      <c r="E525" s="648"/>
      <c r="F525" s="648"/>
      <c r="G525" s="648"/>
      <c r="H525" s="648"/>
      <c r="I525" s="648"/>
      <c r="J525" s="648"/>
      <c r="K525" s="648"/>
      <c r="L525" s="648"/>
      <c r="M525" s="648"/>
      <c r="N525" s="648"/>
      <c r="O525" s="648"/>
      <c r="P525" s="648"/>
      <c r="Q525" s="648"/>
      <c r="R525" s="648"/>
      <c r="S525" s="648"/>
      <c r="T525" s="648"/>
      <c r="U525" s="648"/>
      <c r="V525" s="648"/>
      <c r="W525" s="648"/>
      <c r="X525" s="648"/>
      <c r="Y525" s="648"/>
      <c r="Z525" s="649"/>
      <c r="AA525" s="638"/>
      <c r="AB525" s="639"/>
    </row>
    <row r="526" spans="1:28" ht="7.2" customHeight="1" x14ac:dyDescent="0.2">
      <c r="A526" s="410"/>
      <c r="B526" s="412"/>
      <c r="C526" s="423"/>
      <c r="D526" s="423"/>
      <c r="E526" s="423"/>
      <c r="F526" s="423"/>
      <c r="G526" s="423"/>
      <c r="H526" s="423"/>
      <c r="I526" s="423"/>
      <c r="J526" s="423"/>
      <c r="K526" s="423"/>
      <c r="L526" s="423"/>
      <c r="M526" s="423"/>
      <c r="N526" s="423"/>
      <c r="O526" s="423"/>
      <c r="P526" s="423"/>
      <c r="Q526" s="423"/>
      <c r="R526" s="423"/>
      <c r="S526" s="423"/>
      <c r="T526" s="423"/>
      <c r="U526" s="423"/>
      <c r="V526" s="423"/>
      <c r="W526" s="423"/>
      <c r="X526" s="423"/>
      <c r="Y526" s="423"/>
      <c r="Z526" s="506"/>
      <c r="AA526" s="424"/>
      <c r="AB526" s="424"/>
    </row>
    <row r="527" spans="1:28" ht="18.75" customHeight="1" x14ac:dyDescent="0.2">
      <c r="A527" s="501" t="s">
        <v>978</v>
      </c>
      <c r="B527" s="401"/>
      <c r="C527" s="450"/>
      <c r="D527" s="450"/>
      <c r="E527" s="450"/>
      <c r="F527" s="450"/>
      <c r="G527" s="450"/>
      <c r="H527" s="450"/>
      <c r="I527" s="450"/>
      <c r="J527" s="450"/>
      <c r="K527" s="450"/>
      <c r="L527" s="450"/>
      <c r="M527" s="450"/>
      <c r="N527" s="450"/>
      <c r="O527" s="450"/>
      <c r="P527" s="450"/>
      <c r="Q527" s="450"/>
      <c r="R527" s="450"/>
      <c r="S527" s="450"/>
      <c r="T527" s="450"/>
      <c r="U527" s="450"/>
      <c r="V527" s="450"/>
      <c r="W527" s="450"/>
      <c r="X527" s="450"/>
      <c r="Y527" s="450"/>
      <c r="Z527" s="450"/>
      <c r="AA527" s="450"/>
      <c r="AB527" s="450"/>
    </row>
    <row r="528" spans="1:28" ht="18.75" customHeight="1" x14ac:dyDescent="0.2">
      <c r="A528" s="454"/>
      <c r="B528" s="406" t="s">
        <v>408</v>
      </c>
      <c r="C528" s="412"/>
      <c r="D528" s="412"/>
      <c r="E528" s="412"/>
      <c r="F528" s="412"/>
      <c r="G528" s="412"/>
      <c r="H528" s="412"/>
      <c r="I528" s="412"/>
      <c r="J528" s="388"/>
      <c r="K528" s="388"/>
      <c r="L528" s="388"/>
      <c r="M528" s="388"/>
      <c r="N528" s="388"/>
      <c r="O528" s="388"/>
      <c r="P528" s="388"/>
      <c r="Q528" s="388"/>
      <c r="R528" s="388"/>
      <c r="S528" s="388"/>
      <c r="T528" s="388"/>
      <c r="U528" s="388"/>
      <c r="V528" s="388"/>
      <c r="W528" s="388"/>
      <c r="X528" s="388"/>
      <c r="Y528" s="388"/>
      <c r="Z528" s="388"/>
      <c r="AA528" s="419"/>
      <c r="AB528" s="419"/>
    </row>
    <row r="529" spans="1:28" ht="36.75" customHeight="1" x14ac:dyDescent="0.2">
      <c r="A529" s="412"/>
      <c r="B529" s="642" t="s">
        <v>15</v>
      </c>
      <c r="C529" s="644" t="s">
        <v>874</v>
      </c>
      <c r="D529" s="645"/>
      <c r="E529" s="645"/>
      <c r="F529" s="645"/>
      <c r="G529" s="645"/>
      <c r="H529" s="645"/>
      <c r="I529" s="645"/>
      <c r="J529" s="645"/>
      <c r="K529" s="645"/>
      <c r="L529" s="645"/>
      <c r="M529" s="645"/>
      <c r="N529" s="645"/>
      <c r="O529" s="645"/>
      <c r="P529" s="645"/>
      <c r="Q529" s="645"/>
      <c r="R529" s="645"/>
      <c r="S529" s="645"/>
      <c r="T529" s="645"/>
      <c r="U529" s="645"/>
      <c r="V529" s="645"/>
      <c r="W529" s="645"/>
      <c r="X529" s="645"/>
      <c r="Y529" s="645"/>
      <c r="Z529" s="646"/>
      <c r="AA529" s="636" t="s">
        <v>1</v>
      </c>
      <c r="AB529" s="637"/>
    </row>
    <row r="530" spans="1:28" ht="43.2" customHeight="1" x14ac:dyDescent="0.2">
      <c r="A530" s="412"/>
      <c r="B530" s="643"/>
      <c r="C530" s="647"/>
      <c r="D530" s="648"/>
      <c r="E530" s="648"/>
      <c r="F530" s="648"/>
      <c r="G530" s="648"/>
      <c r="H530" s="648"/>
      <c r="I530" s="648"/>
      <c r="J530" s="648"/>
      <c r="K530" s="648"/>
      <c r="L530" s="648"/>
      <c r="M530" s="648"/>
      <c r="N530" s="648"/>
      <c r="O530" s="648"/>
      <c r="P530" s="648"/>
      <c r="Q530" s="648"/>
      <c r="R530" s="648"/>
      <c r="S530" s="648"/>
      <c r="T530" s="648"/>
      <c r="U530" s="648"/>
      <c r="V530" s="648"/>
      <c r="W530" s="648"/>
      <c r="X530" s="648"/>
      <c r="Y530" s="648"/>
      <c r="Z530" s="649"/>
      <c r="AA530" s="638"/>
      <c r="AB530" s="639"/>
    </row>
    <row r="531" spans="1:28" ht="22.5" customHeight="1" x14ac:dyDescent="0.2">
      <c r="A531" s="412"/>
      <c r="B531" s="642" t="s">
        <v>392</v>
      </c>
      <c r="C531" s="644" t="s">
        <v>405</v>
      </c>
      <c r="D531" s="645"/>
      <c r="E531" s="645"/>
      <c r="F531" s="645"/>
      <c r="G531" s="645"/>
      <c r="H531" s="645"/>
      <c r="I531" s="645"/>
      <c r="J531" s="645"/>
      <c r="K531" s="645"/>
      <c r="L531" s="645"/>
      <c r="M531" s="645"/>
      <c r="N531" s="645"/>
      <c r="O531" s="645"/>
      <c r="P531" s="645"/>
      <c r="Q531" s="645"/>
      <c r="R531" s="645"/>
      <c r="S531" s="645"/>
      <c r="T531" s="645"/>
      <c r="U531" s="645"/>
      <c r="V531" s="645"/>
      <c r="W531" s="645"/>
      <c r="X531" s="645"/>
      <c r="Y531" s="645"/>
      <c r="Z531" s="646"/>
      <c r="AA531" s="636" t="s">
        <v>1</v>
      </c>
      <c r="AB531" s="637"/>
    </row>
    <row r="532" spans="1:28" ht="36.6" customHeight="1" x14ac:dyDescent="0.2">
      <c r="A532" s="412"/>
      <c r="B532" s="643"/>
      <c r="C532" s="647"/>
      <c r="D532" s="648"/>
      <c r="E532" s="648"/>
      <c r="F532" s="648"/>
      <c r="G532" s="648"/>
      <c r="H532" s="648"/>
      <c r="I532" s="648"/>
      <c r="J532" s="648"/>
      <c r="K532" s="648"/>
      <c r="L532" s="648"/>
      <c r="M532" s="648"/>
      <c r="N532" s="648"/>
      <c r="O532" s="648"/>
      <c r="P532" s="648"/>
      <c r="Q532" s="648"/>
      <c r="R532" s="648"/>
      <c r="S532" s="648"/>
      <c r="T532" s="648"/>
      <c r="U532" s="648"/>
      <c r="V532" s="648"/>
      <c r="W532" s="648"/>
      <c r="X532" s="648"/>
      <c r="Y532" s="648"/>
      <c r="Z532" s="649"/>
      <c r="AA532" s="638"/>
      <c r="AB532" s="639"/>
    </row>
    <row r="533" spans="1:28" ht="28.5" customHeight="1" x14ac:dyDescent="0.2">
      <c r="A533" s="412"/>
      <c r="B533" s="642" t="s">
        <v>393</v>
      </c>
      <c r="C533" s="644" t="s">
        <v>406</v>
      </c>
      <c r="D533" s="645"/>
      <c r="E533" s="645"/>
      <c r="F533" s="645"/>
      <c r="G533" s="645"/>
      <c r="H533" s="645"/>
      <c r="I533" s="645"/>
      <c r="J533" s="645"/>
      <c r="K533" s="645"/>
      <c r="L533" s="645"/>
      <c r="M533" s="645"/>
      <c r="N533" s="645"/>
      <c r="O533" s="645"/>
      <c r="P533" s="645"/>
      <c r="Q533" s="645"/>
      <c r="R533" s="645"/>
      <c r="S533" s="645"/>
      <c r="T533" s="645"/>
      <c r="U533" s="645"/>
      <c r="V533" s="645"/>
      <c r="W533" s="645"/>
      <c r="X533" s="645"/>
      <c r="Y533" s="645"/>
      <c r="Z533" s="646"/>
      <c r="AA533" s="636" t="s">
        <v>1</v>
      </c>
      <c r="AB533" s="637"/>
    </row>
    <row r="534" spans="1:28" ht="28.5" customHeight="1" x14ac:dyDescent="0.2">
      <c r="A534" s="412"/>
      <c r="B534" s="643"/>
      <c r="C534" s="647"/>
      <c r="D534" s="648"/>
      <c r="E534" s="648"/>
      <c r="F534" s="648"/>
      <c r="G534" s="648"/>
      <c r="H534" s="648"/>
      <c r="I534" s="648"/>
      <c r="J534" s="648"/>
      <c r="K534" s="648"/>
      <c r="L534" s="648"/>
      <c r="M534" s="648"/>
      <c r="N534" s="648"/>
      <c r="O534" s="648"/>
      <c r="P534" s="648"/>
      <c r="Q534" s="648"/>
      <c r="R534" s="648"/>
      <c r="S534" s="648"/>
      <c r="T534" s="648"/>
      <c r="U534" s="648"/>
      <c r="V534" s="648"/>
      <c r="W534" s="648"/>
      <c r="X534" s="648"/>
      <c r="Y534" s="648"/>
      <c r="Z534" s="649"/>
      <c r="AA534" s="638"/>
      <c r="AB534" s="639"/>
    </row>
    <row r="535" spans="1:28" ht="36" customHeight="1" x14ac:dyDescent="0.2">
      <c r="A535" s="412"/>
      <c r="B535" s="642" t="s">
        <v>127</v>
      </c>
      <c r="C535" s="644" t="s">
        <v>981</v>
      </c>
      <c r="D535" s="645"/>
      <c r="E535" s="645"/>
      <c r="F535" s="645"/>
      <c r="G535" s="645"/>
      <c r="H535" s="645"/>
      <c r="I535" s="645"/>
      <c r="J535" s="645"/>
      <c r="K535" s="645"/>
      <c r="L535" s="645"/>
      <c r="M535" s="645"/>
      <c r="N535" s="645"/>
      <c r="O535" s="645"/>
      <c r="P535" s="645"/>
      <c r="Q535" s="645"/>
      <c r="R535" s="645"/>
      <c r="S535" s="645"/>
      <c r="T535" s="645"/>
      <c r="U535" s="645"/>
      <c r="V535" s="645"/>
      <c r="W535" s="645"/>
      <c r="X535" s="645"/>
      <c r="Y535" s="645"/>
      <c r="Z535" s="646"/>
      <c r="AA535" s="636" t="s">
        <v>1</v>
      </c>
      <c r="AB535" s="637"/>
    </row>
    <row r="536" spans="1:28" ht="45.6" customHeight="1" x14ac:dyDescent="0.2">
      <c r="A536" s="412"/>
      <c r="B536" s="643"/>
      <c r="C536" s="647"/>
      <c r="D536" s="648"/>
      <c r="E536" s="648"/>
      <c r="F536" s="648"/>
      <c r="G536" s="648"/>
      <c r="H536" s="648"/>
      <c r="I536" s="648"/>
      <c r="J536" s="648"/>
      <c r="K536" s="648"/>
      <c r="L536" s="648"/>
      <c r="M536" s="648"/>
      <c r="N536" s="648"/>
      <c r="O536" s="648"/>
      <c r="P536" s="648"/>
      <c r="Q536" s="648"/>
      <c r="R536" s="648"/>
      <c r="S536" s="648"/>
      <c r="T536" s="648"/>
      <c r="U536" s="648"/>
      <c r="V536" s="648"/>
      <c r="W536" s="648"/>
      <c r="X536" s="648"/>
      <c r="Y536" s="648"/>
      <c r="Z536" s="649"/>
      <c r="AA536" s="638"/>
      <c r="AB536" s="639"/>
    </row>
    <row r="537" spans="1:28" ht="27.6" customHeight="1" x14ac:dyDescent="0.2">
      <c r="A537" s="412"/>
      <c r="B537" s="642" t="s">
        <v>384</v>
      </c>
      <c r="C537" s="644" t="s">
        <v>407</v>
      </c>
      <c r="D537" s="645"/>
      <c r="E537" s="645"/>
      <c r="F537" s="645"/>
      <c r="G537" s="645"/>
      <c r="H537" s="645"/>
      <c r="I537" s="645"/>
      <c r="J537" s="645"/>
      <c r="K537" s="645"/>
      <c r="L537" s="645"/>
      <c r="M537" s="645"/>
      <c r="N537" s="645"/>
      <c r="O537" s="645"/>
      <c r="P537" s="645"/>
      <c r="Q537" s="645"/>
      <c r="R537" s="645"/>
      <c r="S537" s="645"/>
      <c r="T537" s="645"/>
      <c r="U537" s="645"/>
      <c r="V537" s="645"/>
      <c r="W537" s="645"/>
      <c r="X537" s="645"/>
      <c r="Y537" s="645"/>
      <c r="Z537" s="646"/>
      <c r="AA537" s="636" t="s">
        <v>1</v>
      </c>
      <c r="AB537" s="637"/>
    </row>
    <row r="538" spans="1:28" ht="11.25" customHeight="1" x14ac:dyDescent="0.2">
      <c r="A538" s="412"/>
      <c r="B538" s="643"/>
      <c r="C538" s="647"/>
      <c r="D538" s="648"/>
      <c r="E538" s="648"/>
      <c r="F538" s="648"/>
      <c r="G538" s="648"/>
      <c r="H538" s="648"/>
      <c r="I538" s="648"/>
      <c r="J538" s="648"/>
      <c r="K538" s="648"/>
      <c r="L538" s="648"/>
      <c r="M538" s="648"/>
      <c r="N538" s="648"/>
      <c r="O538" s="648"/>
      <c r="P538" s="648"/>
      <c r="Q538" s="648"/>
      <c r="R538" s="648"/>
      <c r="S538" s="648"/>
      <c r="T538" s="648"/>
      <c r="U538" s="648"/>
      <c r="V538" s="648"/>
      <c r="W538" s="648"/>
      <c r="X538" s="648"/>
      <c r="Y538" s="648"/>
      <c r="Z538" s="649"/>
      <c r="AA538" s="638"/>
      <c r="AB538" s="639"/>
    </row>
    <row r="539" spans="1:28" ht="12" customHeight="1" x14ac:dyDescent="0.2">
      <c r="A539" s="412"/>
      <c r="B539" s="412"/>
      <c r="C539" s="423"/>
      <c r="D539" s="423"/>
      <c r="E539" s="423"/>
      <c r="F539" s="423"/>
      <c r="G539" s="423"/>
      <c r="H539" s="423"/>
      <c r="I539" s="423"/>
      <c r="J539" s="423"/>
      <c r="K539" s="423"/>
      <c r="L539" s="423"/>
      <c r="M539" s="423"/>
      <c r="N539" s="423"/>
      <c r="O539" s="423"/>
      <c r="P539" s="423"/>
      <c r="Q539" s="423"/>
      <c r="R539" s="423"/>
      <c r="S539" s="423"/>
      <c r="T539" s="423"/>
      <c r="U539" s="423"/>
      <c r="V539" s="423"/>
      <c r="W539" s="423"/>
      <c r="X539" s="423"/>
      <c r="Y539" s="423"/>
      <c r="Z539" s="506"/>
      <c r="AA539" s="424"/>
      <c r="AB539" s="424"/>
    </row>
    <row r="540" spans="1:28" s="440" customFormat="1" ht="18" customHeight="1" x14ac:dyDescent="0.2">
      <c r="A540" s="454"/>
      <c r="B540" s="406" t="s">
        <v>409</v>
      </c>
      <c r="C540" s="412"/>
      <c r="D540" s="412"/>
      <c r="E540" s="412"/>
      <c r="F540" s="412"/>
      <c r="G540" s="412"/>
      <c r="H540" s="412"/>
      <c r="I540" s="412"/>
      <c r="J540" s="414"/>
      <c r="K540" s="414"/>
      <c r="L540" s="414"/>
      <c r="M540" s="414"/>
      <c r="N540" s="414"/>
      <c r="O540" s="414"/>
      <c r="P540" s="414"/>
      <c r="Q540" s="414"/>
      <c r="R540" s="414"/>
      <c r="S540" s="414"/>
      <c r="T540" s="414"/>
      <c r="U540" s="414"/>
      <c r="V540" s="414"/>
      <c r="W540" s="414"/>
      <c r="X540" s="414"/>
      <c r="Y540" s="414"/>
      <c r="Z540" s="414"/>
      <c r="AA540" s="419"/>
      <c r="AB540" s="419"/>
    </row>
    <row r="541" spans="1:28" s="420" customFormat="1" ht="21" customHeight="1" x14ac:dyDescent="0.15">
      <c r="A541" s="412"/>
      <c r="B541" s="642" t="s">
        <v>15</v>
      </c>
      <c r="C541" s="644" t="s">
        <v>875</v>
      </c>
      <c r="D541" s="645"/>
      <c r="E541" s="645"/>
      <c r="F541" s="645"/>
      <c r="G541" s="645"/>
      <c r="H541" s="645"/>
      <c r="I541" s="645"/>
      <c r="J541" s="645"/>
      <c r="K541" s="645"/>
      <c r="L541" s="645"/>
      <c r="M541" s="645"/>
      <c r="N541" s="645"/>
      <c r="O541" s="645"/>
      <c r="P541" s="645"/>
      <c r="Q541" s="645"/>
      <c r="R541" s="645"/>
      <c r="S541" s="645"/>
      <c r="T541" s="645"/>
      <c r="U541" s="645"/>
      <c r="V541" s="645"/>
      <c r="W541" s="645"/>
      <c r="X541" s="645"/>
      <c r="Y541" s="645"/>
      <c r="Z541" s="646"/>
      <c r="AA541" s="636" t="s">
        <v>1</v>
      </c>
      <c r="AB541" s="637"/>
    </row>
    <row r="542" spans="1:28" ht="20.25" customHeight="1" x14ac:dyDescent="0.2">
      <c r="A542" s="412"/>
      <c r="B542" s="643"/>
      <c r="C542" s="647"/>
      <c r="D542" s="648"/>
      <c r="E542" s="648"/>
      <c r="F542" s="648"/>
      <c r="G542" s="648"/>
      <c r="H542" s="648"/>
      <c r="I542" s="648"/>
      <c r="J542" s="648"/>
      <c r="K542" s="648"/>
      <c r="L542" s="648"/>
      <c r="M542" s="648"/>
      <c r="N542" s="648"/>
      <c r="O542" s="648"/>
      <c r="P542" s="648"/>
      <c r="Q542" s="648"/>
      <c r="R542" s="648"/>
      <c r="S542" s="648"/>
      <c r="T542" s="648"/>
      <c r="U542" s="648"/>
      <c r="V542" s="648"/>
      <c r="W542" s="648"/>
      <c r="X542" s="648"/>
      <c r="Y542" s="648"/>
      <c r="Z542" s="649"/>
      <c r="AA542" s="638"/>
      <c r="AB542" s="639"/>
    </row>
    <row r="543" spans="1:28" ht="11.25" customHeight="1" x14ac:dyDescent="0.2">
      <c r="A543" s="412"/>
      <c r="B543" s="642" t="s">
        <v>392</v>
      </c>
      <c r="C543" s="644" t="s">
        <v>855</v>
      </c>
      <c r="D543" s="645"/>
      <c r="E543" s="645"/>
      <c r="F543" s="645"/>
      <c r="G543" s="645"/>
      <c r="H543" s="645"/>
      <c r="I543" s="645"/>
      <c r="J543" s="645"/>
      <c r="K543" s="645"/>
      <c r="L543" s="645"/>
      <c r="M543" s="645"/>
      <c r="N543" s="645"/>
      <c r="O543" s="645"/>
      <c r="P543" s="645"/>
      <c r="Q543" s="645"/>
      <c r="R543" s="645"/>
      <c r="S543" s="645"/>
      <c r="T543" s="645"/>
      <c r="U543" s="645"/>
      <c r="V543" s="645"/>
      <c r="W543" s="645"/>
      <c r="X543" s="645"/>
      <c r="Y543" s="645"/>
      <c r="Z543" s="646"/>
      <c r="AA543" s="636" t="s">
        <v>1</v>
      </c>
      <c r="AB543" s="637"/>
    </row>
    <row r="544" spans="1:28" ht="21.6" customHeight="1" x14ac:dyDescent="0.2">
      <c r="A544" s="412"/>
      <c r="B544" s="643"/>
      <c r="C544" s="647"/>
      <c r="D544" s="648"/>
      <c r="E544" s="648"/>
      <c r="F544" s="648"/>
      <c r="G544" s="648"/>
      <c r="H544" s="648"/>
      <c r="I544" s="648"/>
      <c r="J544" s="648"/>
      <c r="K544" s="648"/>
      <c r="L544" s="648"/>
      <c r="M544" s="648"/>
      <c r="N544" s="648"/>
      <c r="O544" s="648"/>
      <c r="P544" s="648"/>
      <c r="Q544" s="648"/>
      <c r="R544" s="648"/>
      <c r="S544" s="648"/>
      <c r="T544" s="648"/>
      <c r="U544" s="648"/>
      <c r="V544" s="648"/>
      <c r="W544" s="648"/>
      <c r="X544" s="648"/>
      <c r="Y544" s="648"/>
      <c r="Z544" s="649"/>
      <c r="AA544" s="638"/>
      <c r="AB544" s="639"/>
    </row>
    <row r="545" spans="1:28" ht="12" customHeight="1" x14ac:dyDescent="0.2">
      <c r="A545" s="412"/>
      <c r="B545" s="412"/>
      <c r="C545" s="423"/>
      <c r="D545" s="423"/>
      <c r="E545" s="423"/>
      <c r="F545" s="423"/>
      <c r="G545" s="423"/>
      <c r="H545" s="423"/>
      <c r="I545" s="423"/>
      <c r="J545" s="423"/>
      <c r="K545" s="423"/>
      <c r="L545" s="423"/>
      <c r="M545" s="423"/>
      <c r="N545" s="423"/>
      <c r="O545" s="423"/>
      <c r="P545" s="423"/>
      <c r="Q545" s="423"/>
      <c r="R545" s="423"/>
      <c r="S545" s="423"/>
      <c r="T545" s="423"/>
      <c r="U545" s="423"/>
      <c r="V545" s="423"/>
      <c r="W545" s="423"/>
      <c r="X545" s="423"/>
      <c r="Y545" s="423"/>
      <c r="Z545" s="506"/>
      <c r="AA545" s="424"/>
      <c r="AB545" s="424"/>
    </row>
    <row r="546" spans="1:28" ht="18.75" customHeight="1" x14ac:dyDescent="0.2">
      <c r="A546" s="412"/>
      <c r="B546" s="406" t="s">
        <v>415</v>
      </c>
      <c r="C546" s="455"/>
      <c r="D546" s="455"/>
      <c r="E546" s="455"/>
      <c r="F546" s="455"/>
      <c r="G546" s="455"/>
      <c r="H546" s="455"/>
      <c r="I546" s="455"/>
      <c r="J546" s="455"/>
      <c r="K546" s="455"/>
      <c r="L546" s="455"/>
      <c r="M546" s="455"/>
      <c r="N546" s="455"/>
      <c r="O546" s="455"/>
      <c r="P546" s="455"/>
      <c r="Q546" s="455"/>
      <c r="R546" s="455"/>
      <c r="S546" s="455"/>
      <c r="T546" s="455"/>
      <c r="U546" s="455"/>
      <c r="V546" s="455"/>
      <c r="W546" s="455"/>
      <c r="X546" s="455"/>
      <c r="Y546" s="455"/>
      <c r="Z546" s="455"/>
      <c r="AA546" s="424"/>
      <c r="AB546" s="424"/>
    </row>
    <row r="547" spans="1:28" ht="10.5" customHeight="1" x14ac:dyDescent="0.2">
      <c r="A547" s="412"/>
      <c r="B547" s="655" t="s">
        <v>391</v>
      </c>
      <c r="C547" s="740" t="s">
        <v>410</v>
      </c>
      <c r="D547" s="741"/>
      <c r="E547" s="741"/>
      <c r="F547" s="741"/>
      <c r="G547" s="741"/>
      <c r="H547" s="741"/>
      <c r="I547" s="741"/>
      <c r="J547" s="741"/>
      <c r="K547" s="741"/>
      <c r="L547" s="741"/>
      <c r="M547" s="741"/>
      <c r="N547" s="741"/>
      <c r="O547" s="741"/>
      <c r="P547" s="741"/>
      <c r="Q547" s="741"/>
      <c r="R547" s="741"/>
      <c r="S547" s="741"/>
      <c r="T547" s="741"/>
      <c r="U547" s="741"/>
      <c r="V547" s="741"/>
      <c r="W547" s="741"/>
      <c r="X547" s="741"/>
      <c r="Y547" s="741"/>
      <c r="Z547" s="742"/>
      <c r="AA547" s="636" t="s">
        <v>1</v>
      </c>
      <c r="AB547" s="637"/>
    </row>
    <row r="548" spans="1:28" ht="20.399999999999999" customHeight="1" x14ac:dyDescent="0.2">
      <c r="A548" s="412"/>
      <c r="B548" s="656"/>
      <c r="C548" s="743"/>
      <c r="D548" s="744"/>
      <c r="E548" s="744"/>
      <c r="F548" s="744"/>
      <c r="G548" s="744"/>
      <c r="H548" s="744"/>
      <c r="I548" s="744"/>
      <c r="J548" s="744"/>
      <c r="K548" s="744"/>
      <c r="L548" s="744"/>
      <c r="M548" s="744"/>
      <c r="N548" s="744"/>
      <c r="O548" s="744"/>
      <c r="P548" s="744"/>
      <c r="Q548" s="744"/>
      <c r="R548" s="744"/>
      <c r="S548" s="744"/>
      <c r="T548" s="744"/>
      <c r="U548" s="744"/>
      <c r="V548" s="744"/>
      <c r="W548" s="744"/>
      <c r="X548" s="744"/>
      <c r="Y548" s="744"/>
      <c r="Z548" s="745"/>
      <c r="AA548" s="638"/>
      <c r="AB548" s="639"/>
    </row>
    <row r="549" spans="1:28" ht="15" customHeight="1" x14ac:dyDescent="0.2">
      <c r="A549" s="412"/>
      <c r="B549" s="655" t="s">
        <v>392</v>
      </c>
      <c r="C549" s="740" t="s">
        <v>411</v>
      </c>
      <c r="D549" s="741"/>
      <c r="E549" s="741"/>
      <c r="F549" s="741"/>
      <c r="G549" s="741"/>
      <c r="H549" s="741"/>
      <c r="I549" s="741"/>
      <c r="J549" s="741"/>
      <c r="K549" s="741"/>
      <c r="L549" s="741"/>
      <c r="M549" s="741"/>
      <c r="N549" s="741"/>
      <c r="O549" s="741"/>
      <c r="P549" s="741"/>
      <c r="Q549" s="741"/>
      <c r="R549" s="741"/>
      <c r="S549" s="741"/>
      <c r="T549" s="741"/>
      <c r="U549" s="741"/>
      <c r="V549" s="741"/>
      <c r="W549" s="741"/>
      <c r="X549" s="741"/>
      <c r="Y549" s="741"/>
      <c r="Z549" s="646"/>
      <c r="AA549" s="636" t="s">
        <v>1</v>
      </c>
      <c r="AB549" s="637"/>
    </row>
    <row r="550" spans="1:28" ht="25.8" customHeight="1" x14ac:dyDescent="0.2">
      <c r="A550" s="412"/>
      <c r="B550" s="656"/>
      <c r="C550" s="743"/>
      <c r="D550" s="744"/>
      <c r="E550" s="744"/>
      <c r="F550" s="744"/>
      <c r="G550" s="744"/>
      <c r="H550" s="744"/>
      <c r="I550" s="744"/>
      <c r="J550" s="744"/>
      <c r="K550" s="744"/>
      <c r="L550" s="744"/>
      <c r="M550" s="744"/>
      <c r="N550" s="744"/>
      <c r="O550" s="744"/>
      <c r="P550" s="744"/>
      <c r="Q550" s="744"/>
      <c r="R550" s="744"/>
      <c r="S550" s="744"/>
      <c r="T550" s="744"/>
      <c r="U550" s="744"/>
      <c r="V550" s="744"/>
      <c r="W550" s="744"/>
      <c r="X550" s="744"/>
      <c r="Y550" s="744"/>
      <c r="Z550" s="649"/>
      <c r="AA550" s="638"/>
      <c r="AB550" s="639"/>
    </row>
    <row r="551" spans="1:28" ht="21" customHeight="1" x14ac:dyDescent="0.2">
      <c r="A551" s="412"/>
      <c r="B551" s="655" t="s">
        <v>120</v>
      </c>
      <c r="C551" s="740" t="s">
        <v>412</v>
      </c>
      <c r="D551" s="741"/>
      <c r="E551" s="741"/>
      <c r="F551" s="741"/>
      <c r="G551" s="741"/>
      <c r="H551" s="741"/>
      <c r="I551" s="741"/>
      <c r="J551" s="741"/>
      <c r="K551" s="741"/>
      <c r="L551" s="741"/>
      <c r="M551" s="741"/>
      <c r="N551" s="741"/>
      <c r="O551" s="741"/>
      <c r="P551" s="741"/>
      <c r="Q551" s="741"/>
      <c r="R551" s="741"/>
      <c r="S551" s="741"/>
      <c r="T551" s="741"/>
      <c r="U551" s="741"/>
      <c r="V551" s="741"/>
      <c r="W551" s="741"/>
      <c r="X551" s="741"/>
      <c r="Y551" s="741"/>
      <c r="Z551" s="742"/>
      <c r="AA551" s="636" t="s">
        <v>1</v>
      </c>
      <c r="AB551" s="637"/>
    </row>
    <row r="552" spans="1:28" ht="37.799999999999997" customHeight="1" x14ac:dyDescent="0.2">
      <c r="A552" s="412"/>
      <c r="B552" s="656"/>
      <c r="C552" s="743"/>
      <c r="D552" s="744"/>
      <c r="E552" s="744"/>
      <c r="F552" s="744"/>
      <c r="G552" s="744"/>
      <c r="H552" s="744"/>
      <c r="I552" s="744"/>
      <c r="J552" s="744"/>
      <c r="K552" s="744"/>
      <c r="L552" s="744"/>
      <c r="M552" s="744"/>
      <c r="N552" s="744"/>
      <c r="O552" s="744"/>
      <c r="P552" s="744"/>
      <c r="Q552" s="744"/>
      <c r="R552" s="744"/>
      <c r="S552" s="744"/>
      <c r="T552" s="744"/>
      <c r="U552" s="744"/>
      <c r="V552" s="744"/>
      <c r="W552" s="744"/>
      <c r="X552" s="744"/>
      <c r="Y552" s="744"/>
      <c r="Z552" s="745"/>
      <c r="AA552" s="638"/>
      <c r="AB552" s="639"/>
    </row>
    <row r="553" spans="1:28" ht="15" customHeight="1" x14ac:dyDescent="0.2">
      <c r="A553" s="412"/>
      <c r="B553" s="655" t="s">
        <v>383</v>
      </c>
      <c r="C553" s="740" t="s">
        <v>416</v>
      </c>
      <c r="D553" s="741"/>
      <c r="E553" s="741"/>
      <c r="F553" s="741"/>
      <c r="G553" s="741"/>
      <c r="H553" s="741"/>
      <c r="I553" s="741"/>
      <c r="J553" s="741"/>
      <c r="K553" s="741"/>
      <c r="L553" s="741"/>
      <c r="M553" s="741"/>
      <c r="N553" s="741"/>
      <c r="O553" s="741"/>
      <c r="P553" s="741"/>
      <c r="Q553" s="741"/>
      <c r="R553" s="741"/>
      <c r="S553" s="741"/>
      <c r="T553" s="741"/>
      <c r="U553" s="741"/>
      <c r="V553" s="741"/>
      <c r="W553" s="741"/>
      <c r="X553" s="741"/>
      <c r="Y553" s="741"/>
      <c r="Z553" s="646"/>
      <c r="AA553" s="636" t="s">
        <v>1</v>
      </c>
      <c r="AB553" s="637"/>
    </row>
    <row r="554" spans="1:28" ht="22.8" customHeight="1" x14ac:dyDescent="0.2">
      <c r="A554" s="412"/>
      <c r="B554" s="656"/>
      <c r="C554" s="743"/>
      <c r="D554" s="744"/>
      <c r="E554" s="744"/>
      <c r="F554" s="744"/>
      <c r="G554" s="744"/>
      <c r="H554" s="744"/>
      <c r="I554" s="744"/>
      <c r="J554" s="744"/>
      <c r="K554" s="744"/>
      <c r="L554" s="744"/>
      <c r="M554" s="744"/>
      <c r="N554" s="744"/>
      <c r="O554" s="744"/>
      <c r="P554" s="744"/>
      <c r="Q554" s="744"/>
      <c r="R554" s="744"/>
      <c r="S554" s="744"/>
      <c r="T554" s="744"/>
      <c r="U554" s="744"/>
      <c r="V554" s="744"/>
      <c r="W554" s="744"/>
      <c r="X554" s="744"/>
      <c r="Y554" s="744"/>
      <c r="Z554" s="649"/>
      <c r="AA554" s="638"/>
      <c r="AB554" s="639"/>
    </row>
    <row r="555" spans="1:28" ht="21" customHeight="1" x14ac:dyDescent="0.2">
      <c r="A555" s="412"/>
      <c r="B555" s="655" t="s">
        <v>384</v>
      </c>
      <c r="C555" s="740" t="s">
        <v>413</v>
      </c>
      <c r="D555" s="741"/>
      <c r="E555" s="741"/>
      <c r="F555" s="741"/>
      <c r="G555" s="741"/>
      <c r="H555" s="741"/>
      <c r="I555" s="741"/>
      <c r="J555" s="741"/>
      <c r="K555" s="741"/>
      <c r="L555" s="741"/>
      <c r="M555" s="741"/>
      <c r="N555" s="741"/>
      <c r="O555" s="741"/>
      <c r="P555" s="741"/>
      <c r="Q555" s="741"/>
      <c r="R555" s="741"/>
      <c r="S555" s="741"/>
      <c r="T555" s="741"/>
      <c r="U555" s="741"/>
      <c r="V555" s="741"/>
      <c r="W555" s="741"/>
      <c r="X555" s="741"/>
      <c r="Y555" s="741"/>
      <c r="Z555" s="646"/>
      <c r="AA555" s="636" t="s">
        <v>1</v>
      </c>
      <c r="AB555" s="637"/>
    </row>
    <row r="556" spans="1:28" ht="35.4" customHeight="1" x14ac:dyDescent="0.2">
      <c r="A556" s="412"/>
      <c r="B556" s="656"/>
      <c r="C556" s="743"/>
      <c r="D556" s="744"/>
      <c r="E556" s="744"/>
      <c r="F556" s="744"/>
      <c r="G556" s="744"/>
      <c r="H556" s="744"/>
      <c r="I556" s="744"/>
      <c r="J556" s="744"/>
      <c r="K556" s="744"/>
      <c r="L556" s="744"/>
      <c r="M556" s="744"/>
      <c r="N556" s="744"/>
      <c r="O556" s="744"/>
      <c r="P556" s="744"/>
      <c r="Q556" s="744"/>
      <c r="R556" s="744"/>
      <c r="S556" s="744"/>
      <c r="T556" s="744"/>
      <c r="U556" s="744"/>
      <c r="V556" s="744"/>
      <c r="W556" s="744"/>
      <c r="X556" s="744"/>
      <c r="Y556" s="744"/>
      <c r="Z556" s="649"/>
      <c r="AA556" s="638"/>
      <c r="AB556" s="639"/>
    </row>
    <row r="557" spans="1:28" ht="22.5" customHeight="1" x14ac:dyDescent="0.2">
      <c r="A557" s="412"/>
      <c r="B557" s="642" t="s">
        <v>417</v>
      </c>
      <c r="C557" s="644" t="s">
        <v>414</v>
      </c>
      <c r="D557" s="645"/>
      <c r="E557" s="645"/>
      <c r="F557" s="645"/>
      <c r="G557" s="645"/>
      <c r="H557" s="645"/>
      <c r="I557" s="645"/>
      <c r="J557" s="645"/>
      <c r="K557" s="645"/>
      <c r="L557" s="645"/>
      <c r="M557" s="645"/>
      <c r="N557" s="645"/>
      <c r="O557" s="645"/>
      <c r="P557" s="645"/>
      <c r="Q557" s="645"/>
      <c r="R557" s="645"/>
      <c r="S557" s="645"/>
      <c r="T557" s="645"/>
      <c r="U557" s="645"/>
      <c r="V557" s="645"/>
      <c r="W557" s="645"/>
      <c r="X557" s="645"/>
      <c r="Y557" s="645"/>
      <c r="Z557" s="646"/>
      <c r="AA557" s="636" t="s">
        <v>1</v>
      </c>
      <c r="AB557" s="637"/>
    </row>
    <row r="558" spans="1:28" ht="25.2" customHeight="1" x14ac:dyDescent="0.2">
      <c r="A558" s="412"/>
      <c r="B558" s="643"/>
      <c r="C558" s="647"/>
      <c r="D558" s="648"/>
      <c r="E558" s="648"/>
      <c r="F558" s="648"/>
      <c r="G558" s="648"/>
      <c r="H558" s="648"/>
      <c r="I558" s="648"/>
      <c r="J558" s="648"/>
      <c r="K558" s="648"/>
      <c r="L558" s="648"/>
      <c r="M558" s="648"/>
      <c r="N558" s="648"/>
      <c r="O558" s="648"/>
      <c r="P558" s="648"/>
      <c r="Q558" s="648"/>
      <c r="R558" s="648"/>
      <c r="S558" s="648"/>
      <c r="T558" s="648"/>
      <c r="U558" s="648"/>
      <c r="V558" s="648"/>
      <c r="W558" s="648"/>
      <c r="X558" s="648"/>
      <c r="Y558" s="648"/>
      <c r="Z558" s="649"/>
      <c r="AA558" s="638"/>
      <c r="AB558" s="639"/>
    </row>
    <row r="559" spans="1:28" ht="12.75" customHeight="1" x14ac:dyDescent="0.2">
      <c r="A559" s="412"/>
      <c r="B559" s="412"/>
      <c r="C559" s="423"/>
      <c r="D559" s="423"/>
      <c r="E559" s="423"/>
      <c r="F559" s="423"/>
      <c r="G559" s="423"/>
      <c r="H559" s="423"/>
      <c r="I559" s="423"/>
      <c r="J559" s="423"/>
      <c r="K559" s="423"/>
      <c r="L559" s="423"/>
      <c r="M559" s="423"/>
      <c r="N559" s="423"/>
      <c r="O559" s="423"/>
      <c r="P559" s="423"/>
      <c r="Q559" s="423"/>
      <c r="R559" s="423"/>
      <c r="S559" s="423"/>
      <c r="T559" s="423"/>
      <c r="U559" s="423"/>
      <c r="V559" s="423"/>
      <c r="W559" s="423"/>
      <c r="X559" s="423"/>
      <c r="Y559" s="423"/>
      <c r="Z559" s="506"/>
      <c r="AA559" s="424"/>
      <c r="AB559" s="424"/>
    </row>
    <row r="560" spans="1:28" ht="18" customHeight="1" x14ac:dyDescent="0.2">
      <c r="A560" s="425"/>
      <c r="B560" s="425" t="s">
        <v>418</v>
      </c>
      <c r="C560" s="423"/>
      <c r="D560" s="423"/>
      <c r="E560" s="423"/>
      <c r="F560" s="423"/>
      <c r="G560" s="423"/>
      <c r="H560" s="423"/>
      <c r="I560" s="423"/>
      <c r="J560" s="423"/>
      <c r="K560" s="423"/>
      <c r="L560" s="423"/>
      <c r="M560" s="423"/>
      <c r="N560" s="423"/>
      <c r="O560" s="423"/>
      <c r="P560" s="423"/>
      <c r="Q560" s="423"/>
      <c r="R560" s="423"/>
      <c r="S560" s="423"/>
      <c r="T560" s="423"/>
      <c r="U560" s="423"/>
      <c r="V560" s="423"/>
      <c r="W560" s="423"/>
      <c r="X560" s="423"/>
      <c r="Y560" s="423"/>
      <c r="Z560" s="506"/>
      <c r="AA560" s="424"/>
      <c r="AB560" s="424"/>
    </row>
    <row r="561" spans="1:28" ht="27" customHeight="1" x14ac:dyDescent="0.2">
      <c r="A561" s="412"/>
      <c r="B561" s="642" t="s">
        <v>391</v>
      </c>
      <c r="C561" s="644" t="s">
        <v>982</v>
      </c>
      <c r="D561" s="645"/>
      <c r="E561" s="645"/>
      <c r="F561" s="645"/>
      <c r="G561" s="645"/>
      <c r="H561" s="645"/>
      <c r="I561" s="645"/>
      <c r="J561" s="645"/>
      <c r="K561" s="645"/>
      <c r="L561" s="645"/>
      <c r="M561" s="645"/>
      <c r="N561" s="645"/>
      <c r="O561" s="645"/>
      <c r="P561" s="645"/>
      <c r="Q561" s="645"/>
      <c r="R561" s="645"/>
      <c r="S561" s="645"/>
      <c r="T561" s="645"/>
      <c r="U561" s="645"/>
      <c r="V561" s="645"/>
      <c r="W561" s="645"/>
      <c r="X561" s="645"/>
      <c r="Y561" s="645"/>
      <c r="Z561" s="646"/>
      <c r="AA561" s="636" t="s">
        <v>1</v>
      </c>
      <c r="AB561" s="637"/>
    </row>
    <row r="562" spans="1:28" ht="18" customHeight="1" x14ac:dyDescent="0.2">
      <c r="A562" s="412"/>
      <c r="B562" s="643"/>
      <c r="C562" s="647"/>
      <c r="D562" s="648"/>
      <c r="E562" s="648"/>
      <c r="F562" s="648"/>
      <c r="G562" s="648"/>
      <c r="H562" s="648"/>
      <c r="I562" s="648"/>
      <c r="J562" s="648"/>
      <c r="K562" s="648"/>
      <c r="L562" s="648"/>
      <c r="M562" s="648"/>
      <c r="N562" s="648"/>
      <c r="O562" s="648"/>
      <c r="P562" s="648"/>
      <c r="Q562" s="648"/>
      <c r="R562" s="648"/>
      <c r="S562" s="648"/>
      <c r="T562" s="648"/>
      <c r="U562" s="648"/>
      <c r="V562" s="648"/>
      <c r="W562" s="648"/>
      <c r="X562" s="648"/>
      <c r="Y562" s="648"/>
      <c r="Z562" s="649"/>
      <c r="AA562" s="638"/>
      <c r="AB562" s="639"/>
    </row>
    <row r="563" spans="1:28" ht="18" customHeight="1" x14ac:dyDescent="0.2">
      <c r="A563" s="412"/>
      <c r="B563" s="642" t="s">
        <v>392</v>
      </c>
      <c r="C563" s="644" t="s">
        <v>419</v>
      </c>
      <c r="D563" s="645"/>
      <c r="E563" s="645"/>
      <c r="F563" s="645"/>
      <c r="G563" s="645"/>
      <c r="H563" s="645"/>
      <c r="I563" s="645"/>
      <c r="J563" s="645"/>
      <c r="K563" s="645"/>
      <c r="L563" s="645"/>
      <c r="M563" s="645"/>
      <c r="N563" s="645"/>
      <c r="O563" s="645"/>
      <c r="P563" s="645"/>
      <c r="Q563" s="645"/>
      <c r="R563" s="645"/>
      <c r="S563" s="645"/>
      <c r="T563" s="645"/>
      <c r="U563" s="645"/>
      <c r="V563" s="645"/>
      <c r="W563" s="645"/>
      <c r="X563" s="645"/>
      <c r="Y563" s="645"/>
      <c r="Z563" s="646"/>
      <c r="AA563" s="636" t="s">
        <v>1</v>
      </c>
      <c r="AB563" s="637"/>
    </row>
    <row r="564" spans="1:28" ht="36.6" customHeight="1" x14ac:dyDescent="0.2">
      <c r="A564" s="412"/>
      <c r="B564" s="643"/>
      <c r="C564" s="647"/>
      <c r="D564" s="648"/>
      <c r="E564" s="648"/>
      <c r="F564" s="648"/>
      <c r="G564" s="648"/>
      <c r="H564" s="648"/>
      <c r="I564" s="648"/>
      <c r="J564" s="648"/>
      <c r="K564" s="648"/>
      <c r="L564" s="648"/>
      <c r="M564" s="648"/>
      <c r="N564" s="648"/>
      <c r="O564" s="648"/>
      <c r="P564" s="648"/>
      <c r="Q564" s="648"/>
      <c r="R564" s="648"/>
      <c r="S564" s="648"/>
      <c r="T564" s="648"/>
      <c r="U564" s="648"/>
      <c r="V564" s="648"/>
      <c r="W564" s="648"/>
      <c r="X564" s="648"/>
      <c r="Y564" s="648"/>
      <c r="Z564" s="649"/>
      <c r="AA564" s="638"/>
      <c r="AB564" s="639"/>
    </row>
    <row r="565" spans="1:28" ht="12.75" customHeight="1" x14ac:dyDescent="0.2">
      <c r="A565" s="412"/>
      <c r="B565" s="412"/>
      <c r="C565" s="427"/>
      <c r="D565" s="427"/>
      <c r="E565" s="427"/>
      <c r="F565" s="427"/>
      <c r="G565" s="427"/>
      <c r="H565" s="427"/>
      <c r="I565" s="427"/>
      <c r="J565" s="427"/>
      <c r="K565" s="427"/>
      <c r="L565" s="427"/>
      <c r="M565" s="427"/>
      <c r="N565" s="427"/>
      <c r="O565" s="427"/>
      <c r="P565" s="427"/>
      <c r="Q565" s="427"/>
      <c r="R565" s="427"/>
      <c r="S565" s="427"/>
      <c r="T565" s="427"/>
      <c r="U565" s="427"/>
      <c r="V565" s="427"/>
      <c r="W565" s="427"/>
      <c r="X565" s="427"/>
      <c r="Y565" s="427"/>
      <c r="Z565" s="513"/>
      <c r="AA565" s="424"/>
      <c r="AB565" s="424"/>
    </row>
    <row r="566" spans="1:28" ht="18" customHeight="1" x14ac:dyDescent="0.2">
      <c r="A566" s="406" t="s">
        <v>900</v>
      </c>
      <c r="B566" s="412"/>
      <c r="C566" s="412"/>
      <c r="D566" s="412"/>
      <c r="E566" s="412"/>
      <c r="F566" s="412"/>
      <c r="G566" s="412"/>
      <c r="H566" s="412"/>
      <c r="I566" s="412"/>
      <c r="J566" s="406"/>
      <c r="K566" s="388"/>
      <c r="L566" s="388"/>
      <c r="M566" s="388"/>
      <c r="N566" s="388"/>
      <c r="O566" s="388"/>
      <c r="P566" s="388"/>
      <c r="Q566" s="388"/>
      <c r="R566" s="388"/>
      <c r="S566" s="388"/>
      <c r="T566" s="388"/>
      <c r="U566" s="388"/>
      <c r="V566" s="388"/>
      <c r="W566" s="388"/>
      <c r="X566" s="388"/>
      <c r="Y566" s="388"/>
      <c r="Z566" s="388"/>
      <c r="AA566" s="419"/>
      <c r="AB566" s="419"/>
    </row>
    <row r="567" spans="1:28" ht="22.5" customHeight="1" x14ac:dyDescent="0.2">
      <c r="A567" s="412"/>
      <c r="B567" s="642" t="s">
        <v>15</v>
      </c>
      <c r="C567" s="644" t="s">
        <v>649</v>
      </c>
      <c r="D567" s="645"/>
      <c r="E567" s="645"/>
      <c r="F567" s="645"/>
      <c r="G567" s="645"/>
      <c r="H567" s="645"/>
      <c r="I567" s="645"/>
      <c r="J567" s="645"/>
      <c r="K567" s="645"/>
      <c r="L567" s="645"/>
      <c r="M567" s="645"/>
      <c r="N567" s="645"/>
      <c r="O567" s="645"/>
      <c r="P567" s="645"/>
      <c r="Q567" s="645"/>
      <c r="R567" s="645"/>
      <c r="S567" s="645"/>
      <c r="T567" s="645"/>
      <c r="U567" s="645"/>
      <c r="V567" s="645"/>
      <c r="W567" s="645"/>
      <c r="X567" s="645"/>
      <c r="Y567" s="645"/>
      <c r="Z567" s="646"/>
      <c r="AA567" s="636" t="s">
        <v>1</v>
      </c>
      <c r="AB567" s="637"/>
    </row>
    <row r="568" spans="1:28" s="453" customFormat="1" ht="31.2" customHeight="1" x14ac:dyDescent="0.2">
      <c r="A568" s="412"/>
      <c r="B568" s="643"/>
      <c r="C568" s="647"/>
      <c r="D568" s="648"/>
      <c r="E568" s="648"/>
      <c r="F568" s="648"/>
      <c r="G568" s="648"/>
      <c r="H568" s="648"/>
      <c r="I568" s="648"/>
      <c r="J568" s="648"/>
      <c r="K568" s="648"/>
      <c r="L568" s="648"/>
      <c r="M568" s="648"/>
      <c r="N568" s="648"/>
      <c r="O568" s="648"/>
      <c r="P568" s="648"/>
      <c r="Q568" s="648"/>
      <c r="R568" s="648"/>
      <c r="S568" s="648"/>
      <c r="T568" s="648"/>
      <c r="U568" s="648"/>
      <c r="V568" s="648"/>
      <c r="W568" s="648"/>
      <c r="X568" s="648"/>
      <c r="Y568" s="648"/>
      <c r="Z568" s="649"/>
      <c r="AA568" s="638"/>
      <c r="AB568" s="639"/>
    </row>
    <row r="569" spans="1:28" ht="41.4" customHeight="1" x14ac:dyDescent="0.2">
      <c r="A569" s="412"/>
      <c r="B569" s="642" t="s">
        <v>6</v>
      </c>
      <c r="C569" s="644" t="s">
        <v>650</v>
      </c>
      <c r="D569" s="645"/>
      <c r="E569" s="645"/>
      <c r="F569" s="645"/>
      <c r="G569" s="645"/>
      <c r="H569" s="645"/>
      <c r="I569" s="645"/>
      <c r="J569" s="645"/>
      <c r="K569" s="645"/>
      <c r="L569" s="645"/>
      <c r="M569" s="645"/>
      <c r="N569" s="645"/>
      <c r="O569" s="645"/>
      <c r="P569" s="645"/>
      <c r="Q569" s="645"/>
      <c r="R569" s="645"/>
      <c r="S569" s="645"/>
      <c r="T569" s="645"/>
      <c r="U569" s="645"/>
      <c r="V569" s="645"/>
      <c r="W569" s="645"/>
      <c r="X569" s="645"/>
      <c r="Y569" s="645"/>
      <c r="Z569" s="646"/>
      <c r="AA569" s="636" t="s">
        <v>1</v>
      </c>
      <c r="AB569" s="637"/>
    </row>
    <row r="570" spans="1:28" s="453" customFormat="1" ht="45" customHeight="1" x14ac:dyDescent="0.2">
      <c r="A570" s="412"/>
      <c r="B570" s="643"/>
      <c r="C570" s="647"/>
      <c r="D570" s="648"/>
      <c r="E570" s="648"/>
      <c r="F570" s="648"/>
      <c r="G570" s="648"/>
      <c r="H570" s="648"/>
      <c r="I570" s="648"/>
      <c r="J570" s="648"/>
      <c r="K570" s="648"/>
      <c r="L570" s="648"/>
      <c r="M570" s="648"/>
      <c r="N570" s="648"/>
      <c r="O570" s="648"/>
      <c r="P570" s="648"/>
      <c r="Q570" s="648"/>
      <c r="R570" s="648"/>
      <c r="S570" s="648"/>
      <c r="T570" s="648"/>
      <c r="U570" s="648"/>
      <c r="V570" s="648"/>
      <c r="W570" s="648"/>
      <c r="X570" s="648"/>
      <c r="Y570" s="648"/>
      <c r="Z570" s="649"/>
      <c r="AA570" s="638"/>
      <c r="AB570" s="639"/>
    </row>
    <row r="571" spans="1:28" s="453" customFormat="1" ht="15" customHeight="1" x14ac:dyDescent="0.2">
      <c r="A571" s="412"/>
      <c r="B571" s="642" t="s">
        <v>120</v>
      </c>
      <c r="C571" s="644" t="s">
        <v>651</v>
      </c>
      <c r="D571" s="645"/>
      <c r="E571" s="645"/>
      <c r="F571" s="645"/>
      <c r="G571" s="645"/>
      <c r="H571" s="645"/>
      <c r="I571" s="645"/>
      <c r="J571" s="645"/>
      <c r="K571" s="645"/>
      <c r="L571" s="645"/>
      <c r="M571" s="645"/>
      <c r="N571" s="645"/>
      <c r="O571" s="645"/>
      <c r="P571" s="645"/>
      <c r="Q571" s="645"/>
      <c r="R571" s="645"/>
      <c r="S571" s="645"/>
      <c r="T571" s="645"/>
      <c r="U571" s="645"/>
      <c r="V571" s="645"/>
      <c r="W571" s="645"/>
      <c r="X571" s="645"/>
      <c r="Y571" s="645"/>
      <c r="Z571" s="646"/>
      <c r="AA571" s="636" t="s">
        <v>1</v>
      </c>
      <c r="AB571" s="637"/>
    </row>
    <row r="572" spans="1:28" s="453" customFormat="1" ht="19.2" customHeight="1" x14ac:dyDescent="0.2">
      <c r="A572" s="412"/>
      <c r="B572" s="643"/>
      <c r="C572" s="647"/>
      <c r="D572" s="648"/>
      <c r="E572" s="648"/>
      <c r="F572" s="648"/>
      <c r="G572" s="648"/>
      <c r="H572" s="648"/>
      <c r="I572" s="648"/>
      <c r="J572" s="648"/>
      <c r="K572" s="648"/>
      <c r="L572" s="648"/>
      <c r="M572" s="648"/>
      <c r="N572" s="648"/>
      <c r="O572" s="648"/>
      <c r="P572" s="648"/>
      <c r="Q572" s="648"/>
      <c r="R572" s="648"/>
      <c r="S572" s="648"/>
      <c r="T572" s="648"/>
      <c r="U572" s="648"/>
      <c r="V572" s="648"/>
      <c r="W572" s="648"/>
      <c r="X572" s="648"/>
      <c r="Y572" s="648"/>
      <c r="Z572" s="649"/>
      <c r="AA572" s="638"/>
      <c r="AB572" s="639"/>
    </row>
    <row r="573" spans="1:28" ht="28.5" customHeight="1" x14ac:dyDescent="0.2">
      <c r="A573" s="412"/>
      <c r="B573" s="642" t="s">
        <v>8</v>
      </c>
      <c r="C573" s="644" t="s">
        <v>652</v>
      </c>
      <c r="D573" s="645"/>
      <c r="E573" s="645"/>
      <c r="F573" s="645"/>
      <c r="G573" s="645"/>
      <c r="H573" s="645"/>
      <c r="I573" s="645"/>
      <c r="J573" s="645"/>
      <c r="K573" s="645"/>
      <c r="L573" s="645"/>
      <c r="M573" s="645"/>
      <c r="N573" s="645"/>
      <c r="O573" s="645"/>
      <c r="P573" s="645"/>
      <c r="Q573" s="645"/>
      <c r="R573" s="645"/>
      <c r="S573" s="645"/>
      <c r="T573" s="645"/>
      <c r="U573" s="645"/>
      <c r="V573" s="645"/>
      <c r="W573" s="645"/>
      <c r="X573" s="645"/>
      <c r="Y573" s="645"/>
      <c r="Z573" s="646"/>
      <c r="AA573" s="636" t="s">
        <v>1</v>
      </c>
      <c r="AB573" s="637"/>
    </row>
    <row r="574" spans="1:28" ht="37.799999999999997" customHeight="1" x14ac:dyDescent="0.2">
      <c r="A574" s="412"/>
      <c r="B574" s="643"/>
      <c r="C574" s="647"/>
      <c r="D574" s="648"/>
      <c r="E574" s="648"/>
      <c r="F574" s="648"/>
      <c r="G574" s="648"/>
      <c r="H574" s="648"/>
      <c r="I574" s="648"/>
      <c r="J574" s="648"/>
      <c r="K574" s="648"/>
      <c r="L574" s="648"/>
      <c r="M574" s="648"/>
      <c r="N574" s="648"/>
      <c r="O574" s="648"/>
      <c r="P574" s="648"/>
      <c r="Q574" s="648"/>
      <c r="R574" s="648"/>
      <c r="S574" s="648"/>
      <c r="T574" s="648"/>
      <c r="U574" s="648"/>
      <c r="V574" s="648"/>
      <c r="W574" s="648"/>
      <c r="X574" s="648"/>
      <c r="Y574" s="648"/>
      <c r="Z574" s="649"/>
      <c r="AA574" s="638"/>
      <c r="AB574" s="639"/>
    </row>
    <row r="575" spans="1:28" ht="12.6" customHeight="1" x14ac:dyDescent="0.2">
      <c r="A575" s="412"/>
      <c r="B575" s="657" t="s">
        <v>653</v>
      </c>
      <c r="C575" s="658" t="s">
        <v>856</v>
      </c>
      <c r="D575" s="658"/>
      <c r="E575" s="658"/>
      <c r="F575" s="658"/>
      <c r="G575" s="658"/>
      <c r="H575" s="658"/>
      <c r="I575" s="658"/>
      <c r="J575" s="658"/>
      <c r="K575" s="658"/>
      <c r="L575" s="658"/>
      <c r="M575" s="658"/>
      <c r="N575" s="658"/>
      <c r="O575" s="658"/>
      <c r="P575" s="658"/>
      <c r="Q575" s="658"/>
      <c r="R575" s="658"/>
      <c r="S575" s="658"/>
      <c r="T575" s="658"/>
      <c r="U575" s="658"/>
      <c r="V575" s="658"/>
      <c r="W575" s="658"/>
      <c r="X575" s="658"/>
      <c r="Y575" s="658"/>
      <c r="Z575" s="658"/>
      <c r="AA575" s="636" t="s">
        <v>1</v>
      </c>
      <c r="AB575" s="637"/>
    </row>
    <row r="576" spans="1:28" ht="23.4" customHeight="1" x14ac:dyDescent="0.2">
      <c r="A576" s="539"/>
      <c r="B576" s="657"/>
      <c r="C576" s="658"/>
      <c r="D576" s="658"/>
      <c r="E576" s="658"/>
      <c r="F576" s="658"/>
      <c r="G576" s="658"/>
      <c r="H576" s="658"/>
      <c r="I576" s="658"/>
      <c r="J576" s="658"/>
      <c r="K576" s="658"/>
      <c r="L576" s="658"/>
      <c r="M576" s="658"/>
      <c r="N576" s="658"/>
      <c r="O576" s="658"/>
      <c r="P576" s="658"/>
      <c r="Q576" s="658"/>
      <c r="R576" s="658"/>
      <c r="S576" s="658"/>
      <c r="T576" s="658"/>
      <c r="U576" s="658"/>
      <c r="V576" s="658"/>
      <c r="W576" s="658"/>
      <c r="X576" s="658"/>
      <c r="Y576" s="658"/>
      <c r="Z576" s="658"/>
      <c r="AA576" s="638"/>
      <c r="AB576" s="639"/>
    </row>
    <row r="577" spans="1:28" ht="18" customHeight="1" x14ac:dyDescent="0.2">
      <c r="A577" s="406" t="s">
        <v>902</v>
      </c>
      <c r="B577" s="401"/>
      <c r="C577" s="412"/>
      <c r="D577" s="412"/>
      <c r="E577" s="412"/>
      <c r="F577" s="412"/>
      <c r="G577" s="412"/>
      <c r="H577" s="412"/>
      <c r="I577" s="423"/>
      <c r="J577" s="423"/>
      <c r="K577" s="423"/>
      <c r="L577" s="423"/>
      <c r="M577" s="423"/>
      <c r="N577" s="423"/>
      <c r="O577" s="423"/>
      <c r="P577" s="423"/>
      <c r="Q577" s="423"/>
      <c r="R577" s="423"/>
      <c r="S577" s="423"/>
      <c r="T577" s="423"/>
      <c r="U577" s="423"/>
      <c r="V577" s="423"/>
      <c r="W577" s="423"/>
      <c r="X577" s="423"/>
      <c r="Y577" s="423"/>
      <c r="Z577" s="506"/>
      <c r="AA577" s="424"/>
      <c r="AB577" s="424"/>
    </row>
    <row r="578" spans="1:28" ht="13.95" customHeight="1" x14ac:dyDescent="0.2">
      <c r="A578" s="412"/>
      <c r="B578" s="657" t="s">
        <v>17</v>
      </c>
      <c r="C578" s="644" t="s">
        <v>370</v>
      </c>
      <c r="D578" s="645"/>
      <c r="E578" s="645"/>
      <c r="F578" s="645"/>
      <c r="G578" s="645"/>
      <c r="H578" s="645"/>
      <c r="I578" s="645"/>
      <c r="J578" s="645"/>
      <c r="K578" s="645"/>
      <c r="L578" s="645"/>
      <c r="M578" s="645"/>
      <c r="N578" s="645"/>
      <c r="O578" s="645"/>
      <c r="P578" s="645"/>
      <c r="Q578" s="645"/>
      <c r="R578" s="645"/>
      <c r="S578" s="645"/>
      <c r="T578" s="645"/>
      <c r="U578" s="645"/>
      <c r="V578" s="645"/>
      <c r="W578" s="645"/>
      <c r="X578" s="645"/>
      <c r="Y578" s="645"/>
      <c r="Z578" s="646"/>
      <c r="AA578" s="636" t="s">
        <v>1</v>
      </c>
      <c r="AB578" s="637"/>
    </row>
    <row r="579" spans="1:28" ht="13.95" customHeight="1" x14ac:dyDescent="0.2">
      <c r="A579" s="412"/>
      <c r="B579" s="657"/>
      <c r="C579" s="647"/>
      <c r="D579" s="648"/>
      <c r="E579" s="648"/>
      <c r="F579" s="648"/>
      <c r="G579" s="648"/>
      <c r="H579" s="648"/>
      <c r="I579" s="648"/>
      <c r="J579" s="648"/>
      <c r="K579" s="648"/>
      <c r="L579" s="648"/>
      <c r="M579" s="648"/>
      <c r="N579" s="648"/>
      <c r="O579" s="648"/>
      <c r="P579" s="648"/>
      <c r="Q579" s="648"/>
      <c r="R579" s="648"/>
      <c r="S579" s="648"/>
      <c r="T579" s="648"/>
      <c r="U579" s="648"/>
      <c r="V579" s="648"/>
      <c r="W579" s="648"/>
      <c r="X579" s="648"/>
      <c r="Y579" s="648"/>
      <c r="Z579" s="649"/>
      <c r="AA579" s="638"/>
      <c r="AB579" s="639"/>
    </row>
    <row r="580" spans="1:28" ht="15" customHeight="1" x14ac:dyDescent="0.2">
      <c r="A580" s="412"/>
      <c r="B580" s="642" t="s">
        <v>392</v>
      </c>
      <c r="C580" s="644" t="s">
        <v>844</v>
      </c>
      <c r="D580" s="645"/>
      <c r="E580" s="645"/>
      <c r="F580" s="645"/>
      <c r="G580" s="645"/>
      <c r="H580" s="645"/>
      <c r="I580" s="645"/>
      <c r="J580" s="645"/>
      <c r="K580" s="645"/>
      <c r="L580" s="645"/>
      <c r="M580" s="645"/>
      <c r="N580" s="645"/>
      <c r="O580" s="645"/>
      <c r="P580" s="645"/>
      <c r="Q580" s="645"/>
      <c r="R580" s="645"/>
      <c r="S580" s="645"/>
      <c r="T580" s="645"/>
      <c r="U580" s="645"/>
      <c r="V580" s="645"/>
      <c r="W580" s="645"/>
      <c r="X580" s="645"/>
      <c r="Y580" s="645"/>
      <c r="Z580" s="646"/>
      <c r="AA580" s="636" t="s">
        <v>1</v>
      </c>
      <c r="AB580" s="637"/>
    </row>
    <row r="581" spans="1:28" ht="28.2" customHeight="1" x14ac:dyDescent="0.2">
      <c r="A581" s="412"/>
      <c r="B581" s="643"/>
      <c r="C581" s="647"/>
      <c r="D581" s="648"/>
      <c r="E581" s="648"/>
      <c r="F581" s="648"/>
      <c r="G581" s="648"/>
      <c r="H581" s="648"/>
      <c r="I581" s="648"/>
      <c r="J581" s="648"/>
      <c r="K581" s="648"/>
      <c r="L581" s="648"/>
      <c r="M581" s="648"/>
      <c r="N581" s="648"/>
      <c r="O581" s="648"/>
      <c r="P581" s="648"/>
      <c r="Q581" s="648"/>
      <c r="R581" s="648"/>
      <c r="S581" s="648"/>
      <c r="T581" s="648"/>
      <c r="U581" s="648"/>
      <c r="V581" s="648"/>
      <c r="W581" s="648"/>
      <c r="X581" s="648"/>
      <c r="Y581" s="648"/>
      <c r="Z581" s="649"/>
      <c r="AA581" s="638"/>
      <c r="AB581" s="639"/>
    </row>
    <row r="582" spans="1:28" ht="42" customHeight="1" x14ac:dyDescent="0.2">
      <c r="A582" s="412"/>
      <c r="B582" s="657" t="s">
        <v>120</v>
      </c>
      <c r="C582" s="644" t="s">
        <v>876</v>
      </c>
      <c r="D582" s="645"/>
      <c r="E582" s="645"/>
      <c r="F582" s="645"/>
      <c r="G582" s="645"/>
      <c r="H582" s="645"/>
      <c r="I582" s="645"/>
      <c r="J582" s="645"/>
      <c r="K582" s="645"/>
      <c r="L582" s="645"/>
      <c r="M582" s="645"/>
      <c r="N582" s="645"/>
      <c r="O582" s="645"/>
      <c r="P582" s="645"/>
      <c r="Q582" s="645"/>
      <c r="R582" s="645"/>
      <c r="S582" s="645"/>
      <c r="T582" s="645"/>
      <c r="U582" s="645"/>
      <c r="V582" s="645"/>
      <c r="W582" s="645"/>
      <c r="X582" s="645"/>
      <c r="Y582" s="645"/>
      <c r="Z582" s="646"/>
      <c r="AA582" s="636" t="s">
        <v>1</v>
      </c>
      <c r="AB582" s="637"/>
    </row>
    <row r="583" spans="1:28" ht="36.6" customHeight="1" x14ac:dyDescent="0.2">
      <c r="A583" s="412"/>
      <c r="B583" s="657"/>
      <c r="C583" s="647"/>
      <c r="D583" s="648"/>
      <c r="E583" s="648"/>
      <c r="F583" s="648"/>
      <c r="G583" s="648"/>
      <c r="H583" s="648"/>
      <c r="I583" s="648"/>
      <c r="J583" s="648"/>
      <c r="K583" s="648"/>
      <c r="L583" s="648"/>
      <c r="M583" s="648"/>
      <c r="N583" s="648"/>
      <c r="O583" s="648"/>
      <c r="P583" s="648"/>
      <c r="Q583" s="648"/>
      <c r="R583" s="648"/>
      <c r="S583" s="648"/>
      <c r="T583" s="648"/>
      <c r="U583" s="648"/>
      <c r="V583" s="648"/>
      <c r="W583" s="648"/>
      <c r="X583" s="648"/>
      <c r="Y583" s="648"/>
      <c r="Z583" s="649"/>
      <c r="AA583" s="638"/>
      <c r="AB583" s="639"/>
    </row>
    <row r="584" spans="1:28" ht="13.95" customHeight="1" x14ac:dyDescent="0.2">
      <c r="A584" s="412"/>
      <c r="B584" s="657" t="s">
        <v>383</v>
      </c>
      <c r="C584" s="644" t="s">
        <v>845</v>
      </c>
      <c r="D584" s="645"/>
      <c r="E584" s="645"/>
      <c r="F584" s="645"/>
      <c r="G584" s="645"/>
      <c r="H584" s="645"/>
      <c r="I584" s="645"/>
      <c r="J584" s="645"/>
      <c r="K584" s="645"/>
      <c r="L584" s="645"/>
      <c r="M584" s="645"/>
      <c r="N584" s="645"/>
      <c r="O584" s="645"/>
      <c r="P584" s="645"/>
      <c r="Q584" s="645"/>
      <c r="R584" s="645"/>
      <c r="S584" s="645"/>
      <c r="T584" s="645"/>
      <c r="U584" s="645"/>
      <c r="V584" s="645"/>
      <c r="W584" s="645"/>
      <c r="X584" s="645"/>
      <c r="Y584" s="645"/>
      <c r="Z584" s="646"/>
      <c r="AA584" s="636" t="s">
        <v>1</v>
      </c>
      <c r="AB584" s="637"/>
    </row>
    <row r="585" spans="1:28" ht="13.95" customHeight="1" x14ac:dyDescent="0.2">
      <c r="A585" s="412"/>
      <c r="B585" s="657"/>
      <c r="C585" s="647"/>
      <c r="D585" s="648"/>
      <c r="E585" s="648"/>
      <c r="F585" s="648"/>
      <c r="G585" s="648"/>
      <c r="H585" s="648"/>
      <c r="I585" s="648"/>
      <c r="J585" s="648"/>
      <c r="K585" s="648"/>
      <c r="L585" s="648"/>
      <c r="M585" s="648"/>
      <c r="N585" s="648"/>
      <c r="O585" s="648"/>
      <c r="P585" s="648"/>
      <c r="Q585" s="648"/>
      <c r="R585" s="648"/>
      <c r="S585" s="648"/>
      <c r="T585" s="648"/>
      <c r="U585" s="648"/>
      <c r="V585" s="648"/>
      <c r="W585" s="648"/>
      <c r="X585" s="648"/>
      <c r="Y585" s="648"/>
      <c r="Z585" s="649"/>
      <c r="AA585" s="638"/>
      <c r="AB585" s="639"/>
    </row>
    <row r="586" spans="1:28" ht="18" customHeight="1" x14ac:dyDescent="0.2">
      <c r="A586" s="412"/>
      <c r="B586" s="657" t="s">
        <v>384</v>
      </c>
      <c r="C586" s="644" t="s">
        <v>260</v>
      </c>
      <c r="D586" s="645"/>
      <c r="E586" s="645"/>
      <c r="F586" s="645"/>
      <c r="G586" s="645"/>
      <c r="H586" s="645"/>
      <c r="I586" s="645"/>
      <c r="J586" s="645"/>
      <c r="K586" s="645"/>
      <c r="L586" s="645"/>
      <c r="M586" s="645"/>
      <c r="N586" s="645"/>
      <c r="O586" s="645"/>
      <c r="P586" s="645"/>
      <c r="Q586" s="645"/>
      <c r="R586" s="645"/>
      <c r="S586" s="645"/>
      <c r="T586" s="645"/>
      <c r="U586" s="645"/>
      <c r="V586" s="645"/>
      <c r="W586" s="645"/>
      <c r="X586" s="645"/>
      <c r="Y586" s="645"/>
      <c r="Z586" s="646"/>
      <c r="AA586" s="636" t="s">
        <v>1</v>
      </c>
      <c r="AB586" s="637"/>
    </row>
    <row r="587" spans="1:28" ht="18" customHeight="1" x14ac:dyDescent="0.2">
      <c r="A587" s="412"/>
      <c r="B587" s="657"/>
      <c r="C587" s="647"/>
      <c r="D587" s="648"/>
      <c r="E587" s="648"/>
      <c r="F587" s="648"/>
      <c r="G587" s="648"/>
      <c r="H587" s="648"/>
      <c r="I587" s="648"/>
      <c r="J587" s="648"/>
      <c r="K587" s="648"/>
      <c r="L587" s="648"/>
      <c r="M587" s="648"/>
      <c r="N587" s="648"/>
      <c r="O587" s="648"/>
      <c r="P587" s="648"/>
      <c r="Q587" s="648"/>
      <c r="R587" s="648"/>
      <c r="S587" s="648"/>
      <c r="T587" s="648"/>
      <c r="U587" s="648"/>
      <c r="V587" s="648"/>
      <c r="W587" s="648"/>
      <c r="X587" s="648"/>
      <c r="Y587" s="648"/>
      <c r="Z587" s="649"/>
      <c r="AA587" s="638"/>
      <c r="AB587" s="639"/>
    </row>
    <row r="588" spans="1:28" ht="13.95" customHeight="1" x14ac:dyDescent="0.2">
      <c r="A588" s="412"/>
      <c r="B588" s="657" t="s">
        <v>385</v>
      </c>
      <c r="C588" s="644" t="s">
        <v>137</v>
      </c>
      <c r="D588" s="645"/>
      <c r="E588" s="645"/>
      <c r="F588" s="645"/>
      <c r="G588" s="645"/>
      <c r="H588" s="645"/>
      <c r="I588" s="645"/>
      <c r="J588" s="645"/>
      <c r="K588" s="645"/>
      <c r="L588" s="645"/>
      <c r="M588" s="645"/>
      <c r="N588" s="645"/>
      <c r="O588" s="645"/>
      <c r="P588" s="645"/>
      <c r="Q588" s="645"/>
      <c r="R588" s="645"/>
      <c r="S588" s="645"/>
      <c r="T588" s="645"/>
      <c r="U588" s="645"/>
      <c r="V588" s="645"/>
      <c r="W588" s="645"/>
      <c r="X588" s="645"/>
      <c r="Y588" s="645"/>
      <c r="Z588" s="646"/>
      <c r="AA588" s="636" t="s">
        <v>1</v>
      </c>
      <c r="AB588" s="637"/>
    </row>
    <row r="589" spans="1:28" ht="13.95" customHeight="1" x14ac:dyDescent="0.2">
      <c r="A589" s="412"/>
      <c r="B589" s="657"/>
      <c r="C589" s="647"/>
      <c r="D589" s="648"/>
      <c r="E589" s="648"/>
      <c r="F589" s="648"/>
      <c r="G589" s="648"/>
      <c r="H589" s="648"/>
      <c r="I589" s="648"/>
      <c r="J589" s="648"/>
      <c r="K589" s="648"/>
      <c r="L589" s="648"/>
      <c r="M589" s="648"/>
      <c r="N589" s="648"/>
      <c r="O589" s="648"/>
      <c r="P589" s="648"/>
      <c r="Q589" s="648"/>
      <c r="R589" s="648"/>
      <c r="S589" s="648"/>
      <c r="T589" s="648"/>
      <c r="U589" s="648"/>
      <c r="V589" s="648"/>
      <c r="W589" s="648"/>
      <c r="X589" s="648"/>
      <c r="Y589" s="648"/>
      <c r="Z589" s="649"/>
      <c r="AA589" s="638"/>
      <c r="AB589" s="639"/>
    </row>
    <row r="590" spans="1:28" ht="18" customHeight="1" x14ac:dyDescent="0.2">
      <c r="A590" s="412"/>
      <c r="B590" s="657" t="s">
        <v>372</v>
      </c>
      <c r="C590" s="644" t="s">
        <v>654</v>
      </c>
      <c r="D590" s="645"/>
      <c r="E590" s="645"/>
      <c r="F590" s="645"/>
      <c r="G590" s="645"/>
      <c r="H590" s="645"/>
      <c r="I590" s="645"/>
      <c r="J590" s="645"/>
      <c r="K590" s="645"/>
      <c r="L590" s="645"/>
      <c r="M590" s="645"/>
      <c r="N590" s="645"/>
      <c r="O590" s="645"/>
      <c r="P590" s="645"/>
      <c r="Q590" s="645"/>
      <c r="R590" s="645"/>
      <c r="S590" s="645"/>
      <c r="T590" s="645"/>
      <c r="U590" s="645"/>
      <c r="V590" s="645"/>
      <c r="W590" s="645"/>
      <c r="X590" s="645"/>
      <c r="Y590" s="645"/>
      <c r="Z590" s="646"/>
      <c r="AA590" s="636" t="s">
        <v>1</v>
      </c>
      <c r="AB590" s="637"/>
    </row>
    <row r="591" spans="1:28" ht="18" customHeight="1" x14ac:dyDescent="0.2">
      <c r="A591" s="412"/>
      <c r="B591" s="657"/>
      <c r="C591" s="647"/>
      <c r="D591" s="648"/>
      <c r="E591" s="648"/>
      <c r="F591" s="648"/>
      <c r="G591" s="648"/>
      <c r="H591" s="648"/>
      <c r="I591" s="648"/>
      <c r="J591" s="648"/>
      <c r="K591" s="648"/>
      <c r="L591" s="648"/>
      <c r="M591" s="648"/>
      <c r="N591" s="648"/>
      <c r="O591" s="648"/>
      <c r="P591" s="648"/>
      <c r="Q591" s="648"/>
      <c r="R591" s="648"/>
      <c r="S591" s="648"/>
      <c r="T591" s="648"/>
      <c r="U591" s="648"/>
      <c r="V591" s="648"/>
      <c r="W591" s="648"/>
      <c r="X591" s="648"/>
      <c r="Y591" s="648"/>
      <c r="Z591" s="649"/>
      <c r="AA591" s="638"/>
      <c r="AB591" s="639"/>
    </row>
    <row r="592" spans="1:28" ht="18" customHeight="1" x14ac:dyDescent="0.2">
      <c r="A592" s="501" t="s">
        <v>919</v>
      </c>
      <c r="B592" s="401"/>
      <c r="C592" s="412"/>
      <c r="D592" s="412"/>
      <c r="E592" s="412"/>
      <c r="F592" s="412"/>
      <c r="G592" s="412"/>
      <c r="H592" s="415"/>
      <c r="I592" s="423"/>
      <c r="J592" s="423"/>
      <c r="K592" s="423"/>
      <c r="L592" s="423"/>
      <c r="M592" s="423"/>
      <c r="N592" s="423"/>
      <c r="O592" s="423"/>
      <c r="P592" s="423"/>
      <c r="Q592" s="423"/>
      <c r="R592" s="423"/>
      <c r="S592" s="423"/>
      <c r="T592" s="423"/>
      <c r="U592" s="423"/>
      <c r="V592" s="423"/>
      <c r="W592" s="423"/>
      <c r="X592" s="423"/>
      <c r="Y592" s="423"/>
      <c r="Z592" s="506"/>
      <c r="AA592" s="424"/>
      <c r="AB592" s="424"/>
    </row>
    <row r="593" spans="1:28" ht="13.95" customHeight="1" x14ac:dyDescent="0.2">
      <c r="A593" s="412"/>
      <c r="B593" s="642" t="s">
        <v>17</v>
      </c>
      <c r="C593" s="644" t="s">
        <v>139</v>
      </c>
      <c r="D593" s="645"/>
      <c r="E593" s="645"/>
      <c r="F593" s="645"/>
      <c r="G593" s="645"/>
      <c r="H593" s="645"/>
      <c r="I593" s="645"/>
      <c r="J593" s="645"/>
      <c r="K593" s="645"/>
      <c r="L593" s="645"/>
      <c r="M593" s="645"/>
      <c r="N593" s="645"/>
      <c r="O593" s="645"/>
      <c r="P593" s="645"/>
      <c r="Q593" s="645"/>
      <c r="R593" s="645"/>
      <c r="S593" s="645"/>
      <c r="T593" s="645"/>
      <c r="U593" s="645"/>
      <c r="V593" s="645"/>
      <c r="W593" s="645"/>
      <c r="X593" s="645"/>
      <c r="Y593" s="645"/>
      <c r="Z593" s="646"/>
      <c r="AA593" s="636" t="s">
        <v>1</v>
      </c>
      <c r="AB593" s="637"/>
    </row>
    <row r="594" spans="1:28" ht="13.95" customHeight="1" x14ac:dyDescent="0.2">
      <c r="A594" s="412"/>
      <c r="B594" s="643"/>
      <c r="C594" s="647"/>
      <c r="D594" s="648"/>
      <c r="E594" s="648"/>
      <c r="F594" s="648"/>
      <c r="G594" s="648"/>
      <c r="H594" s="648"/>
      <c r="I594" s="648"/>
      <c r="J594" s="648"/>
      <c r="K594" s="648"/>
      <c r="L594" s="648"/>
      <c r="M594" s="648"/>
      <c r="N594" s="648"/>
      <c r="O594" s="648"/>
      <c r="P594" s="648"/>
      <c r="Q594" s="648"/>
      <c r="R594" s="648"/>
      <c r="S594" s="648"/>
      <c r="T594" s="648"/>
      <c r="U594" s="648"/>
      <c r="V594" s="648"/>
      <c r="W594" s="648"/>
      <c r="X594" s="648"/>
      <c r="Y594" s="648"/>
      <c r="Z594" s="649"/>
      <c r="AA594" s="638"/>
      <c r="AB594" s="639"/>
    </row>
    <row r="595" spans="1:28" ht="13.95" customHeight="1" x14ac:dyDescent="0.2">
      <c r="A595" s="412"/>
      <c r="B595" s="642" t="s">
        <v>93</v>
      </c>
      <c r="C595" s="644" t="s">
        <v>261</v>
      </c>
      <c r="D595" s="645"/>
      <c r="E595" s="645"/>
      <c r="F595" s="645"/>
      <c r="G595" s="645"/>
      <c r="H595" s="645"/>
      <c r="I595" s="645"/>
      <c r="J595" s="645"/>
      <c r="K595" s="645"/>
      <c r="L595" s="645"/>
      <c r="M595" s="645"/>
      <c r="N595" s="645"/>
      <c r="O595" s="645"/>
      <c r="P595" s="645"/>
      <c r="Q595" s="645"/>
      <c r="R595" s="645"/>
      <c r="S595" s="645"/>
      <c r="T595" s="645"/>
      <c r="U595" s="645"/>
      <c r="V595" s="645"/>
      <c r="W595" s="645"/>
      <c r="X595" s="645"/>
      <c r="Y595" s="645"/>
      <c r="Z595" s="646"/>
      <c r="AA595" s="636" t="s">
        <v>1</v>
      </c>
      <c r="AB595" s="637"/>
    </row>
    <row r="596" spans="1:28" ht="13.95" customHeight="1" x14ac:dyDescent="0.2">
      <c r="A596" s="412"/>
      <c r="B596" s="643"/>
      <c r="C596" s="647"/>
      <c r="D596" s="648"/>
      <c r="E596" s="648"/>
      <c r="F596" s="648"/>
      <c r="G596" s="648"/>
      <c r="H596" s="648"/>
      <c r="I596" s="648"/>
      <c r="J596" s="648"/>
      <c r="K596" s="648"/>
      <c r="L596" s="648"/>
      <c r="M596" s="648"/>
      <c r="N596" s="648"/>
      <c r="O596" s="648"/>
      <c r="P596" s="648"/>
      <c r="Q596" s="648"/>
      <c r="R596" s="648"/>
      <c r="S596" s="648"/>
      <c r="T596" s="648"/>
      <c r="U596" s="648"/>
      <c r="V596" s="648"/>
      <c r="W596" s="648"/>
      <c r="X596" s="648"/>
      <c r="Y596" s="648"/>
      <c r="Z596" s="649"/>
      <c r="AA596" s="638"/>
      <c r="AB596" s="639"/>
    </row>
    <row r="597" spans="1:28" ht="13.95" customHeight="1" x14ac:dyDescent="0.2">
      <c r="A597" s="412"/>
      <c r="B597" s="642" t="s">
        <v>132</v>
      </c>
      <c r="C597" s="644" t="s">
        <v>311</v>
      </c>
      <c r="D597" s="645"/>
      <c r="E597" s="645"/>
      <c r="F597" s="645"/>
      <c r="G597" s="645"/>
      <c r="H597" s="645"/>
      <c r="I597" s="645"/>
      <c r="J597" s="645"/>
      <c r="K597" s="645"/>
      <c r="L597" s="645"/>
      <c r="M597" s="645"/>
      <c r="N597" s="645"/>
      <c r="O597" s="645"/>
      <c r="P597" s="645"/>
      <c r="Q597" s="645"/>
      <c r="R597" s="645"/>
      <c r="S597" s="645"/>
      <c r="T597" s="645"/>
      <c r="U597" s="645"/>
      <c r="V597" s="645"/>
      <c r="W597" s="645"/>
      <c r="X597" s="645"/>
      <c r="Y597" s="645"/>
      <c r="Z597" s="646"/>
      <c r="AA597" s="636" t="s">
        <v>1</v>
      </c>
      <c r="AB597" s="637"/>
    </row>
    <row r="598" spans="1:28" ht="13.95" customHeight="1" x14ac:dyDescent="0.2">
      <c r="A598" s="412"/>
      <c r="B598" s="643"/>
      <c r="C598" s="647"/>
      <c r="D598" s="648"/>
      <c r="E598" s="648"/>
      <c r="F598" s="648"/>
      <c r="G598" s="648"/>
      <c r="H598" s="648"/>
      <c r="I598" s="648"/>
      <c r="J598" s="648"/>
      <c r="K598" s="648"/>
      <c r="L598" s="648"/>
      <c r="M598" s="648"/>
      <c r="N598" s="648"/>
      <c r="O598" s="648"/>
      <c r="P598" s="648"/>
      <c r="Q598" s="648"/>
      <c r="R598" s="648"/>
      <c r="S598" s="648"/>
      <c r="T598" s="648"/>
      <c r="U598" s="648"/>
      <c r="V598" s="648"/>
      <c r="W598" s="648"/>
      <c r="X598" s="648"/>
      <c r="Y598" s="648"/>
      <c r="Z598" s="649"/>
      <c r="AA598" s="638"/>
      <c r="AB598" s="639"/>
    </row>
    <row r="599" spans="1:28" ht="13.95" customHeight="1" x14ac:dyDescent="0.2">
      <c r="A599" s="412"/>
      <c r="B599" s="642" t="s">
        <v>94</v>
      </c>
      <c r="C599" s="644" t="s">
        <v>262</v>
      </c>
      <c r="D599" s="645"/>
      <c r="E599" s="645"/>
      <c r="F599" s="645"/>
      <c r="G599" s="645"/>
      <c r="H599" s="645"/>
      <c r="I599" s="645"/>
      <c r="J599" s="645"/>
      <c r="K599" s="645"/>
      <c r="L599" s="645"/>
      <c r="M599" s="645"/>
      <c r="N599" s="645"/>
      <c r="O599" s="645"/>
      <c r="P599" s="645"/>
      <c r="Q599" s="645"/>
      <c r="R599" s="645"/>
      <c r="S599" s="645"/>
      <c r="T599" s="645"/>
      <c r="U599" s="645"/>
      <c r="V599" s="645"/>
      <c r="W599" s="645"/>
      <c r="X599" s="645"/>
      <c r="Y599" s="645"/>
      <c r="Z599" s="646"/>
      <c r="AA599" s="636" t="s">
        <v>1</v>
      </c>
      <c r="AB599" s="637"/>
    </row>
    <row r="600" spans="1:28" ht="13.95" customHeight="1" x14ac:dyDescent="0.2">
      <c r="A600" s="412"/>
      <c r="B600" s="643"/>
      <c r="C600" s="647"/>
      <c r="D600" s="648"/>
      <c r="E600" s="648"/>
      <c r="F600" s="648"/>
      <c r="G600" s="648"/>
      <c r="H600" s="648"/>
      <c r="I600" s="648"/>
      <c r="J600" s="648"/>
      <c r="K600" s="648"/>
      <c r="L600" s="648"/>
      <c r="M600" s="648"/>
      <c r="N600" s="648"/>
      <c r="O600" s="648"/>
      <c r="P600" s="648"/>
      <c r="Q600" s="648"/>
      <c r="R600" s="648"/>
      <c r="S600" s="648"/>
      <c r="T600" s="648"/>
      <c r="U600" s="648"/>
      <c r="V600" s="648"/>
      <c r="W600" s="648"/>
      <c r="X600" s="648"/>
      <c r="Y600" s="648"/>
      <c r="Z600" s="649"/>
      <c r="AA600" s="638"/>
      <c r="AB600" s="639"/>
    </row>
    <row r="601" spans="1:28" ht="18" customHeight="1" x14ac:dyDescent="0.2">
      <c r="A601" s="406" t="s">
        <v>907</v>
      </c>
      <c r="B601" s="412"/>
      <c r="C601" s="429"/>
      <c r="D601" s="412"/>
      <c r="E601" s="412"/>
      <c r="F601" s="412"/>
      <c r="G601" s="412"/>
      <c r="H601" s="412"/>
      <c r="I601" s="412"/>
      <c r="J601" s="388"/>
      <c r="K601" s="388"/>
      <c r="L601" s="388"/>
      <c r="M601" s="388"/>
      <c r="N601" s="388"/>
      <c r="O601" s="388"/>
      <c r="P601" s="388"/>
      <c r="Q601" s="388"/>
      <c r="R601" s="388"/>
      <c r="S601" s="388"/>
      <c r="T601" s="388"/>
      <c r="U601" s="388"/>
      <c r="V601" s="388"/>
      <c r="W601" s="388"/>
      <c r="X601" s="388"/>
      <c r="Y601" s="388"/>
      <c r="Z601" s="388"/>
      <c r="AA601" s="424"/>
      <c r="AB601" s="424"/>
    </row>
    <row r="602" spans="1:28" ht="13.95" customHeight="1" x14ac:dyDescent="0.2">
      <c r="A602" s="406"/>
      <c r="B602" s="642" t="s">
        <v>391</v>
      </c>
      <c r="C602" s="644" t="s">
        <v>983</v>
      </c>
      <c r="D602" s="645"/>
      <c r="E602" s="645"/>
      <c r="F602" s="645"/>
      <c r="G602" s="645"/>
      <c r="H602" s="645"/>
      <c r="I602" s="645"/>
      <c r="J602" s="645"/>
      <c r="K602" s="645"/>
      <c r="L602" s="645"/>
      <c r="M602" s="645"/>
      <c r="N602" s="645"/>
      <c r="O602" s="645"/>
      <c r="P602" s="645"/>
      <c r="Q602" s="645"/>
      <c r="R602" s="645"/>
      <c r="S602" s="645"/>
      <c r="T602" s="645"/>
      <c r="U602" s="645"/>
      <c r="V602" s="645"/>
      <c r="W602" s="645"/>
      <c r="X602" s="645"/>
      <c r="Y602" s="645"/>
      <c r="Z602" s="646"/>
      <c r="AA602" s="636" t="s">
        <v>1</v>
      </c>
      <c r="AB602" s="637"/>
    </row>
    <row r="603" spans="1:28" ht="13.95" customHeight="1" x14ac:dyDescent="0.2">
      <c r="A603" s="406"/>
      <c r="B603" s="643"/>
      <c r="C603" s="647"/>
      <c r="D603" s="648"/>
      <c r="E603" s="648"/>
      <c r="F603" s="648"/>
      <c r="G603" s="648"/>
      <c r="H603" s="648"/>
      <c r="I603" s="648"/>
      <c r="J603" s="648"/>
      <c r="K603" s="648"/>
      <c r="L603" s="648"/>
      <c r="M603" s="648"/>
      <c r="N603" s="648"/>
      <c r="O603" s="648"/>
      <c r="P603" s="648"/>
      <c r="Q603" s="648"/>
      <c r="R603" s="648"/>
      <c r="S603" s="648"/>
      <c r="T603" s="648"/>
      <c r="U603" s="648"/>
      <c r="V603" s="648"/>
      <c r="W603" s="648"/>
      <c r="X603" s="648"/>
      <c r="Y603" s="648"/>
      <c r="Z603" s="649"/>
      <c r="AA603" s="638"/>
      <c r="AB603" s="639"/>
    </row>
    <row r="604" spans="1:28" ht="28.5" customHeight="1" x14ac:dyDescent="0.2">
      <c r="A604" s="406"/>
      <c r="B604" s="642" t="s">
        <v>392</v>
      </c>
      <c r="C604" s="644" t="s">
        <v>420</v>
      </c>
      <c r="D604" s="645"/>
      <c r="E604" s="645"/>
      <c r="F604" s="645"/>
      <c r="G604" s="645"/>
      <c r="H604" s="645"/>
      <c r="I604" s="645"/>
      <c r="J604" s="645"/>
      <c r="K604" s="645"/>
      <c r="L604" s="645"/>
      <c r="M604" s="645"/>
      <c r="N604" s="645"/>
      <c r="O604" s="645"/>
      <c r="P604" s="645"/>
      <c r="Q604" s="645"/>
      <c r="R604" s="645"/>
      <c r="S604" s="645"/>
      <c r="T604" s="645"/>
      <c r="U604" s="645"/>
      <c r="V604" s="645"/>
      <c r="W604" s="645"/>
      <c r="X604" s="645"/>
      <c r="Y604" s="645"/>
      <c r="Z604" s="646"/>
      <c r="AA604" s="636" t="s">
        <v>1</v>
      </c>
      <c r="AB604" s="637"/>
    </row>
    <row r="605" spans="1:28" ht="28.5" customHeight="1" x14ac:dyDescent="0.2">
      <c r="A605" s="406"/>
      <c r="B605" s="643"/>
      <c r="C605" s="647"/>
      <c r="D605" s="648"/>
      <c r="E605" s="648"/>
      <c r="F605" s="648"/>
      <c r="G605" s="648"/>
      <c r="H605" s="648"/>
      <c r="I605" s="648"/>
      <c r="J605" s="648"/>
      <c r="K605" s="648"/>
      <c r="L605" s="648"/>
      <c r="M605" s="648"/>
      <c r="N605" s="648"/>
      <c r="O605" s="648"/>
      <c r="P605" s="648"/>
      <c r="Q605" s="648"/>
      <c r="R605" s="648"/>
      <c r="S605" s="648"/>
      <c r="T605" s="648"/>
      <c r="U605" s="648"/>
      <c r="V605" s="648"/>
      <c r="W605" s="648"/>
      <c r="X605" s="648"/>
      <c r="Y605" s="648"/>
      <c r="Z605" s="649"/>
      <c r="AA605" s="638"/>
      <c r="AB605" s="639"/>
    </row>
    <row r="606" spans="1:28" ht="18" customHeight="1" x14ac:dyDescent="0.2">
      <c r="A606" s="406"/>
      <c r="B606" s="642" t="s">
        <v>120</v>
      </c>
      <c r="C606" s="644" t="s">
        <v>421</v>
      </c>
      <c r="D606" s="645"/>
      <c r="E606" s="645"/>
      <c r="F606" s="645"/>
      <c r="G606" s="645"/>
      <c r="H606" s="645"/>
      <c r="I606" s="645"/>
      <c r="J606" s="645"/>
      <c r="K606" s="645"/>
      <c r="L606" s="645"/>
      <c r="M606" s="645"/>
      <c r="N606" s="645"/>
      <c r="O606" s="645"/>
      <c r="P606" s="645"/>
      <c r="Q606" s="645"/>
      <c r="R606" s="645"/>
      <c r="S606" s="645"/>
      <c r="T606" s="645"/>
      <c r="U606" s="645"/>
      <c r="V606" s="645"/>
      <c r="W606" s="645"/>
      <c r="X606" s="645"/>
      <c r="Y606" s="645"/>
      <c r="Z606" s="646"/>
      <c r="AA606" s="636" t="s">
        <v>1</v>
      </c>
      <c r="AB606" s="637"/>
    </row>
    <row r="607" spans="1:28" ht="14.25" customHeight="1" x14ac:dyDescent="0.2">
      <c r="A607" s="410"/>
      <c r="B607" s="643"/>
      <c r="C607" s="647"/>
      <c r="D607" s="648"/>
      <c r="E607" s="648"/>
      <c r="F607" s="648"/>
      <c r="G607" s="648"/>
      <c r="H607" s="648"/>
      <c r="I607" s="648"/>
      <c r="J607" s="648"/>
      <c r="K607" s="648"/>
      <c r="L607" s="648"/>
      <c r="M607" s="648"/>
      <c r="N607" s="648"/>
      <c r="O607" s="648"/>
      <c r="P607" s="648"/>
      <c r="Q607" s="648"/>
      <c r="R607" s="648"/>
      <c r="S607" s="648"/>
      <c r="T607" s="648"/>
      <c r="U607" s="648"/>
      <c r="V607" s="648"/>
      <c r="W607" s="648"/>
      <c r="X607" s="648"/>
      <c r="Y607" s="648"/>
      <c r="Z607" s="649"/>
      <c r="AA607" s="638"/>
      <c r="AB607" s="639"/>
    </row>
    <row r="608" spans="1:28" ht="12.75" customHeight="1" x14ac:dyDescent="0.2">
      <c r="A608" s="410"/>
      <c r="B608" s="642" t="s">
        <v>383</v>
      </c>
      <c r="C608" s="644" t="s">
        <v>857</v>
      </c>
      <c r="D608" s="822"/>
      <c r="E608" s="822"/>
      <c r="F608" s="822"/>
      <c r="G608" s="822"/>
      <c r="H608" s="822"/>
      <c r="I608" s="822"/>
      <c r="J608" s="822"/>
      <c r="K608" s="822"/>
      <c r="L608" s="822"/>
      <c r="M608" s="822"/>
      <c r="N608" s="822"/>
      <c r="O608" s="822"/>
      <c r="P608" s="822"/>
      <c r="Q608" s="822"/>
      <c r="R608" s="822"/>
      <c r="S608" s="822"/>
      <c r="T608" s="822"/>
      <c r="U608" s="822"/>
      <c r="V608" s="822"/>
      <c r="W608" s="822"/>
      <c r="X608" s="822"/>
      <c r="Y608" s="822"/>
      <c r="Z608" s="646"/>
      <c r="AA608" s="636" t="s">
        <v>1</v>
      </c>
      <c r="AB608" s="637"/>
    </row>
    <row r="609" spans="1:28" ht="12.75" customHeight="1" x14ac:dyDescent="0.2">
      <c r="A609" s="410"/>
      <c r="B609" s="676"/>
      <c r="C609" s="823"/>
      <c r="D609" s="824"/>
      <c r="E609" s="824"/>
      <c r="F609" s="824"/>
      <c r="G609" s="824"/>
      <c r="H609" s="824"/>
      <c r="I609" s="824"/>
      <c r="J609" s="824"/>
      <c r="K609" s="824"/>
      <c r="L609" s="824"/>
      <c r="M609" s="824"/>
      <c r="N609" s="824"/>
      <c r="O609" s="824"/>
      <c r="P609" s="824"/>
      <c r="Q609" s="824"/>
      <c r="R609" s="824"/>
      <c r="S609" s="824"/>
      <c r="T609" s="824"/>
      <c r="U609" s="824"/>
      <c r="V609" s="824"/>
      <c r="W609" s="824"/>
      <c r="X609" s="824"/>
      <c r="Y609" s="824"/>
      <c r="Z609" s="649"/>
      <c r="AA609" s="638"/>
      <c r="AB609" s="639"/>
    </row>
    <row r="610" spans="1:28" ht="17.25" customHeight="1" x14ac:dyDescent="0.2">
      <c r="A610" s="410"/>
      <c r="B610" s="686" t="s">
        <v>384</v>
      </c>
      <c r="C610" s="843" t="s">
        <v>485</v>
      </c>
      <c r="D610" s="844"/>
      <c r="E610" s="844"/>
      <c r="F610" s="844"/>
      <c r="G610" s="844"/>
      <c r="H610" s="844"/>
      <c r="I610" s="844"/>
      <c r="J610" s="844"/>
      <c r="K610" s="844"/>
      <c r="L610" s="844"/>
      <c r="M610" s="844"/>
      <c r="N610" s="844"/>
      <c r="O610" s="844"/>
      <c r="P610" s="844"/>
      <c r="Q610" s="844"/>
      <c r="R610" s="844"/>
      <c r="S610" s="844"/>
      <c r="T610" s="844"/>
      <c r="U610" s="844"/>
      <c r="V610" s="844"/>
      <c r="W610" s="844"/>
      <c r="X610" s="844"/>
      <c r="Y610" s="844"/>
      <c r="Z610" s="646"/>
      <c r="AA610" s="636" t="s">
        <v>1</v>
      </c>
      <c r="AB610" s="637"/>
    </row>
    <row r="611" spans="1:28" ht="15" customHeight="1" x14ac:dyDescent="0.2">
      <c r="A611" s="410"/>
      <c r="B611" s="676"/>
      <c r="C611" s="845"/>
      <c r="D611" s="846"/>
      <c r="E611" s="846"/>
      <c r="F611" s="846"/>
      <c r="G611" s="846"/>
      <c r="H611" s="846"/>
      <c r="I611" s="846"/>
      <c r="J611" s="846"/>
      <c r="K611" s="846"/>
      <c r="L611" s="846"/>
      <c r="M611" s="846"/>
      <c r="N611" s="846"/>
      <c r="O611" s="846"/>
      <c r="P611" s="846"/>
      <c r="Q611" s="846"/>
      <c r="R611" s="846"/>
      <c r="S611" s="846"/>
      <c r="T611" s="846"/>
      <c r="U611" s="846"/>
      <c r="V611" s="846"/>
      <c r="W611" s="846"/>
      <c r="X611" s="846"/>
      <c r="Y611" s="846"/>
      <c r="Z611" s="649"/>
      <c r="AA611" s="638"/>
      <c r="AB611" s="639"/>
    </row>
    <row r="612" spans="1:28" ht="8.4" customHeight="1" x14ac:dyDescent="0.2">
      <c r="A612" s="410"/>
      <c r="B612" s="412"/>
      <c r="C612" s="429"/>
      <c r="D612" s="412"/>
      <c r="E612" s="412"/>
      <c r="F612" s="412"/>
      <c r="G612" s="412"/>
      <c r="H612" s="412"/>
      <c r="I612" s="412"/>
      <c r="J612" s="388"/>
      <c r="K612" s="388"/>
      <c r="L612" s="388"/>
      <c r="M612" s="388"/>
      <c r="N612" s="388"/>
      <c r="O612" s="388"/>
      <c r="P612" s="388"/>
      <c r="Q612" s="388"/>
      <c r="R612" s="388"/>
      <c r="S612" s="388"/>
      <c r="T612" s="388"/>
      <c r="U612" s="388"/>
      <c r="V612" s="388"/>
      <c r="W612" s="388"/>
      <c r="X612" s="388"/>
      <c r="Y612" s="388"/>
      <c r="Z612" s="388"/>
      <c r="AA612" s="424"/>
      <c r="AB612" s="424"/>
    </row>
    <row r="613" spans="1:28" ht="18" customHeight="1" x14ac:dyDescent="0.2">
      <c r="A613" s="406" t="s">
        <v>909</v>
      </c>
      <c r="B613" s="412"/>
      <c r="C613" s="412"/>
      <c r="D613" s="412"/>
      <c r="E613" s="412"/>
      <c r="F613" s="412"/>
      <c r="G613" s="412"/>
      <c r="H613" s="412"/>
      <c r="I613" s="412"/>
      <c r="J613" s="406"/>
      <c r="K613" s="388"/>
      <c r="L613" s="388"/>
      <c r="M613" s="388"/>
      <c r="N613" s="388"/>
      <c r="O613" s="388"/>
      <c r="P613" s="388"/>
      <c r="Q613" s="388"/>
      <c r="R613" s="388"/>
      <c r="S613" s="388"/>
      <c r="T613" s="388"/>
      <c r="U613" s="388"/>
      <c r="V613" s="388"/>
      <c r="W613" s="388"/>
      <c r="X613" s="388"/>
      <c r="Y613" s="388"/>
      <c r="Z613" s="388"/>
      <c r="AA613" s="419"/>
      <c r="AB613" s="419"/>
    </row>
    <row r="614" spans="1:28" ht="44.25" customHeight="1" x14ac:dyDescent="0.2">
      <c r="A614" s="412"/>
      <c r="B614" s="642" t="s">
        <v>15</v>
      </c>
      <c r="C614" s="671" t="s">
        <v>422</v>
      </c>
      <c r="D614" s="672"/>
      <c r="E614" s="672"/>
      <c r="F614" s="672"/>
      <c r="G614" s="672"/>
      <c r="H614" s="672"/>
      <c r="I614" s="672"/>
      <c r="J614" s="672"/>
      <c r="K614" s="672"/>
      <c r="L614" s="672"/>
      <c r="M614" s="672"/>
      <c r="N614" s="672"/>
      <c r="O614" s="672"/>
      <c r="P614" s="672"/>
      <c r="Q614" s="672"/>
      <c r="R614" s="672"/>
      <c r="S614" s="672"/>
      <c r="T614" s="672"/>
      <c r="U614" s="672"/>
      <c r="V614" s="672"/>
      <c r="W614" s="672"/>
      <c r="X614" s="672"/>
      <c r="Y614" s="672"/>
      <c r="Z614" s="847"/>
      <c r="AA614" s="636" t="s">
        <v>1</v>
      </c>
      <c r="AB614" s="637"/>
    </row>
    <row r="615" spans="1:28" s="453" customFormat="1" ht="30.6" customHeight="1" x14ac:dyDescent="0.2">
      <c r="A615" s="412"/>
      <c r="B615" s="643"/>
      <c r="C615" s="673"/>
      <c r="D615" s="674"/>
      <c r="E615" s="674"/>
      <c r="F615" s="674"/>
      <c r="G615" s="674"/>
      <c r="H615" s="674"/>
      <c r="I615" s="674"/>
      <c r="J615" s="674"/>
      <c r="K615" s="674"/>
      <c r="L615" s="674"/>
      <c r="M615" s="674"/>
      <c r="N615" s="674"/>
      <c r="O615" s="674"/>
      <c r="P615" s="674"/>
      <c r="Q615" s="674"/>
      <c r="R615" s="674"/>
      <c r="S615" s="674"/>
      <c r="T615" s="674"/>
      <c r="U615" s="674"/>
      <c r="V615" s="674"/>
      <c r="W615" s="674"/>
      <c r="X615" s="674"/>
      <c r="Y615" s="674"/>
      <c r="Z615" s="848"/>
      <c r="AA615" s="638"/>
      <c r="AB615" s="639"/>
    </row>
    <row r="616" spans="1:28" ht="11.25" customHeight="1" x14ac:dyDescent="0.2">
      <c r="A616" s="412"/>
      <c r="B616" s="642" t="s">
        <v>6</v>
      </c>
      <c r="C616" s="671" t="s">
        <v>232</v>
      </c>
      <c r="D616" s="672"/>
      <c r="E616" s="672"/>
      <c r="F616" s="672"/>
      <c r="G616" s="672"/>
      <c r="H616" s="672"/>
      <c r="I616" s="672"/>
      <c r="J616" s="672"/>
      <c r="K616" s="672"/>
      <c r="L616" s="672"/>
      <c r="M616" s="672"/>
      <c r="N616" s="672"/>
      <c r="O616" s="672"/>
      <c r="P616" s="672"/>
      <c r="Q616" s="672"/>
      <c r="R616" s="672"/>
      <c r="S616" s="672"/>
      <c r="T616" s="672"/>
      <c r="U616" s="672"/>
      <c r="V616" s="672"/>
      <c r="W616" s="672"/>
      <c r="X616" s="672"/>
      <c r="Y616" s="672"/>
      <c r="Z616" s="849"/>
      <c r="AA616" s="636"/>
      <c r="AB616" s="637"/>
    </row>
    <row r="617" spans="1:28" s="453" customFormat="1" ht="9" customHeight="1" x14ac:dyDescent="0.2">
      <c r="A617" s="412"/>
      <c r="B617" s="659"/>
      <c r="C617" s="687"/>
      <c r="D617" s="688"/>
      <c r="E617" s="688"/>
      <c r="F617" s="688"/>
      <c r="G617" s="688"/>
      <c r="H617" s="688"/>
      <c r="I617" s="688"/>
      <c r="J617" s="688"/>
      <c r="K617" s="688"/>
      <c r="L617" s="688"/>
      <c r="M617" s="688"/>
      <c r="N617" s="688"/>
      <c r="O617" s="688"/>
      <c r="P617" s="688"/>
      <c r="Q617" s="688"/>
      <c r="R617" s="688"/>
      <c r="S617" s="688"/>
      <c r="T617" s="688"/>
      <c r="U617" s="688"/>
      <c r="V617" s="688"/>
      <c r="W617" s="688"/>
      <c r="X617" s="688"/>
      <c r="Y617" s="688"/>
      <c r="Z617" s="739"/>
      <c r="AA617" s="699"/>
      <c r="AB617" s="700"/>
    </row>
    <row r="618" spans="1:28" ht="15" customHeight="1" x14ac:dyDescent="0.2">
      <c r="A618" s="412"/>
      <c r="B618" s="659"/>
      <c r="C618" s="456" t="s">
        <v>233</v>
      </c>
      <c r="D618" s="709" t="s">
        <v>234</v>
      </c>
      <c r="E618" s="709"/>
      <c r="F618" s="709"/>
      <c r="G618" s="709"/>
      <c r="H618" s="709"/>
      <c r="I618" s="709"/>
      <c r="J618" s="709"/>
      <c r="K618" s="709"/>
      <c r="L618" s="709"/>
      <c r="M618" s="709"/>
      <c r="N618" s="709"/>
      <c r="O618" s="709"/>
      <c r="P618" s="709"/>
      <c r="Q618" s="709"/>
      <c r="R618" s="709"/>
      <c r="S618" s="709"/>
      <c r="T618" s="709"/>
      <c r="U618" s="709"/>
      <c r="V618" s="709"/>
      <c r="W618" s="709"/>
      <c r="X618" s="709"/>
      <c r="Y618" s="709"/>
      <c r="Z618" s="739"/>
      <c r="AA618" s="699"/>
      <c r="AB618" s="700"/>
    </row>
    <row r="619" spans="1:28" ht="27" customHeight="1" x14ac:dyDescent="0.2">
      <c r="A619" s="412"/>
      <c r="B619" s="659"/>
      <c r="C619" s="456" t="s">
        <v>235</v>
      </c>
      <c r="D619" s="709" t="s">
        <v>236</v>
      </c>
      <c r="E619" s="709"/>
      <c r="F619" s="709"/>
      <c r="G619" s="709"/>
      <c r="H619" s="709"/>
      <c r="I619" s="709"/>
      <c r="J619" s="709"/>
      <c r="K619" s="709"/>
      <c r="L619" s="709"/>
      <c r="M619" s="709"/>
      <c r="N619" s="709"/>
      <c r="O619" s="709"/>
      <c r="P619" s="709"/>
      <c r="Q619" s="709"/>
      <c r="R619" s="709"/>
      <c r="S619" s="709"/>
      <c r="T619" s="709"/>
      <c r="U619" s="709"/>
      <c r="V619" s="709"/>
      <c r="W619" s="709"/>
      <c r="X619" s="709"/>
      <c r="Y619" s="709"/>
      <c r="Z619" s="739"/>
      <c r="AA619" s="699"/>
      <c r="AB619" s="700"/>
    </row>
    <row r="620" spans="1:28" ht="15" customHeight="1" x14ac:dyDescent="0.2">
      <c r="A620" s="412"/>
      <c r="B620" s="659"/>
      <c r="C620" s="456" t="s">
        <v>237</v>
      </c>
      <c r="D620" s="709" t="s">
        <v>238</v>
      </c>
      <c r="E620" s="709"/>
      <c r="F620" s="709"/>
      <c r="G620" s="709"/>
      <c r="H620" s="709"/>
      <c r="I620" s="709"/>
      <c r="J620" s="709"/>
      <c r="K620" s="709"/>
      <c r="L620" s="709"/>
      <c r="M620" s="709"/>
      <c r="N620" s="709"/>
      <c r="O620" s="709"/>
      <c r="P620" s="709"/>
      <c r="Q620" s="709"/>
      <c r="R620" s="709"/>
      <c r="S620" s="709"/>
      <c r="T620" s="709"/>
      <c r="U620" s="709"/>
      <c r="V620" s="709"/>
      <c r="W620" s="709"/>
      <c r="X620" s="709"/>
      <c r="Y620" s="709"/>
      <c r="Z620" s="739"/>
      <c r="AA620" s="699"/>
      <c r="AB620" s="700"/>
    </row>
    <row r="621" spans="1:28" ht="15" customHeight="1" x14ac:dyDescent="0.2">
      <c r="A621" s="412"/>
      <c r="B621" s="659"/>
      <c r="C621" s="456" t="s">
        <v>239</v>
      </c>
      <c r="D621" s="709" t="s">
        <v>240</v>
      </c>
      <c r="E621" s="709"/>
      <c r="F621" s="709"/>
      <c r="G621" s="709"/>
      <c r="H621" s="709"/>
      <c r="I621" s="709"/>
      <c r="J621" s="709"/>
      <c r="K621" s="709"/>
      <c r="L621" s="709"/>
      <c r="M621" s="709"/>
      <c r="N621" s="709"/>
      <c r="O621" s="709"/>
      <c r="P621" s="709"/>
      <c r="Q621" s="709"/>
      <c r="R621" s="709"/>
      <c r="S621" s="709"/>
      <c r="T621" s="709"/>
      <c r="U621" s="709"/>
      <c r="V621" s="709"/>
      <c r="W621" s="709"/>
      <c r="X621" s="709"/>
      <c r="Y621" s="709"/>
      <c r="Z621" s="739"/>
      <c r="AA621" s="699"/>
      <c r="AB621" s="700"/>
    </row>
    <row r="622" spans="1:28" ht="15" customHeight="1" x14ac:dyDescent="0.2">
      <c r="A622" s="412"/>
      <c r="B622" s="643"/>
      <c r="C622" s="435" t="s">
        <v>241</v>
      </c>
      <c r="D622" s="867" t="s">
        <v>242</v>
      </c>
      <c r="E622" s="867"/>
      <c r="F622" s="867"/>
      <c r="G622" s="867"/>
      <c r="H622" s="867"/>
      <c r="I622" s="867"/>
      <c r="J622" s="867"/>
      <c r="K622" s="867"/>
      <c r="L622" s="867"/>
      <c r="M622" s="867"/>
      <c r="N622" s="867"/>
      <c r="O622" s="867"/>
      <c r="P622" s="867"/>
      <c r="Q622" s="867"/>
      <c r="R622" s="867"/>
      <c r="S622" s="867"/>
      <c r="T622" s="867"/>
      <c r="U622" s="867"/>
      <c r="V622" s="867"/>
      <c r="W622" s="867"/>
      <c r="X622" s="867"/>
      <c r="Y622" s="867"/>
      <c r="Z622" s="868"/>
      <c r="AA622" s="638"/>
      <c r="AB622" s="639"/>
    </row>
    <row r="623" spans="1:28" ht="9.75" customHeight="1" x14ac:dyDescent="0.2">
      <c r="A623" s="412"/>
      <c r="B623" s="642" t="s">
        <v>16</v>
      </c>
      <c r="C623" s="644" t="s">
        <v>243</v>
      </c>
      <c r="D623" s="645"/>
      <c r="E623" s="645"/>
      <c r="F623" s="645"/>
      <c r="G623" s="645"/>
      <c r="H623" s="645"/>
      <c r="I623" s="645"/>
      <c r="J623" s="645"/>
      <c r="K623" s="645"/>
      <c r="L623" s="645"/>
      <c r="M623" s="645"/>
      <c r="N623" s="645"/>
      <c r="O623" s="645"/>
      <c r="P623" s="645"/>
      <c r="Q623" s="645"/>
      <c r="R623" s="645"/>
      <c r="S623" s="645"/>
      <c r="T623" s="645"/>
      <c r="U623" s="645"/>
      <c r="V623" s="645"/>
      <c r="W623" s="645"/>
      <c r="X623" s="645"/>
      <c r="Y623" s="645"/>
      <c r="Z623" s="646"/>
      <c r="AA623" s="636"/>
      <c r="AB623" s="637"/>
    </row>
    <row r="624" spans="1:28" ht="9.75" customHeight="1" x14ac:dyDescent="0.2">
      <c r="A624" s="412"/>
      <c r="B624" s="659"/>
      <c r="C624" s="668"/>
      <c r="D624" s="640"/>
      <c r="E624" s="640"/>
      <c r="F624" s="640"/>
      <c r="G624" s="640"/>
      <c r="H624" s="640"/>
      <c r="I624" s="640"/>
      <c r="J624" s="640"/>
      <c r="K624" s="640"/>
      <c r="L624" s="640"/>
      <c r="M624" s="640"/>
      <c r="N624" s="640"/>
      <c r="O624" s="640"/>
      <c r="P624" s="640"/>
      <c r="Q624" s="640"/>
      <c r="R624" s="640"/>
      <c r="S624" s="640"/>
      <c r="T624" s="640"/>
      <c r="U624" s="640"/>
      <c r="V624" s="640"/>
      <c r="W624" s="640"/>
      <c r="X624" s="640"/>
      <c r="Y624" s="669"/>
      <c r="Z624" s="670"/>
      <c r="AA624" s="699"/>
      <c r="AB624" s="700"/>
    </row>
    <row r="625" spans="1:28" ht="13.5" customHeight="1" x14ac:dyDescent="0.2">
      <c r="A625" s="412"/>
      <c r="B625" s="659"/>
      <c r="C625" s="458"/>
      <c r="D625" s="709" t="s">
        <v>244</v>
      </c>
      <c r="E625" s="710"/>
      <c r="F625" s="710"/>
      <c r="G625" s="710"/>
      <c r="H625" s="710"/>
      <c r="I625" s="710"/>
      <c r="J625" s="710"/>
      <c r="K625" s="710"/>
      <c r="L625" s="710"/>
      <c r="M625" s="710"/>
      <c r="N625" s="709" t="s">
        <v>245</v>
      </c>
      <c r="O625" s="710"/>
      <c r="P625" s="710"/>
      <c r="Q625" s="710"/>
      <c r="R625" s="710"/>
      <c r="S625" s="710"/>
      <c r="T625" s="710"/>
      <c r="U625" s="710"/>
      <c r="V625" s="710"/>
      <c r="W625" s="710"/>
      <c r="X625" s="710"/>
      <c r="Y625" s="710"/>
      <c r="Z625" s="670"/>
      <c r="AA625" s="699"/>
      <c r="AB625" s="700"/>
    </row>
    <row r="626" spans="1:28" s="453" customFormat="1" ht="13.5" customHeight="1" x14ac:dyDescent="0.2">
      <c r="A626" s="412"/>
      <c r="B626" s="659"/>
      <c r="C626" s="458"/>
      <c r="D626" s="746" t="s">
        <v>246</v>
      </c>
      <c r="E626" s="746"/>
      <c r="F626" s="746"/>
      <c r="G626" s="746"/>
      <c r="H626" s="746"/>
      <c r="I626" s="746"/>
      <c r="J626" s="746"/>
      <c r="K626" s="444"/>
      <c r="L626" s="444"/>
      <c r="M626" s="444"/>
      <c r="N626" s="709" t="s">
        <v>247</v>
      </c>
      <c r="O626" s="709"/>
      <c r="P626" s="709"/>
      <c r="Q626" s="709"/>
      <c r="R626" s="709"/>
      <c r="S626" s="709"/>
      <c r="T626" s="709"/>
      <c r="U626" s="709"/>
      <c r="V626" s="709"/>
      <c r="W626" s="709"/>
      <c r="X626" s="710"/>
      <c r="Y626" s="710"/>
      <c r="Z626" s="670"/>
      <c r="AA626" s="699"/>
      <c r="AB626" s="700"/>
    </row>
    <row r="627" spans="1:28" ht="13.5" customHeight="1" x14ac:dyDescent="0.2">
      <c r="A627" s="412"/>
      <c r="B627" s="659"/>
      <c r="C627" s="458"/>
      <c r="D627" s="457" t="s">
        <v>248</v>
      </c>
      <c r="E627" s="444"/>
      <c r="F627" s="444"/>
      <c r="G627" s="444"/>
      <c r="H627" s="444"/>
      <c r="I627" s="444"/>
      <c r="J627" s="444"/>
      <c r="K627" s="444"/>
      <c r="L627" s="444"/>
      <c r="M627" s="444"/>
      <c r="N627" s="709" t="s">
        <v>249</v>
      </c>
      <c r="O627" s="710"/>
      <c r="P627" s="710"/>
      <c r="Q627" s="710"/>
      <c r="R627" s="710"/>
      <c r="S627" s="710"/>
      <c r="T627" s="710"/>
      <c r="U627" s="710"/>
      <c r="V627" s="710"/>
      <c r="W627" s="710"/>
      <c r="X627" s="710"/>
      <c r="Y627" s="710"/>
      <c r="Z627" s="670"/>
      <c r="AA627" s="699"/>
      <c r="AB627" s="700"/>
    </row>
    <row r="628" spans="1:28" ht="13.5" customHeight="1" x14ac:dyDescent="0.2">
      <c r="A628" s="412"/>
      <c r="B628" s="643"/>
      <c r="C628" s="458"/>
      <c r="D628" s="674" t="s">
        <v>250</v>
      </c>
      <c r="E628" s="825"/>
      <c r="F628" s="825"/>
      <c r="G628" s="825"/>
      <c r="H628" s="825"/>
      <c r="I628" s="825"/>
      <c r="J628" s="825"/>
      <c r="K628" s="825"/>
      <c r="L628" s="825"/>
      <c r="M628" s="825"/>
      <c r="N628" s="825"/>
      <c r="O628" s="825"/>
      <c r="P628" s="825"/>
      <c r="Q628" s="825"/>
      <c r="R628" s="825"/>
      <c r="S628" s="825"/>
      <c r="T628" s="825"/>
      <c r="U628" s="825"/>
      <c r="V628" s="825"/>
      <c r="W628" s="825"/>
      <c r="X628" s="825"/>
      <c r="Y628" s="825"/>
      <c r="Z628" s="649"/>
      <c r="AA628" s="638"/>
      <c r="AB628" s="639"/>
    </row>
    <row r="629" spans="1:28" ht="22.5" customHeight="1" x14ac:dyDescent="0.2">
      <c r="A629" s="412"/>
      <c r="B629" s="642" t="s">
        <v>8</v>
      </c>
      <c r="C629" s="644" t="s">
        <v>424</v>
      </c>
      <c r="D629" s="645"/>
      <c r="E629" s="645"/>
      <c r="F629" s="645"/>
      <c r="G629" s="645"/>
      <c r="H629" s="645"/>
      <c r="I629" s="645"/>
      <c r="J629" s="645"/>
      <c r="K629" s="645"/>
      <c r="L629" s="645"/>
      <c r="M629" s="645"/>
      <c r="N629" s="645"/>
      <c r="O629" s="645"/>
      <c r="P629" s="645"/>
      <c r="Q629" s="645"/>
      <c r="R629" s="645"/>
      <c r="S629" s="645"/>
      <c r="T629" s="645"/>
      <c r="U629" s="645"/>
      <c r="V629" s="645"/>
      <c r="W629" s="645"/>
      <c r="X629" s="645"/>
      <c r="Y629" s="645"/>
      <c r="Z629" s="646"/>
      <c r="AA629" s="636" t="s">
        <v>1</v>
      </c>
      <c r="AB629" s="637"/>
    </row>
    <row r="630" spans="1:28" ht="22.5" customHeight="1" x14ac:dyDescent="0.2">
      <c r="A630" s="412"/>
      <c r="B630" s="643"/>
      <c r="C630" s="647"/>
      <c r="D630" s="648"/>
      <c r="E630" s="648"/>
      <c r="F630" s="648"/>
      <c r="G630" s="648"/>
      <c r="H630" s="648"/>
      <c r="I630" s="648"/>
      <c r="J630" s="648"/>
      <c r="K630" s="648"/>
      <c r="L630" s="648"/>
      <c r="M630" s="648"/>
      <c r="N630" s="648"/>
      <c r="O630" s="648"/>
      <c r="P630" s="648"/>
      <c r="Q630" s="648"/>
      <c r="R630" s="648"/>
      <c r="S630" s="648"/>
      <c r="T630" s="648"/>
      <c r="U630" s="648"/>
      <c r="V630" s="648"/>
      <c r="W630" s="648"/>
      <c r="X630" s="648"/>
      <c r="Y630" s="648"/>
      <c r="Z630" s="649"/>
      <c r="AA630" s="638"/>
      <c r="AB630" s="639"/>
    </row>
    <row r="631" spans="1:28" s="420" customFormat="1" ht="21.75" customHeight="1" x14ac:dyDescent="0.15">
      <c r="A631" s="412"/>
      <c r="B631" s="642" t="s">
        <v>7</v>
      </c>
      <c r="C631" s="644" t="s">
        <v>40</v>
      </c>
      <c r="D631" s="645"/>
      <c r="E631" s="645"/>
      <c r="F631" s="645"/>
      <c r="G631" s="645"/>
      <c r="H631" s="645"/>
      <c r="I631" s="645"/>
      <c r="J631" s="645"/>
      <c r="K631" s="645"/>
      <c r="L631" s="645"/>
      <c r="M631" s="645"/>
      <c r="N631" s="645"/>
      <c r="O631" s="645"/>
      <c r="P631" s="645"/>
      <c r="Q631" s="645"/>
      <c r="R631" s="645"/>
      <c r="S631" s="645"/>
      <c r="T631" s="645"/>
      <c r="U631" s="645"/>
      <c r="V631" s="645"/>
      <c r="W631" s="645"/>
      <c r="X631" s="645"/>
      <c r="Y631" s="645"/>
      <c r="Z631" s="646"/>
      <c r="AA631" s="636" t="s">
        <v>1</v>
      </c>
      <c r="AB631" s="637"/>
    </row>
    <row r="632" spans="1:28" s="420" customFormat="1" ht="15" customHeight="1" x14ac:dyDescent="0.15">
      <c r="A632" s="412"/>
      <c r="B632" s="643"/>
      <c r="C632" s="647"/>
      <c r="D632" s="648"/>
      <c r="E632" s="648"/>
      <c r="F632" s="648"/>
      <c r="G632" s="648"/>
      <c r="H632" s="648"/>
      <c r="I632" s="648"/>
      <c r="J632" s="648"/>
      <c r="K632" s="648"/>
      <c r="L632" s="648"/>
      <c r="M632" s="648"/>
      <c r="N632" s="648"/>
      <c r="O632" s="648"/>
      <c r="P632" s="648"/>
      <c r="Q632" s="648"/>
      <c r="R632" s="648"/>
      <c r="S632" s="648"/>
      <c r="T632" s="648"/>
      <c r="U632" s="648"/>
      <c r="V632" s="648"/>
      <c r="W632" s="648"/>
      <c r="X632" s="648"/>
      <c r="Y632" s="648"/>
      <c r="Z632" s="649"/>
      <c r="AA632" s="638"/>
      <c r="AB632" s="639"/>
    </row>
    <row r="633" spans="1:28" ht="16.5" customHeight="1" x14ac:dyDescent="0.2">
      <c r="A633" s="412"/>
      <c r="B633" s="642" t="s">
        <v>9</v>
      </c>
      <c r="C633" s="644" t="s">
        <v>423</v>
      </c>
      <c r="D633" s="645"/>
      <c r="E633" s="645"/>
      <c r="F633" s="645"/>
      <c r="G633" s="645"/>
      <c r="H633" s="645"/>
      <c r="I633" s="645"/>
      <c r="J633" s="645"/>
      <c r="K633" s="645"/>
      <c r="L633" s="645"/>
      <c r="M633" s="645"/>
      <c r="N633" s="645"/>
      <c r="O633" s="645"/>
      <c r="P633" s="645"/>
      <c r="Q633" s="645"/>
      <c r="R633" s="645"/>
      <c r="S633" s="645"/>
      <c r="T633" s="645"/>
      <c r="U633" s="645"/>
      <c r="V633" s="645"/>
      <c r="W633" s="645"/>
      <c r="X633" s="645"/>
      <c r="Y633" s="645"/>
      <c r="Z633" s="646"/>
      <c r="AA633" s="636" t="s">
        <v>1</v>
      </c>
      <c r="AB633" s="637"/>
    </row>
    <row r="634" spans="1:28" ht="17.25" customHeight="1" x14ac:dyDescent="0.2">
      <c r="A634" s="412"/>
      <c r="B634" s="643"/>
      <c r="C634" s="647"/>
      <c r="D634" s="648"/>
      <c r="E634" s="648"/>
      <c r="F634" s="648"/>
      <c r="G634" s="648"/>
      <c r="H634" s="648"/>
      <c r="I634" s="648"/>
      <c r="J634" s="648"/>
      <c r="K634" s="648"/>
      <c r="L634" s="648"/>
      <c r="M634" s="648"/>
      <c r="N634" s="648"/>
      <c r="O634" s="648"/>
      <c r="P634" s="648"/>
      <c r="Q634" s="648"/>
      <c r="R634" s="648"/>
      <c r="S634" s="648"/>
      <c r="T634" s="648"/>
      <c r="U634" s="648"/>
      <c r="V634" s="648"/>
      <c r="W634" s="648"/>
      <c r="X634" s="648"/>
      <c r="Y634" s="648"/>
      <c r="Z634" s="649"/>
      <c r="AA634" s="638"/>
      <c r="AB634" s="639"/>
    </row>
    <row r="635" spans="1:28" ht="32.25" customHeight="1" x14ac:dyDescent="0.2">
      <c r="A635" s="412"/>
      <c r="B635" s="642" t="s">
        <v>10</v>
      </c>
      <c r="C635" s="644" t="s">
        <v>486</v>
      </c>
      <c r="D635" s="822"/>
      <c r="E635" s="822"/>
      <c r="F635" s="822"/>
      <c r="G635" s="822"/>
      <c r="H635" s="822"/>
      <c r="I635" s="822"/>
      <c r="J635" s="822"/>
      <c r="K635" s="822"/>
      <c r="L635" s="822"/>
      <c r="M635" s="822"/>
      <c r="N635" s="822"/>
      <c r="O635" s="822"/>
      <c r="P635" s="822"/>
      <c r="Q635" s="822"/>
      <c r="R635" s="822"/>
      <c r="S635" s="822"/>
      <c r="T635" s="822"/>
      <c r="U635" s="822"/>
      <c r="V635" s="822"/>
      <c r="W635" s="822"/>
      <c r="X635" s="822"/>
      <c r="Y635" s="822"/>
      <c r="Z635" s="646"/>
      <c r="AA635" s="636" t="s">
        <v>1</v>
      </c>
      <c r="AB635" s="637"/>
    </row>
    <row r="636" spans="1:28" ht="30.75" customHeight="1" x14ac:dyDescent="0.2">
      <c r="A636" s="412"/>
      <c r="B636" s="676"/>
      <c r="C636" s="823"/>
      <c r="D636" s="824"/>
      <c r="E636" s="824"/>
      <c r="F636" s="824"/>
      <c r="G636" s="824"/>
      <c r="H636" s="824"/>
      <c r="I636" s="824"/>
      <c r="J636" s="824"/>
      <c r="K636" s="824"/>
      <c r="L636" s="824"/>
      <c r="M636" s="824"/>
      <c r="N636" s="824"/>
      <c r="O636" s="824"/>
      <c r="P636" s="824"/>
      <c r="Q636" s="824"/>
      <c r="R636" s="824"/>
      <c r="S636" s="824"/>
      <c r="T636" s="824"/>
      <c r="U636" s="824"/>
      <c r="V636" s="824"/>
      <c r="W636" s="824"/>
      <c r="X636" s="824"/>
      <c r="Y636" s="824"/>
      <c r="Z636" s="649"/>
      <c r="AA636" s="638"/>
      <c r="AB636" s="639"/>
    </row>
    <row r="637" spans="1:28" ht="22.5" customHeight="1" x14ac:dyDescent="0.2">
      <c r="A637" s="412"/>
      <c r="B637" s="642" t="s">
        <v>12</v>
      </c>
      <c r="C637" s="644" t="s">
        <v>425</v>
      </c>
      <c r="D637" s="645"/>
      <c r="E637" s="645"/>
      <c r="F637" s="645"/>
      <c r="G637" s="645"/>
      <c r="H637" s="645"/>
      <c r="I637" s="645"/>
      <c r="J637" s="645"/>
      <c r="K637" s="645"/>
      <c r="L637" s="645"/>
      <c r="M637" s="645"/>
      <c r="N637" s="645"/>
      <c r="O637" s="645"/>
      <c r="P637" s="645"/>
      <c r="Q637" s="645"/>
      <c r="R637" s="645"/>
      <c r="S637" s="645"/>
      <c r="T637" s="645"/>
      <c r="U637" s="645"/>
      <c r="V637" s="645"/>
      <c r="W637" s="645"/>
      <c r="X637" s="645"/>
      <c r="Y637" s="645"/>
      <c r="Z637" s="646"/>
      <c r="AA637" s="636" t="s">
        <v>1</v>
      </c>
      <c r="AB637" s="637"/>
    </row>
    <row r="638" spans="1:28" ht="24.75" customHeight="1" x14ac:dyDescent="0.2">
      <c r="A638" s="412"/>
      <c r="B638" s="676"/>
      <c r="C638" s="647"/>
      <c r="D638" s="648"/>
      <c r="E638" s="648"/>
      <c r="F638" s="648"/>
      <c r="G638" s="648"/>
      <c r="H638" s="648"/>
      <c r="I638" s="648"/>
      <c r="J638" s="648"/>
      <c r="K638" s="648"/>
      <c r="L638" s="648"/>
      <c r="M638" s="648"/>
      <c r="N638" s="648"/>
      <c r="O638" s="648"/>
      <c r="P638" s="648"/>
      <c r="Q638" s="648"/>
      <c r="R638" s="648"/>
      <c r="S638" s="648"/>
      <c r="T638" s="648"/>
      <c r="U638" s="648"/>
      <c r="V638" s="648"/>
      <c r="W638" s="648"/>
      <c r="X638" s="648"/>
      <c r="Y638" s="648"/>
      <c r="Z638" s="649"/>
      <c r="AA638" s="638"/>
      <c r="AB638" s="639"/>
    </row>
    <row r="639" spans="1:28" s="420" customFormat="1" ht="22.5" customHeight="1" x14ac:dyDescent="0.15">
      <c r="A639" s="412"/>
      <c r="B639" s="642" t="s">
        <v>13</v>
      </c>
      <c r="C639" s="644" t="s">
        <v>858</v>
      </c>
      <c r="D639" s="645"/>
      <c r="E639" s="645"/>
      <c r="F639" s="645"/>
      <c r="G639" s="645"/>
      <c r="H639" s="645"/>
      <c r="I639" s="645"/>
      <c r="J639" s="645"/>
      <c r="K639" s="645"/>
      <c r="L639" s="645"/>
      <c r="M639" s="645"/>
      <c r="N639" s="645"/>
      <c r="O639" s="645"/>
      <c r="P639" s="645"/>
      <c r="Q639" s="645"/>
      <c r="R639" s="645"/>
      <c r="S639" s="645"/>
      <c r="T639" s="645"/>
      <c r="U639" s="645"/>
      <c r="V639" s="645"/>
      <c r="W639" s="645"/>
      <c r="X639" s="645"/>
      <c r="Y639" s="645"/>
      <c r="Z639" s="646"/>
      <c r="AA639" s="636" t="s">
        <v>1</v>
      </c>
      <c r="AB639" s="637"/>
    </row>
    <row r="640" spans="1:28" s="420" customFormat="1" ht="22.5" customHeight="1" x14ac:dyDescent="0.15">
      <c r="A640" s="412"/>
      <c r="B640" s="676"/>
      <c r="C640" s="647"/>
      <c r="D640" s="648"/>
      <c r="E640" s="648"/>
      <c r="F640" s="648"/>
      <c r="G640" s="648"/>
      <c r="H640" s="648"/>
      <c r="I640" s="648"/>
      <c r="J640" s="648"/>
      <c r="K640" s="648"/>
      <c r="L640" s="648"/>
      <c r="M640" s="648"/>
      <c r="N640" s="648"/>
      <c r="O640" s="648"/>
      <c r="P640" s="648"/>
      <c r="Q640" s="648"/>
      <c r="R640" s="648"/>
      <c r="S640" s="648"/>
      <c r="T640" s="648"/>
      <c r="U640" s="648"/>
      <c r="V640" s="648"/>
      <c r="W640" s="648"/>
      <c r="X640" s="648"/>
      <c r="Y640" s="648"/>
      <c r="Z640" s="649"/>
      <c r="AA640" s="638"/>
      <c r="AB640" s="639"/>
    </row>
    <row r="641" spans="1:28" ht="11.25" customHeight="1" x14ac:dyDescent="0.2">
      <c r="A641" s="412"/>
      <c r="B641" s="677" t="s">
        <v>309</v>
      </c>
      <c r="C641" s="644" t="s">
        <v>921</v>
      </c>
      <c r="D641" s="645"/>
      <c r="E641" s="645"/>
      <c r="F641" s="645"/>
      <c r="G641" s="645"/>
      <c r="H641" s="645"/>
      <c r="I641" s="645"/>
      <c r="J641" s="645"/>
      <c r="K641" s="645"/>
      <c r="L641" s="645"/>
      <c r="M641" s="645"/>
      <c r="N641" s="645"/>
      <c r="O641" s="645"/>
      <c r="P641" s="645"/>
      <c r="Q641" s="645"/>
      <c r="R641" s="645"/>
      <c r="S641" s="645"/>
      <c r="T641" s="645"/>
      <c r="U641" s="645"/>
      <c r="V641" s="645"/>
      <c r="W641" s="645"/>
      <c r="X641" s="645"/>
      <c r="Y641" s="645"/>
      <c r="Z641" s="646"/>
      <c r="AA641" s="636" t="s">
        <v>1</v>
      </c>
      <c r="AB641" s="637"/>
    </row>
    <row r="642" spans="1:28" ht="11.25" customHeight="1" x14ac:dyDescent="0.2">
      <c r="A642" s="412"/>
      <c r="B642" s="679"/>
      <c r="C642" s="647"/>
      <c r="D642" s="648"/>
      <c r="E642" s="648"/>
      <c r="F642" s="648"/>
      <c r="G642" s="648"/>
      <c r="H642" s="648"/>
      <c r="I642" s="648"/>
      <c r="J642" s="648"/>
      <c r="K642" s="648"/>
      <c r="L642" s="648"/>
      <c r="M642" s="648"/>
      <c r="N642" s="648"/>
      <c r="O642" s="648"/>
      <c r="P642" s="648"/>
      <c r="Q642" s="648"/>
      <c r="R642" s="648"/>
      <c r="S642" s="648"/>
      <c r="T642" s="648"/>
      <c r="U642" s="648"/>
      <c r="V642" s="648"/>
      <c r="W642" s="648"/>
      <c r="X642" s="648"/>
      <c r="Y642" s="648"/>
      <c r="Z642" s="649"/>
      <c r="AA642" s="638"/>
      <c r="AB642" s="639"/>
    </row>
    <row r="643" spans="1:28" ht="11.25" customHeight="1" x14ac:dyDescent="0.2">
      <c r="A643" s="412"/>
      <c r="B643" s="677" t="s">
        <v>310</v>
      </c>
      <c r="C643" s="644" t="s">
        <v>467</v>
      </c>
      <c r="D643" s="645"/>
      <c r="E643" s="645"/>
      <c r="F643" s="645"/>
      <c r="G643" s="645"/>
      <c r="H643" s="645"/>
      <c r="I643" s="645"/>
      <c r="J643" s="645"/>
      <c r="K643" s="645"/>
      <c r="L643" s="645"/>
      <c r="M643" s="645"/>
      <c r="N643" s="645"/>
      <c r="O643" s="645"/>
      <c r="P643" s="645"/>
      <c r="Q643" s="645"/>
      <c r="R643" s="645"/>
      <c r="S643" s="645"/>
      <c r="T643" s="645"/>
      <c r="U643" s="645"/>
      <c r="V643" s="645"/>
      <c r="W643" s="645"/>
      <c r="X643" s="645"/>
      <c r="Y643" s="645"/>
      <c r="Z643" s="646"/>
      <c r="AA643" s="636" t="s">
        <v>1</v>
      </c>
      <c r="AB643" s="637"/>
    </row>
    <row r="644" spans="1:28" ht="11.25" customHeight="1" x14ac:dyDescent="0.2">
      <c r="A644" s="412"/>
      <c r="B644" s="679"/>
      <c r="C644" s="647"/>
      <c r="D644" s="648"/>
      <c r="E644" s="648"/>
      <c r="F644" s="648"/>
      <c r="G644" s="648"/>
      <c r="H644" s="648"/>
      <c r="I644" s="648"/>
      <c r="J644" s="648"/>
      <c r="K644" s="648"/>
      <c r="L644" s="648"/>
      <c r="M644" s="648"/>
      <c r="N644" s="648"/>
      <c r="O644" s="648"/>
      <c r="P644" s="648"/>
      <c r="Q644" s="648"/>
      <c r="R644" s="648"/>
      <c r="S644" s="648"/>
      <c r="T644" s="648"/>
      <c r="U644" s="648"/>
      <c r="V644" s="648"/>
      <c r="W644" s="648"/>
      <c r="X644" s="648"/>
      <c r="Y644" s="648"/>
      <c r="Z644" s="649"/>
      <c r="AA644" s="638"/>
      <c r="AB644" s="639"/>
    </row>
    <row r="645" spans="1:28" ht="6.6" customHeight="1" x14ac:dyDescent="0.2">
      <c r="A645" s="410"/>
      <c r="B645" s="412"/>
      <c r="C645" s="429"/>
      <c r="D645" s="412"/>
      <c r="E645" s="412"/>
      <c r="F645" s="412"/>
      <c r="G645" s="412"/>
      <c r="H645" s="412"/>
      <c r="I645" s="412"/>
      <c r="J645" s="388"/>
      <c r="K645" s="388"/>
      <c r="L645" s="388"/>
      <c r="M645" s="388"/>
      <c r="N645" s="388"/>
      <c r="O645" s="388"/>
      <c r="P645" s="388"/>
      <c r="Q645" s="388"/>
      <c r="R645" s="388"/>
      <c r="S645" s="388"/>
      <c r="T645" s="388"/>
      <c r="U645" s="388"/>
      <c r="V645" s="388"/>
      <c r="W645" s="388"/>
      <c r="X645" s="388"/>
      <c r="Y645" s="388"/>
      <c r="Z645" s="388"/>
      <c r="AA645" s="424"/>
      <c r="AB645" s="424"/>
    </row>
    <row r="646" spans="1:28" ht="12.6" customHeight="1" x14ac:dyDescent="0.2">
      <c r="A646" s="406" t="s">
        <v>911</v>
      </c>
      <c r="B646" s="412"/>
      <c r="C646" s="412"/>
      <c r="D646" s="412"/>
      <c r="E646" s="412"/>
      <c r="F646" s="412"/>
      <c r="G646" s="412"/>
      <c r="H646" s="412"/>
      <c r="I646" s="412"/>
      <c r="J646" s="406"/>
      <c r="K646" s="388"/>
      <c r="L646" s="388"/>
      <c r="M646" s="388"/>
      <c r="N646" s="388"/>
      <c r="O646" s="388"/>
      <c r="P646" s="388"/>
      <c r="Q646" s="388"/>
      <c r="R646" s="388"/>
      <c r="S646" s="388"/>
      <c r="T646" s="388"/>
      <c r="U646" s="388"/>
      <c r="V646" s="388"/>
      <c r="W646" s="388"/>
      <c r="X646" s="388"/>
      <c r="Y646" s="388"/>
      <c r="Z646" s="388"/>
      <c r="AA646" s="419"/>
      <c r="AB646" s="419"/>
    </row>
    <row r="647" spans="1:28" ht="11.4" customHeight="1" x14ac:dyDescent="0.2">
      <c r="A647" s="406"/>
      <c r="B647" s="425" t="s">
        <v>426</v>
      </c>
      <c r="C647" s="412"/>
      <c r="D647" s="412"/>
      <c r="E647" s="412"/>
      <c r="F647" s="412"/>
      <c r="G647" s="412"/>
      <c r="H647" s="412"/>
      <c r="I647" s="412"/>
      <c r="J647" s="406"/>
      <c r="K647" s="388"/>
      <c r="L647" s="388"/>
      <c r="M647" s="388"/>
      <c r="N647" s="388"/>
      <c r="O647" s="388"/>
      <c r="P647" s="388"/>
      <c r="Q647" s="388"/>
      <c r="R647" s="388"/>
      <c r="S647" s="388"/>
      <c r="T647" s="388"/>
      <c r="U647" s="388"/>
      <c r="V647" s="388"/>
      <c r="W647" s="388"/>
      <c r="X647" s="388"/>
      <c r="Y647" s="388"/>
      <c r="Z647" s="388"/>
      <c r="AA647" s="419"/>
      <c r="AB647" s="419"/>
    </row>
    <row r="648" spans="1:28" ht="15" customHeight="1" x14ac:dyDescent="0.2">
      <c r="A648" s="406"/>
      <c r="B648" s="693" t="s">
        <v>920</v>
      </c>
      <c r="C648" s="693"/>
      <c r="D648" s="693"/>
      <c r="E648" s="693"/>
      <c r="F648" s="693"/>
      <c r="G648" s="693"/>
      <c r="H648" s="693"/>
      <c r="I648" s="693"/>
      <c r="J648" s="693"/>
      <c r="K648" s="693"/>
      <c r="L648" s="693"/>
      <c r="M648" s="693"/>
      <c r="N648" s="693"/>
      <c r="O648" s="693"/>
      <c r="P648" s="693"/>
      <c r="Q648" s="693"/>
      <c r="R648" s="693"/>
      <c r="S648" s="693"/>
      <c r="T648" s="693"/>
      <c r="U648" s="693"/>
      <c r="V648" s="693"/>
      <c r="W648" s="693"/>
      <c r="X648" s="693"/>
      <c r="Y648" s="693"/>
      <c r="Z648" s="693"/>
      <c r="AA648" s="693"/>
      <c r="AB648" s="693"/>
    </row>
    <row r="649" spans="1:28" ht="28.5" customHeight="1" x14ac:dyDescent="0.2">
      <c r="A649" s="406"/>
      <c r="B649" s="657" t="s">
        <v>434</v>
      </c>
      <c r="C649" s="729" t="s">
        <v>430</v>
      </c>
      <c r="D649" s="644" t="s">
        <v>428</v>
      </c>
      <c r="E649" s="645"/>
      <c r="F649" s="645"/>
      <c r="G649" s="645"/>
      <c r="H649" s="645"/>
      <c r="I649" s="645"/>
      <c r="J649" s="645"/>
      <c r="K649" s="645"/>
      <c r="L649" s="645"/>
      <c r="M649" s="645"/>
      <c r="N649" s="645"/>
      <c r="O649" s="645"/>
      <c r="P649" s="645"/>
      <c r="Q649" s="645"/>
      <c r="R649" s="645"/>
      <c r="S649" s="645"/>
      <c r="T649" s="645"/>
      <c r="U649" s="645"/>
      <c r="V649" s="645"/>
      <c r="W649" s="645"/>
      <c r="X649" s="645"/>
      <c r="Y649" s="645"/>
      <c r="Z649" s="646"/>
      <c r="AA649" s="636" t="s">
        <v>1</v>
      </c>
      <c r="AB649" s="637"/>
    </row>
    <row r="650" spans="1:28" ht="32.4" customHeight="1" x14ac:dyDescent="0.2">
      <c r="A650" s="406"/>
      <c r="B650" s="657"/>
      <c r="C650" s="730"/>
      <c r="D650" s="647"/>
      <c r="E650" s="648"/>
      <c r="F650" s="648"/>
      <c r="G650" s="648"/>
      <c r="H650" s="648"/>
      <c r="I650" s="648"/>
      <c r="J650" s="648"/>
      <c r="K650" s="648"/>
      <c r="L650" s="648"/>
      <c r="M650" s="648"/>
      <c r="N650" s="648"/>
      <c r="O650" s="648"/>
      <c r="P650" s="648"/>
      <c r="Q650" s="648"/>
      <c r="R650" s="648"/>
      <c r="S650" s="648"/>
      <c r="T650" s="648"/>
      <c r="U650" s="648"/>
      <c r="V650" s="648"/>
      <c r="W650" s="648"/>
      <c r="X650" s="648"/>
      <c r="Y650" s="648"/>
      <c r="Z650" s="649"/>
      <c r="AA650" s="638"/>
      <c r="AB650" s="639"/>
    </row>
    <row r="651" spans="1:28" ht="22.5" customHeight="1" x14ac:dyDescent="0.2">
      <c r="A651" s="406"/>
      <c r="B651" s="657"/>
      <c r="C651" s="729" t="s">
        <v>112</v>
      </c>
      <c r="D651" s="640" t="s">
        <v>429</v>
      </c>
      <c r="E651" s="640"/>
      <c r="F651" s="640"/>
      <c r="G651" s="640"/>
      <c r="H651" s="640"/>
      <c r="I651" s="640"/>
      <c r="J651" s="640"/>
      <c r="K651" s="640"/>
      <c r="L651" s="640"/>
      <c r="M651" s="640"/>
      <c r="N651" s="640"/>
      <c r="O651" s="640"/>
      <c r="P651" s="640"/>
      <c r="Q651" s="640"/>
      <c r="R651" s="640"/>
      <c r="S651" s="640"/>
      <c r="T651" s="640"/>
      <c r="U651" s="640"/>
      <c r="V651" s="640"/>
      <c r="W651" s="640"/>
      <c r="X651" s="640"/>
      <c r="Y651" s="640"/>
      <c r="Z651" s="506"/>
      <c r="AA651" s="636" t="s">
        <v>1</v>
      </c>
      <c r="AB651" s="637"/>
    </row>
    <row r="652" spans="1:28" ht="23.25" customHeight="1" x14ac:dyDescent="0.2">
      <c r="A652" s="406"/>
      <c r="B652" s="657"/>
      <c r="C652" s="730"/>
      <c r="D652" s="640"/>
      <c r="E652" s="640"/>
      <c r="F652" s="640"/>
      <c r="G652" s="640"/>
      <c r="H652" s="640"/>
      <c r="I652" s="640"/>
      <c r="J652" s="640"/>
      <c r="K652" s="640"/>
      <c r="L652" s="640"/>
      <c r="M652" s="640"/>
      <c r="N652" s="640"/>
      <c r="O652" s="640"/>
      <c r="P652" s="640"/>
      <c r="Q652" s="640"/>
      <c r="R652" s="640"/>
      <c r="S652" s="640"/>
      <c r="T652" s="640"/>
      <c r="U652" s="640"/>
      <c r="V652" s="640"/>
      <c r="W652" s="640"/>
      <c r="X652" s="640"/>
      <c r="Y652" s="640"/>
      <c r="Z652" s="506"/>
      <c r="AA652" s="638"/>
      <c r="AB652" s="639"/>
    </row>
    <row r="653" spans="1:28" ht="17.25" customHeight="1" x14ac:dyDescent="0.2">
      <c r="A653" s="406"/>
      <c r="B653" s="657"/>
      <c r="C653" s="459" t="s">
        <v>433</v>
      </c>
      <c r="D653" s="644" t="s">
        <v>431</v>
      </c>
      <c r="E653" s="645"/>
      <c r="F653" s="645"/>
      <c r="G653" s="645"/>
      <c r="H653" s="645"/>
      <c r="I653" s="645"/>
      <c r="J653" s="645"/>
      <c r="K653" s="645"/>
      <c r="L653" s="645"/>
      <c r="M653" s="645"/>
      <c r="N653" s="645"/>
      <c r="O653" s="645"/>
      <c r="P653" s="645"/>
      <c r="Q653" s="645"/>
      <c r="R653" s="645"/>
      <c r="S653" s="645"/>
      <c r="T653" s="645"/>
      <c r="U653" s="645"/>
      <c r="V653" s="645"/>
      <c r="W653" s="645"/>
      <c r="X653" s="645"/>
      <c r="Y653" s="645"/>
      <c r="Z653" s="504"/>
      <c r="AA653" s="636"/>
      <c r="AB653" s="637"/>
    </row>
    <row r="654" spans="1:28" ht="20.25" customHeight="1" x14ac:dyDescent="0.2">
      <c r="A654" s="406"/>
      <c r="B654" s="657"/>
      <c r="C654" s="459"/>
      <c r="D654" s="724" t="s">
        <v>432</v>
      </c>
      <c r="E654" s="640" t="s">
        <v>862</v>
      </c>
      <c r="F654" s="640"/>
      <c r="G654" s="640"/>
      <c r="H654" s="640"/>
      <c r="I654" s="640"/>
      <c r="J654" s="640"/>
      <c r="K654" s="640"/>
      <c r="L654" s="640"/>
      <c r="M654" s="640"/>
      <c r="N654" s="640"/>
      <c r="O654" s="640"/>
      <c r="P654" s="640"/>
      <c r="Q654" s="640"/>
      <c r="R654" s="640"/>
      <c r="S654" s="640"/>
      <c r="T654" s="640"/>
      <c r="U654" s="640"/>
      <c r="V654" s="640"/>
      <c r="W654" s="640"/>
      <c r="X654" s="640"/>
      <c r="Y654" s="640"/>
      <c r="Z654" s="670"/>
      <c r="AA654" s="699"/>
      <c r="AB654" s="700"/>
    </row>
    <row r="655" spans="1:28" ht="41.25" customHeight="1" x14ac:dyDescent="0.2">
      <c r="A655" s="406"/>
      <c r="B655" s="657"/>
      <c r="C655" s="459"/>
      <c r="D655" s="724"/>
      <c r="E655" s="640"/>
      <c r="F655" s="640"/>
      <c r="G655" s="640"/>
      <c r="H655" s="640"/>
      <c r="I655" s="640"/>
      <c r="J655" s="640"/>
      <c r="K655" s="640"/>
      <c r="L655" s="640"/>
      <c r="M655" s="640"/>
      <c r="N655" s="640"/>
      <c r="O655" s="640"/>
      <c r="P655" s="640"/>
      <c r="Q655" s="640"/>
      <c r="R655" s="640"/>
      <c r="S655" s="640"/>
      <c r="T655" s="640"/>
      <c r="U655" s="640"/>
      <c r="V655" s="640"/>
      <c r="W655" s="640"/>
      <c r="X655" s="640"/>
      <c r="Y655" s="640"/>
      <c r="Z655" s="670"/>
      <c r="AA655" s="699"/>
      <c r="AB655" s="700"/>
    </row>
    <row r="656" spans="1:28" ht="15" customHeight="1" x14ac:dyDescent="0.2">
      <c r="A656" s="406"/>
      <c r="B656" s="657"/>
      <c r="C656" s="459"/>
      <c r="D656" s="724" t="s">
        <v>114</v>
      </c>
      <c r="E656" s="640" t="s">
        <v>866</v>
      </c>
      <c r="F656" s="640"/>
      <c r="G656" s="640"/>
      <c r="H656" s="640"/>
      <c r="I656" s="640"/>
      <c r="J656" s="640"/>
      <c r="K656" s="640"/>
      <c r="L656" s="640"/>
      <c r="M656" s="640"/>
      <c r="N656" s="640"/>
      <c r="O656" s="640"/>
      <c r="P656" s="640"/>
      <c r="Q656" s="640"/>
      <c r="R656" s="640"/>
      <c r="S656" s="640"/>
      <c r="T656" s="640"/>
      <c r="U656" s="640"/>
      <c r="V656" s="640"/>
      <c r="W656" s="640"/>
      <c r="X656" s="640"/>
      <c r="Y656" s="640"/>
      <c r="Z656" s="670"/>
      <c r="AA656" s="699"/>
      <c r="AB656" s="700"/>
    </row>
    <row r="657" spans="1:28" ht="34.799999999999997" customHeight="1" x14ac:dyDescent="0.2">
      <c r="A657" s="406"/>
      <c r="B657" s="657"/>
      <c r="C657" s="459"/>
      <c r="D657" s="725"/>
      <c r="E657" s="648"/>
      <c r="F657" s="648"/>
      <c r="G657" s="648"/>
      <c r="H657" s="648"/>
      <c r="I657" s="648"/>
      <c r="J657" s="648"/>
      <c r="K657" s="648"/>
      <c r="L657" s="648"/>
      <c r="M657" s="648"/>
      <c r="N657" s="648"/>
      <c r="O657" s="648"/>
      <c r="P657" s="648"/>
      <c r="Q657" s="648"/>
      <c r="R657" s="648"/>
      <c r="S657" s="648"/>
      <c r="T657" s="648"/>
      <c r="U657" s="648"/>
      <c r="V657" s="648"/>
      <c r="W657" s="648"/>
      <c r="X657" s="648"/>
      <c r="Y657" s="648"/>
      <c r="Z657" s="649"/>
      <c r="AA657" s="638"/>
      <c r="AB657" s="639"/>
    </row>
    <row r="658" spans="1:28" ht="15" customHeight="1" x14ac:dyDescent="0.2">
      <c r="A658" s="412"/>
      <c r="B658" s="657"/>
      <c r="C658" s="811" t="s">
        <v>113</v>
      </c>
      <c r="D658" s="644" t="s">
        <v>407</v>
      </c>
      <c r="E658" s="645"/>
      <c r="F658" s="645"/>
      <c r="G658" s="645"/>
      <c r="H658" s="645"/>
      <c r="I658" s="645"/>
      <c r="J658" s="645"/>
      <c r="K658" s="645"/>
      <c r="L658" s="645"/>
      <c r="M658" s="645"/>
      <c r="N658" s="645"/>
      <c r="O658" s="645"/>
      <c r="P658" s="645"/>
      <c r="Q658" s="645"/>
      <c r="R658" s="645"/>
      <c r="S658" s="645"/>
      <c r="T658" s="645"/>
      <c r="U658" s="645"/>
      <c r="V658" s="645"/>
      <c r="W658" s="645"/>
      <c r="X658" s="645"/>
      <c r="Y658" s="645"/>
      <c r="Z658" s="646"/>
      <c r="AA658" s="636" t="s">
        <v>1</v>
      </c>
      <c r="AB658" s="637"/>
    </row>
    <row r="659" spans="1:28" s="453" customFormat="1" ht="11.25" customHeight="1" x14ac:dyDescent="0.2">
      <c r="A659" s="412"/>
      <c r="B659" s="657"/>
      <c r="C659" s="812"/>
      <c r="D659" s="647"/>
      <c r="E659" s="648"/>
      <c r="F659" s="648"/>
      <c r="G659" s="648"/>
      <c r="H659" s="648"/>
      <c r="I659" s="648"/>
      <c r="J659" s="648"/>
      <c r="K659" s="648"/>
      <c r="L659" s="648"/>
      <c r="M659" s="648"/>
      <c r="N659" s="648"/>
      <c r="O659" s="648"/>
      <c r="P659" s="648"/>
      <c r="Q659" s="648"/>
      <c r="R659" s="648"/>
      <c r="S659" s="648"/>
      <c r="T659" s="648"/>
      <c r="U659" s="648"/>
      <c r="V659" s="648"/>
      <c r="W659" s="648"/>
      <c r="X659" s="648"/>
      <c r="Y659" s="648"/>
      <c r="Z659" s="649"/>
      <c r="AA659" s="638"/>
      <c r="AB659" s="639"/>
    </row>
    <row r="660" spans="1:28" s="453" customFormat="1" ht="11.25" customHeight="1" x14ac:dyDescent="0.2">
      <c r="A660" s="536"/>
      <c r="B660" s="657"/>
      <c r="C660" s="685" t="s">
        <v>986</v>
      </c>
      <c r="D660" s="685" t="s">
        <v>987</v>
      </c>
      <c r="E660" s="685"/>
      <c r="F660" s="685"/>
      <c r="G660" s="685"/>
      <c r="H660" s="685"/>
      <c r="I660" s="685"/>
      <c r="J660" s="685"/>
      <c r="K660" s="685"/>
      <c r="L660" s="685"/>
      <c r="M660" s="685"/>
      <c r="N660" s="685"/>
      <c r="O660" s="685"/>
      <c r="P660" s="685"/>
      <c r="Q660" s="685"/>
      <c r="R660" s="685"/>
      <c r="S660" s="685"/>
      <c r="T660" s="685"/>
      <c r="U660" s="685"/>
      <c r="V660" s="685"/>
      <c r="W660" s="685"/>
      <c r="X660" s="685"/>
      <c r="Y660" s="685"/>
      <c r="Z660" s="685"/>
      <c r="AA660" s="636" t="s">
        <v>1</v>
      </c>
      <c r="AB660" s="637"/>
    </row>
    <row r="661" spans="1:28" s="453" customFormat="1" ht="11.25" customHeight="1" x14ac:dyDescent="0.2">
      <c r="A661" s="536"/>
      <c r="B661" s="657"/>
      <c r="C661" s="685"/>
      <c r="D661" s="685"/>
      <c r="E661" s="685"/>
      <c r="F661" s="685"/>
      <c r="G661" s="685"/>
      <c r="H661" s="685"/>
      <c r="I661" s="685"/>
      <c r="J661" s="685"/>
      <c r="K661" s="685"/>
      <c r="L661" s="685"/>
      <c r="M661" s="685"/>
      <c r="N661" s="685"/>
      <c r="O661" s="685"/>
      <c r="P661" s="685"/>
      <c r="Q661" s="685"/>
      <c r="R661" s="685"/>
      <c r="S661" s="685"/>
      <c r="T661" s="685"/>
      <c r="U661" s="685"/>
      <c r="V661" s="685"/>
      <c r="W661" s="685"/>
      <c r="X661" s="685"/>
      <c r="Y661" s="685"/>
      <c r="Z661" s="685"/>
      <c r="AA661" s="638"/>
      <c r="AB661" s="639"/>
    </row>
    <row r="662" spans="1:28" s="453" customFormat="1" ht="22.8" customHeight="1" x14ac:dyDescent="0.2">
      <c r="A662" s="412"/>
      <c r="B662" s="731" t="s">
        <v>435</v>
      </c>
      <c r="C662" s="731"/>
      <c r="D662" s="731"/>
      <c r="E662" s="731"/>
      <c r="F662" s="731"/>
      <c r="G662" s="731"/>
      <c r="H662" s="731"/>
      <c r="I662" s="731"/>
      <c r="J662" s="731"/>
      <c r="K662" s="731"/>
      <c r="L662" s="731"/>
      <c r="M662" s="731"/>
      <c r="N662" s="731"/>
      <c r="O662" s="731"/>
      <c r="P662" s="731"/>
      <c r="Q662" s="731"/>
      <c r="R662" s="731"/>
      <c r="S662" s="731"/>
      <c r="T662" s="731"/>
      <c r="U662" s="731"/>
      <c r="V662" s="731"/>
      <c r="W662" s="731"/>
      <c r="X662" s="731"/>
      <c r="Y662" s="731"/>
      <c r="Z662" s="522"/>
      <c r="AA662" s="424"/>
      <c r="AB662" s="443"/>
    </row>
    <row r="663" spans="1:28" s="453" customFormat="1" ht="18" customHeight="1" x14ac:dyDescent="0.2">
      <c r="A663" s="412"/>
      <c r="B663" s="460"/>
      <c r="C663" s="702" t="s">
        <v>427</v>
      </c>
      <c r="D663" s="702"/>
      <c r="E663" s="702"/>
      <c r="F663" s="702"/>
      <c r="G663" s="702"/>
      <c r="H663" s="702"/>
      <c r="I663" s="702"/>
      <c r="J663" s="702"/>
      <c r="K663" s="702"/>
      <c r="L663" s="702"/>
      <c r="M663" s="702"/>
      <c r="N663" s="702"/>
      <c r="O663" s="702"/>
      <c r="P663" s="702"/>
      <c r="Q663" s="702"/>
      <c r="R663" s="702"/>
      <c r="S663" s="702"/>
      <c r="T663" s="702"/>
      <c r="U663" s="702"/>
      <c r="V663" s="702"/>
      <c r="W663" s="702"/>
      <c r="X663" s="702"/>
      <c r="Y663" s="702"/>
      <c r="Z663" s="523"/>
      <c r="AA663" s="424"/>
      <c r="AB663" s="443"/>
    </row>
    <row r="664" spans="1:28" s="453" customFormat="1" ht="18" customHeight="1" x14ac:dyDescent="0.2">
      <c r="A664" s="412"/>
      <c r="B664" s="727" t="s">
        <v>17</v>
      </c>
      <c r="C664" s="851" t="s">
        <v>990</v>
      </c>
      <c r="D664" s="852"/>
      <c r="E664" s="852"/>
      <c r="F664" s="852"/>
      <c r="G664" s="852"/>
      <c r="H664" s="852"/>
      <c r="I664" s="852"/>
      <c r="J664" s="852"/>
      <c r="K664" s="852"/>
      <c r="L664" s="852"/>
      <c r="M664" s="852"/>
      <c r="N664" s="852"/>
      <c r="O664" s="852"/>
      <c r="P664" s="852"/>
      <c r="Q664" s="852"/>
      <c r="R664" s="852"/>
      <c r="S664" s="852"/>
      <c r="T664" s="852"/>
      <c r="U664" s="852"/>
      <c r="V664" s="852"/>
      <c r="W664" s="852"/>
      <c r="X664" s="852"/>
      <c r="Y664" s="852"/>
      <c r="Z664" s="853"/>
      <c r="AA664" s="636"/>
      <c r="AB664" s="637"/>
    </row>
    <row r="665" spans="1:28" s="453" customFormat="1" ht="15" customHeight="1" x14ac:dyDescent="0.2">
      <c r="A665" s="412"/>
      <c r="B665" s="728"/>
      <c r="C665" s="540" t="s">
        <v>111</v>
      </c>
      <c r="D665" s="640" t="s">
        <v>886</v>
      </c>
      <c r="E665" s="640"/>
      <c r="F665" s="640"/>
      <c r="G665" s="640"/>
      <c r="H665" s="640"/>
      <c r="I665" s="640"/>
      <c r="J665" s="640"/>
      <c r="K665" s="640"/>
      <c r="L665" s="640"/>
      <c r="M665" s="640"/>
      <c r="N665" s="640"/>
      <c r="O665" s="640"/>
      <c r="P665" s="640"/>
      <c r="Q665" s="640"/>
      <c r="R665" s="640"/>
      <c r="S665" s="640"/>
      <c r="T665" s="640"/>
      <c r="U665" s="640"/>
      <c r="V665" s="640"/>
      <c r="W665" s="640"/>
      <c r="X665" s="640"/>
      <c r="Y665" s="640"/>
      <c r="Z665" s="641"/>
      <c r="AA665" s="699"/>
      <c r="AB665" s="700"/>
    </row>
    <row r="666" spans="1:28" s="453" customFormat="1" ht="15" customHeight="1" x14ac:dyDescent="0.2">
      <c r="A666" s="412"/>
      <c r="B666" s="728"/>
      <c r="C666" s="540"/>
      <c r="D666" s="640"/>
      <c r="E666" s="640"/>
      <c r="F666" s="640"/>
      <c r="G666" s="640"/>
      <c r="H666" s="640"/>
      <c r="I666" s="640"/>
      <c r="J666" s="640"/>
      <c r="K666" s="640"/>
      <c r="L666" s="640"/>
      <c r="M666" s="640"/>
      <c r="N666" s="640"/>
      <c r="O666" s="640"/>
      <c r="P666" s="640"/>
      <c r="Q666" s="640"/>
      <c r="R666" s="640"/>
      <c r="S666" s="640"/>
      <c r="T666" s="640"/>
      <c r="U666" s="640"/>
      <c r="V666" s="640"/>
      <c r="W666" s="640"/>
      <c r="X666" s="640"/>
      <c r="Y666" s="640"/>
      <c r="Z666" s="641"/>
      <c r="AA666" s="699"/>
      <c r="AB666" s="700"/>
    </row>
    <row r="667" spans="1:28" s="453" customFormat="1" ht="20.25" customHeight="1" x14ac:dyDescent="0.2">
      <c r="A667" s="412"/>
      <c r="B667" s="728"/>
      <c r="C667" s="540" t="s">
        <v>112</v>
      </c>
      <c r="D667" s="640" t="s">
        <v>863</v>
      </c>
      <c r="E667" s="640"/>
      <c r="F667" s="640"/>
      <c r="G667" s="640"/>
      <c r="H667" s="640"/>
      <c r="I667" s="640"/>
      <c r="J667" s="640"/>
      <c r="K667" s="640"/>
      <c r="L667" s="640"/>
      <c r="M667" s="640"/>
      <c r="N667" s="640"/>
      <c r="O667" s="640"/>
      <c r="P667" s="640"/>
      <c r="Q667" s="640"/>
      <c r="R667" s="640"/>
      <c r="S667" s="640"/>
      <c r="T667" s="640"/>
      <c r="U667" s="640"/>
      <c r="V667" s="640"/>
      <c r="W667" s="640"/>
      <c r="X667" s="640"/>
      <c r="Y667" s="640"/>
      <c r="Z667" s="641"/>
      <c r="AA667" s="699"/>
      <c r="AB667" s="700"/>
    </row>
    <row r="668" spans="1:28" s="453" customFormat="1" ht="37.5" customHeight="1" x14ac:dyDescent="0.2">
      <c r="A668" s="412"/>
      <c r="B668" s="728"/>
      <c r="C668" s="540"/>
      <c r="D668" s="640"/>
      <c r="E668" s="640"/>
      <c r="F668" s="640"/>
      <c r="G668" s="640"/>
      <c r="H668" s="640"/>
      <c r="I668" s="640"/>
      <c r="J668" s="640"/>
      <c r="K668" s="640"/>
      <c r="L668" s="640"/>
      <c r="M668" s="640"/>
      <c r="N668" s="640"/>
      <c r="O668" s="640"/>
      <c r="P668" s="640"/>
      <c r="Q668" s="640"/>
      <c r="R668" s="640"/>
      <c r="S668" s="640"/>
      <c r="T668" s="640"/>
      <c r="U668" s="640"/>
      <c r="V668" s="640"/>
      <c r="W668" s="640"/>
      <c r="X668" s="640"/>
      <c r="Y668" s="640"/>
      <c r="Z668" s="641"/>
      <c r="AA668" s="699"/>
      <c r="AB668" s="700"/>
    </row>
    <row r="669" spans="1:28" s="453" customFormat="1" ht="21" customHeight="1" x14ac:dyDescent="0.2">
      <c r="A669" s="412"/>
      <c r="B669" s="728"/>
      <c r="C669" s="540" t="s">
        <v>161</v>
      </c>
      <c r="D669" s="640" t="s">
        <v>436</v>
      </c>
      <c r="E669" s="640"/>
      <c r="F669" s="640"/>
      <c r="G669" s="640"/>
      <c r="H669" s="640"/>
      <c r="I669" s="640"/>
      <c r="J669" s="640"/>
      <c r="K669" s="640"/>
      <c r="L669" s="640"/>
      <c r="M669" s="640"/>
      <c r="N669" s="640"/>
      <c r="O669" s="640"/>
      <c r="P669" s="640"/>
      <c r="Q669" s="640"/>
      <c r="R669" s="640"/>
      <c r="S669" s="640"/>
      <c r="T669" s="640"/>
      <c r="U669" s="640"/>
      <c r="V669" s="640"/>
      <c r="W669" s="640"/>
      <c r="X669" s="640"/>
      <c r="Y669" s="640"/>
      <c r="Z669" s="641"/>
      <c r="AA669" s="699"/>
      <c r="AB669" s="700"/>
    </row>
    <row r="670" spans="1:28" s="453" customFormat="1" ht="20.25" customHeight="1" x14ac:dyDescent="0.2">
      <c r="A670" s="412"/>
      <c r="B670" s="728"/>
      <c r="C670" s="540"/>
      <c r="D670" s="648"/>
      <c r="E670" s="648"/>
      <c r="F670" s="648"/>
      <c r="G670" s="648"/>
      <c r="H670" s="648"/>
      <c r="I670" s="648"/>
      <c r="J670" s="648"/>
      <c r="K670" s="648"/>
      <c r="L670" s="648"/>
      <c r="M670" s="648"/>
      <c r="N670" s="648"/>
      <c r="O670" s="648"/>
      <c r="P670" s="648"/>
      <c r="Q670" s="648"/>
      <c r="R670" s="648"/>
      <c r="S670" s="648"/>
      <c r="T670" s="648"/>
      <c r="U670" s="648"/>
      <c r="V670" s="648"/>
      <c r="W670" s="648"/>
      <c r="X670" s="648"/>
      <c r="Y670" s="648"/>
      <c r="Z670" s="654"/>
      <c r="AA670" s="638"/>
      <c r="AB670" s="639"/>
    </row>
    <row r="671" spans="1:28" s="453" customFormat="1" ht="18" customHeight="1" x14ac:dyDescent="0.2">
      <c r="A671" s="412"/>
      <c r="B671" s="728"/>
      <c r="C671" s="854" t="s">
        <v>991</v>
      </c>
      <c r="D671" s="645"/>
      <c r="E671" s="645"/>
      <c r="F671" s="645"/>
      <c r="G671" s="645"/>
      <c r="H671" s="645"/>
      <c r="I671" s="645"/>
      <c r="J671" s="645"/>
      <c r="K671" s="645"/>
      <c r="L671" s="645"/>
      <c r="M671" s="645"/>
      <c r="N671" s="645"/>
      <c r="O671" s="645"/>
      <c r="P671" s="645"/>
      <c r="Q671" s="645"/>
      <c r="R671" s="645"/>
      <c r="S671" s="645"/>
      <c r="T671" s="645"/>
      <c r="U671" s="645"/>
      <c r="V671" s="645"/>
      <c r="W671" s="645"/>
      <c r="X671" s="645"/>
      <c r="Y671" s="645"/>
      <c r="Z671" s="646"/>
      <c r="AA671" s="636"/>
      <c r="AB671" s="637"/>
    </row>
    <row r="672" spans="1:28" s="453" customFormat="1" ht="12" customHeight="1" x14ac:dyDescent="0.2">
      <c r="A672" s="412"/>
      <c r="B672" s="728"/>
      <c r="C672" s="660" t="s">
        <v>111</v>
      </c>
      <c r="D672" s="640" t="s">
        <v>887</v>
      </c>
      <c r="E672" s="640"/>
      <c r="F672" s="640"/>
      <c r="G672" s="640"/>
      <c r="H672" s="640"/>
      <c r="I672" s="640"/>
      <c r="J672" s="640"/>
      <c r="K672" s="640"/>
      <c r="L672" s="640"/>
      <c r="M672" s="640"/>
      <c r="N672" s="640"/>
      <c r="O672" s="640"/>
      <c r="P672" s="640"/>
      <c r="Q672" s="640"/>
      <c r="R672" s="640"/>
      <c r="S672" s="640"/>
      <c r="T672" s="640"/>
      <c r="U672" s="640"/>
      <c r="V672" s="640"/>
      <c r="W672" s="640"/>
      <c r="X672" s="640"/>
      <c r="Y672" s="640"/>
      <c r="Z672" s="641"/>
      <c r="AA672" s="699"/>
      <c r="AB672" s="700"/>
    </row>
    <row r="673" spans="1:28" s="453" customFormat="1" ht="15" customHeight="1" x14ac:dyDescent="0.2">
      <c r="A673" s="412"/>
      <c r="B673" s="728"/>
      <c r="C673" s="660"/>
      <c r="D673" s="640"/>
      <c r="E673" s="640"/>
      <c r="F673" s="640"/>
      <c r="G673" s="640"/>
      <c r="H673" s="640"/>
      <c r="I673" s="640"/>
      <c r="J673" s="640"/>
      <c r="K673" s="640"/>
      <c r="L673" s="640"/>
      <c r="M673" s="640"/>
      <c r="N673" s="640"/>
      <c r="O673" s="640"/>
      <c r="P673" s="640"/>
      <c r="Q673" s="640"/>
      <c r="R673" s="640"/>
      <c r="S673" s="640"/>
      <c r="T673" s="640"/>
      <c r="U673" s="640"/>
      <c r="V673" s="640"/>
      <c r="W673" s="640"/>
      <c r="X673" s="640"/>
      <c r="Y673" s="640"/>
      <c r="Z673" s="641"/>
      <c r="AA673" s="699"/>
      <c r="AB673" s="700"/>
    </row>
    <row r="674" spans="1:28" s="453" customFormat="1" ht="20.25" customHeight="1" x14ac:dyDescent="0.2">
      <c r="A674" s="412"/>
      <c r="B674" s="728"/>
      <c r="C674" s="660" t="s">
        <v>112</v>
      </c>
      <c r="D674" s="640" t="s">
        <v>437</v>
      </c>
      <c r="E674" s="640"/>
      <c r="F674" s="640"/>
      <c r="G674" s="640"/>
      <c r="H674" s="640"/>
      <c r="I674" s="640"/>
      <c r="J674" s="640"/>
      <c r="K674" s="640"/>
      <c r="L674" s="640"/>
      <c r="M674" s="640"/>
      <c r="N674" s="640"/>
      <c r="O674" s="640"/>
      <c r="P674" s="640"/>
      <c r="Q674" s="640"/>
      <c r="R674" s="640"/>
      <c r="S674" s="640"/>
      <c r="T674" s="640"/>
      <c r="U674" s="640"/>
      <c r="V674" s="640"/>
      <c r="W674" s="640"/>
      <c r="X674" s="640"/>
      <c r="Y674" s="640"/>
      <c r="Z674" s="641"/>
      <c r="AA674" s="699"/>
      <c r="AB674" s="700"/>
    </row>
    <row r="675" spans="1:28" s="453" customFormat="1" ht="26.25" customHeight="1" x14ac:dyDescent="0.2">
      <c r="A675" s="412"/>
      <c r="B675" s="728"/>
      <c r="C675" s="660"/>
      <c r="D675" s="640"/>
      <c r="E675" s="640"/>
      <c r="F675" s="640"/>
      <c r="G675" s="640"/>
      <c r="H675" s="640"/>
      <c r="I675" s="640"/>
      <c r="J675" s="640"/>
      <c r="K675" s="640"/>
      <c r="L675" s="640"/>
      <c r="M675" s="640"/>
      <c r="N675" s="640"/>
      <c r="O675" s="640"/>
      <c r="P675" s="640"/>
      <c r="Q675" s="640"/>
      <c r="R675" s="640"/>
      <c r="S675" s="640"/>
      <c r="T675" s="640"/>
      <c r="U675" s="640"/>
      <c r="V675" s="640"/>
      <c r="W675" s="640"/>
      <c r="X675" s="640"/>
      <c r="Y675" s="640"/>
      <c r="Z675" s="641"/>
      <c r="AA675" s="699"/>
      <c r="AB675" s="700"/>
    </row>
    <row r="676" spans="1:28" s="453" customFormat="1" ht="20.25" customHeight="1" x14ac:dyDescent="0.2">
      <c r="A676" s="412"/>
      <c r="B676" s="728"/>
      <c r="C676" s="541" t="s">
        <v>161</v>
      </c>
      <c r="D676" s="640" t="s">
        <v>865</v>
      </c>
      <c r="E676" s="640"/>
      <c r="F676" s="640"/>
      <c r="G676" s="640"/>
      <c r="H676" s="640"/>
      <c r="I676" s="640"/>
      <c r="J676" s="640"/>
      <c r="K676" s="640"/>
      <c r="L676" s="640"/>
      <c r="M676" s="640"/>
      <c r="N676" s="640"/>
      <c r="O676" s="640"/>
      <c r="P676" s="640"/>
      <c r="Q676" s="640"/>
      <c r="R676" s="640"/>
      <c r="S676" s="640"/>
      <c r="T676" s="640"/>
      <c r="U676" s="640"/>
      <c r="V676" s="640"/>
      <c r="W676" s="640"/>
      <c r="X676" s="640"/>
      <c r="Y676" s="640"/>
      <c r="Z676" s="641"/>
      <c r="AA676" s="699"/>
      <c r="AB676" s="700"/>
    </row>
    <row r="677" spans="1:28" s="453" customFormat="1" ht="31.8" customHeight="1" x14ac:dyDescent="0.2">
      <c r="A677" s="412"/>
      <c r="B677" s="728"/>
      <c r="C677" s="541"/>
      <c r="D677" s="640"/>
      <c r="E677" s="640"/>
      <c r="F677" s="640"/>
      <c r="G677" s="640"/>
      <c r="H677" s="640"/>
      <c r="I677" s="640"/>
      <c r="J677" s="640"/>
      <c r="K677" s="640"/>
      <c r="L677" s="640"/>
      <c r="M677" s="640"/>
      <c r="N677" s="640"/>
      <c r="O677" s="640"/>
      <c r="P677" s="640"/>
      <c r="Q677" s="640"/>
      <c r="R677" s="640"/>
      <c r="S677" s="640"/>
      <c r="T677" s="640"/>
      <c r="U677" s="640"/>
      <c r="V677" s="640"/>
      <c r="W677" s="640"/>
      <c r="X677" s="640"/>
      <c r="Y677" s="640"/>
      <c r="Z677" s="641"/>
      <c r="AA677" s="699"/>
      <c r="AB677" s="700"/>
    </row>
    <row r="678" spans="1:28" s="453" customFormat="1" ht="27.6" customHeight="1" x14ac:dyDescent="0.2">
      <c r="A678" s="412"/>
      <c r="B678" s="676"/>
      <c r="C678" s="542" t="s">
        <v>113</v>
      </c>
      <c r="D678" s="648" t="s">
        <v>864</v>
      </c>
      <c r="E678" s="648"/>
      <c r="F678" s="648"/>
      <c r="G678" s="648"/>
      <c r="H678" s="648"/>
      <c r="I678" s="648"/>
      <c r="J678" s="648"/>
      <c r="K678" s="648"/>
      <c r="L678" s="648"/>
      <c r="M678" s="648"/>
      <c r="N678" s="648"/>
      <c r="O678" s="648"/>
      <c r="P678" s="648"/>
      <c r="Q678" s="648"/>
      <c r="R678" s="648"/>
      <c r="S678" s="648"/>
      <c r="T678" s="648"/>
      <c r="U678" s="648"/>
      <c r="V678" s="648"/>
      <c r="W678" s="648"/>
      <c r="X678" s="648"/>
      <c r="Y678" s="648"/>
      <c r="Z678" s="654"/>
      <c r="AA678" s="638"/>
      <c r="AB678" s="639"/>
    </row>
    <row r="679" spans="1:28" s="453" customFormat="1" ht="25.8" customHeight="1" x14ac:dyDescent="0.2">
      <c r="A679" s="408"/>
      <c r="B679" s="855" t="s">
        <v>439</v>
      </c>
      <c r="C679" s="856"/>
      <c r="D679" s="856"/>
      <c r="E679" s="856"/>
      <c r="F679" s="856"/>
      <c r="G679" s="856"/>
      <c r="H679" s="856"/>
      <c r="I679" s="856"/>
      <c r="J679" s="856"/>
      <c r="K679" s="856"/>
      <c r="L679" s="856"/>
      <c r="M679" s="856"/>
      <c r="N679" s="856"/>
      <c r="O679" s="856"/>
      <c r="P679" s="856"/>
      <c r="Q679" s="856"/>
      <c r="R679" s="856"/>
      <c r="S679" s="856"/>
      <c r="T679" s="856"/>
      <c r="U679" s="856"/>
      <c r="V679" s="856"/>
      <c r="W679" s="856"/>
      <c r="X679" s="856"/>
      <c r="Y679" s="856"/>
      <c r="Z679" s="856"/>
      <c r="AA679" s="856"/>
      <c r="AB679" s="857"/>
    </row>
    <row r="680" spans="1:28" s="420" customFormat="1" ht="22.5" customHeight="1" x14ac:dyDescent="0.15">
      <c r="A680" s="412"/>
      <c r="B680" s="642" t="s">
        <v>15</v>
      </c>
      <c r="C680" s="644" t="s">
        <v>440</v>
      </c>
      <c r="D680" s="645"/>
      <c r="E680" s="645"/>
      <c r="F680" s="645"/>
      <c r="G680" s="645"/>
      <c r="H680" s="645"/>
      <c r="I680" s="645"/>
      <c r="J680" s="645"/>
      <c r="K680" s="645"/>
      <c r="L680" s="645"/>
      <c r="M680" s="645"/>
      <c r="N680" s="645"/>
      <c r="O680" s="645"/>
      <c r="P680" s="645"/>
      <c r="Q680" s="645"/>
      <c r="R680" s="645"/>
      <c r="S680" s="645"/>
      <c r="T680" s="645"/>
      <c r="U680" s="645"/>
      <c r="V680" s="645"/>
      <c r="W680" s="645"/>
      <c r="X680" s="645"/>
      <c r="Y680" s="645"/>
      <c r="Z680" s="646"/>
      <c r="AA680" s="636" t="s">
        <v>1</v>
      </c>
      <c r="AB680" s="637"/>
    </row>
    <row r="681" spans="1:28" s="420" customFormat="1" ht="22.5" customHeight="1" x14ac:dyDescent="0.15">
      <c r="A681" s="412"/>
      <c r="B681" s="643"/>
      <c r="C681" s="647"/>
      <c r="D681" s="648"/>
      <c r="E681" s="648"/>
      <c r="F681" s="648"/>
      <c r="G681" s="648"/>
      <c r="H681" s="648"/>
      <c r="I681" s="648"/>
      <c r="J681" s="648"/>
      <c r="K681" s="648"/>
      <c r="L681" s="648"/>
      <c r="M681" s="648"/>
      <c r="N681" s="648"/>
      <c r="O681" s="648"/>
      <c r="P681" s="648"/>
      <c r="Q681" s="648"/>
      <c r="R681" s="648"/>
      <c r="S681" s="648"/>
      <c r="T681" s="648"/>
      <c r="U681" s="648"/>
      <c r="V681" s="648"/>
      <c r="W681" s="648"/>
      <c r="X681" s="648"/>
      <c r="Y681" s="648"/>
      <c r="Z681" s="649"/>
      <c r="AA681" s="638"/>
      <c r="AB681" s="639"/>
    </row>
    <row r="682" spans="1:28" ht="15" customHeight="1" x14ac:dyDescent="0.2">
      <c r="A682" s="412"/>
      <c r="B682" s="642" t="s">
        <v>6</v>
      </c>
      <c r="C682" s="644" t="s">
        <v>441</v>
      </c>
      <c r="D682" s="645"/>
      <c r="E682" s="645"/>
      <c r="F682" s="645"/>
      <c r="G682" s="645"/>
      <c r="H682" s="645"/>
      <c r="I682" s="645"/>
      <c r="J682" s="645"/>
      <c r="K682" s="645"/>
      <c r="L682" s="645"/>
      <c r="M682" s="645"/>
      <c r="N682" s="645"/>
      <c r="O682" s="645"/>
      <c r="P682" s="645"/>
      <c r="Q682" s="645"/>
      <c r="R682" s="645"/>
      <c r="S682" s="645"/>
      <c r="T682" s="645"/>
      <c r="U682" s="645"/>
      <c r="V682" s="645"/>
      <c r="W682" s="645"/>
      <c r="X682" s="645"/>
      <c r="Y682" s="645"/>
      <c r="Z682" s="646"/>
      <c r="AA682" s="636"/>
      <c r="AB682" s="637"/>
    </row>
    <row r="683" spans="1:28" s="453" customFormat="1" ht="15" customHeight="1" x14ac:dyDescent="0.2">
      <c r="A683" s="412"/>
      <c r="B683" s="659"/>
      <c r="C683" s="668"/>
      <c r="D683" s="640"/>
      <c r="E683" s="640"/>
      <c r="F683" s="640"/>
      <c r="G683" s="640"/>
      <c r="H683" s="640"/>
      <c r="I683" s="640"/>
      <c r="J683" s="640"/>
      <c r="K683" s="640"/>
      <c r="L683" s="640"/>
      <c r="M683" s="640"/>
      <c r="N683" s="640"/>
      <c r="O683" s="640"/>
      <c r="P683" s="640"/>
      <c r="Q683" s="640"/>
      <c r="R683" s="640"/>
      <c r="S683" s="640"/>
      <c r="T683" s="640"/>
      <c r="U683" s="640"/>
      <c r="V683" s="640"/>
      <c r="W683" s="640"/>
      <c r="X683" s="640"/>
      <c r="Y683" s="669"/>
      <c r="Z683" s="670"/>
      <c r="AA683" s="699"/>
      <c r="AB683" s="700"/>
    </row>
    <row r="684" spans="1:28" s="453" customFormat="1" ht="15" customHeight="1" x14ac:dyDescent="0.2">
      <c r="A684" s="412"/>
      <c r="B684" s="659"/>
      <c r="C684" s="461" t="s">
        <v>111</v>
      </c>
      <c r="D684" s="640" t="s">
        <v>442</v>
      </c>
      <c r="E684" s="640"/>
      <c r="F684" s="640"/>
      <c r="G684" s="640"/>
      <c r="H684" s="640"/>
      <c r="I684" s="710"/>
      <c r="J684" s="710"/>
      <c r="K684" s="710"/>
      <c r="L684" s="710"/>
      <c r="M684" s="710"/>
      <c r="N684" s="710"/>
      <c r="O684" s="710"/>
      <c r="P684" s="710"/>
      <c r="Q684" s="710"/>
      <c r="R684" s="710"/>
      <c r="S684" s="710"/>
      <c r="T684" s="710"/>
      <c r="U684" s="710"/>
      <c r="V684" s="710"/>
      <c r="W684" s="710"/>
      <c r="X684" s="710"/>
      <c r="Y684" s="710"/>
      <c r="Z684" s="670"/>
      <c r="AA684" s="699"/>
      <c r="AB684" s="700"/>
    </row>
    <row r="685" spans="1:28" s="453" customFormat="1" ht="15" customHeight="1" x14ac:dyDescent="0.2">
      <c r="A685" s="412"/>
      <c r="B685" s="659"/>
      <c r="C685" s="462"/>
      <c r="D685" s="463" t="s">
        <v>443</v>
      </c>
      <c r="E685" s="709" t="s">
        <v>444</v>
      </c>
      <c r="F685" s="709"/>
      <c r="G685" s="709"/>
      <c r="H685" s="709"/>
      <c r="I685" s="709"/>
      <c r="J685" s="709"/>
      <c r="K685" s="709"/>
      <c r="L685" s="709"/>
      <c r="M685" s="709"/>
      <c r="N685" s="709"/>
      <c r="O685" s="709"/>
      <c r="P685" s="709"/>
      <c r="Q685" s="709"/>
      <c r="R685" s="710"/>
      <c r="S685" s="710"/>
      <c r="T685" s="710"/>
      <c r="U685" s="710"/>
      <c r="V685" s="710"/>
      <c r="W685" s="710"/>
      <c r="X685" s="710"/>
      <c r="Y685" s="710"/>
      <c r="Z685" s="670"/>
      <c r="AA685" s="699"/>
      <c r="AB685" s="700"/>
    </row>
    <row r="686" spans="1:28" s="453" customFormat="1" ht="15" customHeight="1" x14ac:dyDescent="0.2">
      <c r="A686" s="412"/>
      <c r="B686" s="659"/>
      <c r="C686" s="462"/>
      <c r="D686" s="463" t="s">
        <v>445</v>
      </c>
      <c r="E686" s="709" t="s">
        <v>446</v>
      </c>
      <c r="F686" s="709"/>
      <c r="G686" s="709"/>
      <c r="H686" s="709"/>
      <c r="I686" s="709"/>
      <c r="J686" s="709"/>
      <c r="K686" s="709"/>
      <c r="L686" s="709"/>
      <c r="M686" s="710"/>
      <c r="N686" s="710"/>
      <c r="O686" s="710"/>
      <c r="P686" s="710"/>
      <c r="Q686" s="710"/>
      <c r="R686" s="710"/>
      <c r="S686" s="710"/>
      <c r="T686" s="710"/>
      <c r="U686" s="710"/>
      <c r="V686" s="710"/>
      <c r="W686" s="710"/>
      <c r="X686" s="710"/>
      <c r="Y686" s="710"/>
      <c r="Z686" s="670"/>
      <c r="AA686" s="699"/>
      <c r="AB686" s="700"/>
    </row>
    <row r="687" spans="1:28" s="453" customFormat="1" ht="15" customHeight="1" x14ac:dyDescent="0.2">
      <c r="A687" s="412"/>
      <c r="B687" s="659"/>
      <c r="C687" s="462"/>
      <c r="D687" s="463" t="s">
        <v>447</v>
      </c>
      <c r="E687" s="709" t="s">
        <v>448</v>
      </c>
      <c r="F687" s="709"/>
      <c r="G687" s="709"/>
      <c r="H687" s="709"/>
      <c r="I687" s="709"/>
      <c r="J687" s="709"/>
      <c r="K687" s="709"/>
      <c r="L687" s="710"/>
      <c r="M687" s="710"/>
      <c r="N687" s="710"/>
      <c r="O687" s="710"/>
      <c r="P687" s="710"/>
      <c r="Q687" s="710"/>
      <c r="R687" s="710"/>
      <c r="S687" s="710"/>
      <c r="T687" s="710"/>
      <c r="U687" s="710"/>
      <c r="V687" s="710"/>
      <c r="W687" s="710"/>
      <c r="X687" s="710"/>
      <c r="Y687" s="710"/>
      <c r="Z687" s="670"/>
      <c r="AA687" s="699"/>
      <c r="AB687" s="700"/>
    </row>
    <row r="688" spans="1:28" s="453" customFormat="1" ht="15" customHeight="1" x14ac:dyDescent="0.2">
      <c r="A688" s="412"/>
      <c r="B688" s="659"/>
      <c r="C688" s="461" t="s">
        <v>112</v>
      </c>
      <c r="D688" s="640" t="s">
        <v>449</v>
      </c>
      <c r="E688" s="640"/>
      <c r="F688" s="640"/>
      <c r="G688" s="640"/>
      <c r="H688" s="640"/>
      <c r="I688" s="640"/>
      <c r="J688" s="640"/>
      <c r="K688" s="710"/>
      <c r="L688" s="710"/>
      <c r="M688" s="710"/>
      <c r="N688" s="710"/>
      <c r="O688" s="710"/>
      <c r="P688" s="710"/>
      <c r="Q688" s="710"/>
      <c r="R688" s="710"/>
      <c r="S688" s="710"/>
      <c r="T688" s="710"/>
      <c r="U688" s="710"/>
      <c r="V688" s="710"/>
      <c r="W688" s="710"/>
      <c r="X688" s="710"/>
      <c r="Y688" s="710"/>
      <c r="Z688" s="670"/>
      <c r="AA688" s="699"/>
      <c r="AB688" s="700"/>
    </row>
    <row r="689" spans="1:28" ht="15" customHeight="1" x14ac:dyDescent="0.2">
      <c r="A689" s="412"/>
      <c r="B689" s="659"/>
      <c r="C689" s="456"/>
      <c r="D689" s="464" t="s">
        <v>443</v>
      </c>
      <c r="E689" s="709" t="s">
        <v>450</v>
      </c>
      <c r="F689" s="709"/>
      <c r="G689" s="709"/>
      <c r="H689" s="709"/>
      <c r="I689" s="709"/>
      <c r="J689" s="709"/>
      <c r="K689" s="710"/>
      <c r="L689" s="710"/>
      <c r="M689" s="710"/>
      <c r="N689" s="710"/>
      <c r="O689" s="710"/>
      <c r="P689" s="710"/>
      <c r="Q689" s="710"/>
      <c r="R689" s="710"/>
      <c r="S689" s="710"/>
      <c r="T689" s="710"/>
      <c r="U689" s="710"/>
      <c r="V689" s="710"/>
      <c r="W689" s="710"/>
      <c r="X689" s="710"/>
      <c r="Y689" s="710"/>
      <c r="Z689" s="670"/>
      <c r="AA689" s="699"/>
      <c r="AB689" s="700"/>
    </row>
    <row r="690" spans="1:28" ht="27" customHeight="1" x14ac:dyDescent="0.2">
      <c r="A690" s="412"/>
      <c r="B690" s="659"/>
      <c r="C690" s="456"/>
      <c r="D690" s="465" t="s">
        <v>454</v>
      </c>
      <c r="E690" s="709" t="s">
        <v>451</v>
      </c>
      <c r="F690" s="709"/>
      <c r="G690" s="709"/>
      <c r="H690" s="709"/>
      <c r="I690" s="709"/>
      <c r="J690" s="709"/>
      <c r="K690" s="709"/>
      <c r="L690" s="709"/>
      <c r="M690" s="709"/>
      <c r="N690" s="709"/>
      <c r="O690" s="709"/>
      <c r="P690" s="709"/>
      <c r="Q690" s="709"/>
      <c r="R690" s="709"/>
      <c r="S690" s="709"/>
      <c r="T690" s="709"/>
      <c r="U690" s="709"/>
      <c r="V690" s="709"/>
      <c r="W690" s="709"/>
      <c r="X690" s="709"/>
      <c r="Y690" s="688"/>
      <c r="Z690" s="670"/>
      <c r="AA690" s="699"/>
      <c r="AB690" s="700"/>
    </row>
    <row r="691" spans="1:28" ht="15" customHeight="1" x14ac:dyDescent="0.2">
      <c r="A691" s="412"/>
      <c r="B691" s="659"/>
      <c r="C691" s="456"/>
      <c r="D691" s="464" t="s">
        <v>455</v>
      </c>
      <c r="E691" s="709" t="s">
        <v>452</v>
      </c>
      <c r="F691" s="709"/>
      <c r="G691" s="709"/>
      <c r="H691" s="709"/>
      <c r="I691" s="709"/>
      <c r="J691" s="709"/>
      <c r="K691" s="709"/>
      <c r="L691" s="709"/>
      <c r="M691" s="709"/>
      <c r="N691" s="709"/>
      <c r="O691" s="709"/>
      <c r="P691" s="709"/>
      <c r="Q691" s="709"/>
      <c r="R691" s="709"/>
      <c r="S691" s="709"/>
      <c r="T691" s="709"/>
      <c r="U691" s="709"/>
      <c r="V691" s="709"/>
      <c r="W691" s="709"/>
      <c r="X691" s="709"/>
      <c r="Y691" s="688"/>
      <c r="Z691" s="670"/>
      <c r="AA691" s="699"/>
      <c r="AB691" s="700"/>
    </row>
    <row r="692" spans="1:28" ht="15" customHeight="1" x14ac:dyDescent="0.2">
      <c r="A692" s="412"/>
      <c r="B692" s="643"/>
      <c r="C692" s="435"/>
      <c r="D692" s="466" t="s">
        <v>456</v>
      </c>
      <c r="E692" s="674" t="s">
        <v>453</v>
      </c>
      <c r="F692" s="674"/>
      <c r="G692" s="674"/>
      <c r="H692" s="674"/>
      <c r="I692" s="674"/>
      <c r="J692" s="674"/>
      <c r="K692" s="674"/>
      <c r="L692" s="674"/>
      <c r="M692" s="674"/>
      <c r="N692" s="674"/>
      <c r="O692" s="674"/>
      <c r="P692" s="674"/>
      <c r="Q692" s="674"/>
      <c r="R692" s="674"/>
      <c r="S692" s="674"/>
      <c r="T692" s="674"/>
      <c r="U692" s="674"/>
      <c r="V692" s="674"/>
      <c r="W692" s="674"/>
      <c r="X692" s="674"/>
      <c r="Y692" s="674"/>
      <c r="Z692" s="649"/>
      <c r="AA692" s="638"/>
      <c r="AB692" s="639"/>
    </row>
    <row r="693" spans="1:28" ht="11.25" customHeight="1" x14ac:dyDescent="0.2">
      <c r="A693" s="412"/>
      <c r="B693" s="642" t="s">
        <v>132</v>
      </c>
      <c r="C693" s="671" t="s">
        <v>457</v>
      </c>
      <c r="D693" s="672"/>
      <c r="E693" s="672"/>
      <c r="F693" s="672"/>
      <c r="G693" s="672"/>
      <c r="H693" s="672"/>
      <c r="I693" s="672"/>
      <c r="J693" s="672"/>
      <c r="K693" s="672"/>
      <c r="L693" s="672"/>
      <c r="M693" s="672"/>
      <c r="N693" s="672"/>
      <c r="O693" s="672"/>
      <c r="P693" s="672"/>
      <c r="Q693" s="672"/>
      <c r="R693" s="672"/>
      <c r="S693" s="672"/>
      <c r="T693" s="672"/>
      <c r="U693" s="672"/>
      <c r="V693" s="672"/>
      <c r="W693" s="672"/>
      <c r="X693" s="672"/>
      <c r="Y693" s="672"/>
      <c r="Z693" s="646"/>
      <c r="AA693" s="636" t="s">
        <v>1</v>
      </c>
      <c r="AB693" s="637"/>
    </row>
    <row r="694" spans="1:28" ht="11.25" customHeight="1" x14ac:dyDescent="0.2">
      <c r="A694" s="412"/>
      <c r="B694" s="643"/>
      <c r="C694" s="673"/>
      <c r="D694" s="674"/>
      <c r="E694" s="674"/>
      <c r="F694" s="674"/>
      <c r="G694" s="674"/>
      <c r="H694" s="674"/>
      <c r="I694" s="674"/>
      <c r="J694" s="674"/>
      <c r="K694" s="674"/>
      <c r="L694" s="674"/>
      <c r="M694" s="674"/>
      <c r="N694" s="674"/>
      <c r="O694" s="674"/>
      <c r="P694" s="674"/>
      <c r="Q694" s="674"/>
      <c r="R694" s="674"/>
      <c r="S694" s="674"/>
      <c r="T694" s="674"/>
      <c r="U694" s="674"/>
      <c r="V694" s="674"/>
      <c r="W694" s="674"/>
      <c r="X694" s="674"/>
      <c r="Y694" s="674"/>
      <c r="Z694" s="649"/>
      <c r="AA694" s="638"/>
      <c r="AB694" s="639"/>
    </row>
    <row r="695" spans="1:28" s="420" customFormat="1" ht="18" customHeight="1" x14ac:dyDescent="0.2">
      <c r="A695" s="406" t="s">
        <v>913</v>
      </c>
      <c r="B695" s="401"/>
      <c r="C695" s="412"/>
      <c r="D695" s="412"/>
      <c r="E695" s="412"/>
      <c r="F695" s="412"/>
      <c r="G695" s="412"/>
      <c r="H695" s="412"/>
      <c r="I695" s="412"/>
      <c r="J695" s="388"/>
      <c r="K695" s="388"/>
      <c r="L695" s="388"/>
      <c r="M695" s="388"/>
      <c r="N695" s="388"/>
      <c r="O695" s="388"/>
      <c r="P695" s="388"/>
      <c r="Q695" s="388"/>
      <c r="R695" s="388"/>
      <c r="S695" s="388"/>
      <c r="T695" s="388"/>
      <c r="U695" s="388"/>
      <c r="V695" s="388"/>
      <c r="W695" s="388"/>
      <c r="X695" s="388"/>
      <c r="Y695" s="388"/>
      <c r="Z695" s="388"/>
      <c r="AA695" s="424"/>
      <c r="AB695" s="424"/>
    </row>
    <row r="696" spans="1:28" s="420" customFormat="1" ht="18" customHeight="1" x14ac:dyDescent="0.2">
      <c r="A696" s="406"/>
      <c r="B696" s="726" t="s">
        <v>458</v>
      </c>
      <c r="C696" s="726"/>
      <c r="D696" s="726"/>
      <c r="E696" s="726"/>
      <c r="F696" s="726"/>
      <c r="G696" s="726"/>
      <c r="H696" s="726"/>
      <c r="I696" s="726"/>
      <c r="J696" s="726"/>
      <c r="K696" s="388"/>
      <c r="L696" s="388"/>
      <c r="M696" s="388"/>
      <c r="N696" s="388"/>
      <c r="O696" s="388"/>
      <c r="P696" s="388"/>
      <c r="Q696" s="388"/>
      <c r="R696" s="388"/>
      <c r="S696" s="388"/>
      <c r="T696" s="388"/>
      <c r="U696" s="388"/>
      <c r="V696" s="388"/>
      <c r="W696" s="388"/>
      <c r="X696" s="388"/>
      <c r="Y696" s="388"/>
      <c r="Z696" s="388"/>
      <c r="AA696" s="424"/>
      <c r="AB696" s="424"/>
    </row>
    <row r="697" spans="1:28" s="420" customFormat="1" ht="15.6" customHeight="1" x14ac:dyDescent="0.15">
      <c r="A697" s="412"/>
      <c r="B697" s="642" t="s">
        <v>15</v>
      </c>
      <c r="C697" s="644" t="s">
        <v>251</v>
      </c>
      <c r="D697" s="645"/>
      <c r="E697" s="645"/>
      <c r="F697" s="645"/>
      <c r="G697" s="645"/>
      <c r="H697" s="645"/>
      <c r="I697" s="645"/>
      <c r="J697" s="645"/>
      <c r="K697" s="645"/>
      <c r="L697" s="645"/>
      <c r="M697" s="645"/>
      <c r="N697" s="645"/>
      <c r="O697" s="645"/>
      <c r="P697" s="645"/>
      <c r="Q697" s="645"/>
      <c r="R697" s="645"/>
      <c r="S697" s="645"/>
      <c r="T697" s="645"/>
      <c r="U697" s="645"/>
      <c r="V697" s="645"/>
      <c r="W697" s="645"/>
      <c r="X697" s="645"/>
      <c r="Y697" s="645"/>
      <c r="Z697" s="646"/>
      <c r="AA697" s="636" t="s">
        <v>1</v>
      </c>
      <c r="AB697" s="637"/>
    </row>
    <row r="698" spans="1:28" s="420" customFormat="1" ht="19.8" customHeight="1" x14ac:dyDescent="0.15">
      <c r="A698" s="412"/>
      <c r="B698" s="643"/>
      <c r="C698" s="647"/>
      <c r="D698" s="648"/>
      <c r="E698" s="648"/>
      <c r="F698" s="648"/>
      <c r="G698" s="648"/>
      <c r="H698" s="648"/>
      <c r="I698" s="648"/>
      <c r="J698" s="648"/>
      <c r="K698" s="648"/>
      <c r="L698" s="648"/>
      <c r="M698" s="648"/>
      <c r="N698" s="648"/>
      <c r="O698" s="648"/>
      <c r="P698" s="648"/>
      <c r="Q698" s="648"/>
      <c r="R698" s="648"/>
      <c r="S698" s="648"/>
      <c r="T698" s="648"/>
      <c r="U698" s="648"/>
      <c r="V698" s="648"/>
      <c r="W698" s="648"/>
      <c r="X698" s="648"/>
      <c r="Y698" s="648"/>
      <c r="Z698" s="649"/>
      <c r="AA698" s="638"/>
      <c r="AB698" s="639"/>
    </row>
    <row r="699" spans="1:28" s="420" customFormat="1" ht="22.5" customHeight="1" x14ac:dyDescent="0.15">
      <c r="A699" s="412"/>
      <c r="B699" s="642" t="s">
        <v>93</v>
      </c>
      <c r="C699" s="644" t="s">
        <v>846</v>
      </c>
      <c r="D699" s="645"/>
      <c r="E699" s="645"/>
      <c r="F699" s="645"/>
      <c r="G699" s="645"/>
      <c r="H699" s="645"/>
      <c r="I699" s="645"/>
      <c r="J699" s="645"/>
      <c r="K699" s="645"/>
      <c r="L699" s="645"/>
      <c r="M699" s="645"/>
      <c r="N699" s="645"/>
      <c r="O699" s="645"/>
      <c r="P699" s="645"/>
      <c r="Q699" s="645"/>
      <c r="R699" s="645"/>
      <c r="S699" s="645"/>
      <c r="T699" s="645"/>
      <c r="U699" s="645"/>
      <c r="V699" s="645"/>
      <c r="W699" s="645"/>
      <c r="X699" s="645"/>
      <c r="Y699" s="645"/>
      <c r="Z699" s="646"/>
      <c r="AA699" s="636" t="s">
        <v>1</v>
      </c>
      <c r="AB699" s="637"/>
    </row>
    <row r="700" spans="1:28" s="420" customFormat="1" ht="22.5" customHeight="1" x14ac:dyDescent="0.15">
      <c r="A700" s="412"/>
      <c r="B700" s="643"/>
      <c r="C700" s="647"/>
      <c r="D700" s="648"/>
      <c r="E700" s="648"/>
      <c r="F700" s="648"/>
      <c r="G700" s="648"/>
      <c r="H700" s="648"/>
      <c r="I700" s="648"/>
      <c r="J700" s="648"/>
      <c r="K700" s="648"/>
      <c r="L700" s="648"/>
      <c r="M700" s="648"/>
      <c r="N700" s="648"/>
      <c r="O700" s="648"/>
      <c r="P700" s="648"/>
      <c r="Q700" s="648"/>
      <c r="R700" s="648"/>
      <c r="S700" s="648"/>
      <c r="T700" s="648"/>
      <c r="U700" s="648"/>
      <c r="V700" s="648"/>
      <c r="W700" s="648"/>
      <c r="X700" s="648"/>
      <c r="Y700" s="648"/>
      <c r="Z700" s="649"/>
      <c r="AA700" s="638"/>
      <c r="AB700" s="639"/>
    </row>
    <row r="701" spans="1:28" s="420" customFormat="1" ht="15" customHeight="1" x14ac:dyDescent="0.15">
      <c r="A701" s="412"/>
      <c r="B701" s="642" t="s">
        <v>132</v>
      </c>
      <c r="C701" s="644" t="s">
        <v>254</v>
      </c>
      <c r="D701" s="645"/>
      <c r="E701" s="645"/>
      <c r="F701" s="645"/>
      <c r="G701" s="645"/>
      <c r="H701" s="645"/>
      <c r="I701" s="645"/>
      <c r="J701" s="645"/>
      <c r="K701" s="645"/>
      <c r="L701" s="645"/>
      <c r="M701" s="645"/>
      <c r="N701" s="645"/>
      <c r="O701" s="645"/>
      <c r="P701" s="645"/>
      <c r="Q701" s="645"/>
      <c r="R701" s="645"/>
      <c r="S701" s="645"/>
      <c r="T701" s="645"/>
      <c r="U701" s="645"/>
      <c r="V701" s="645"/>
      <c r="W701" s="645"/>
      <c r="X701" s="645"/>
      <c r="Y701" s="645"/>
      <c r="Z701" s="646"/>
      <c r="AA701" s="636" t="s">
        <v>1</v>
      </c>
      <c r="AB701" s="637"/>
    </row>
    <row r="702" spans="1:28" s="420" customFormat="1" ht="19.2" customHeight="1" x14ac:dyDescent="0.15">
      <c r="A702" s="412"/>
      <c r="B702" s="643"/>
      <c r="C702" s="647"/>
      <c r="D702" s="648"/>
      <c r="E702" s="648"/>
      <c r="F702" s="648"/>
      <c r="G702" s="648"/>
      <c r="H702" s="648"/>
      <c r="I702" s="648"/>
      <c r="J702" s="648"/>
      <c r="K702" s="648"/>
      <c r="L702" s="648"/>
      <c r="M702" s="648"/>
      <c r="N702" s="648"/>
      <c r="O702" s="648"/>
      <c r="P702" s="648"/>
      <c r="Q702" s="648"/>
      <c r="R702" s="648"/>
      <c r="S702" s="648"/>
      <c r="T702" s="648"/>
      <c r="U702" s="648"/>
      <c r="V702" s="648"/>
      <c r="W702" s="648"/>
      <c r="X702" s="648"/>
      <c r="Y702" s="648"/>
      <c r="Z702" s="649"/>
      <c r="AA702" s="638"/>
      <c r="AB702" s="639"/>
    </row>
    <row r="703" spans="1:28" s="420" customFormat="1" ht="11.25" customHeight="1" x14ac:dyDescent="0.15">
      <c r="A703" s="412"/>
      <c r="B703" s="642" t="s">
        <v>94</v>
      </c>
      <c r="C703" s="644" t="s">
        <v>459</v>
      </c>
      <c r="D703" s="645"/>
      <c r="E703" s="645"/>
      <c r="F703" s="645"/>
      <c r="G703" s="645"/>
      <c r="H703" s="645"/>
      <c r="I703" s="645"/>
      <c r="J703" s="645"/>
      <c r="K703" s="645"/>
      <c r="L703" s="645"/>
      <c r="M703" s="645"/>
      <c r="N703" s="645"/>
      <c r="O703" s="645"/>
      <c r="P703" s="645"/>
      <c r="Q703" s="645"/>
      <c r="R703" s="645"/>
      <c r="S703" s="645"/>
      <c r="T703" s="645"/>
      <c r="U703" s="645"/>
      <c r="V703" s="645"/>
      <c r="W703" s="645"/>
      <c r="X703" s="645"/>
      <c r="Y703" s="645"/>
      <c r="Z703" s="646"/>
      <c r="AA703" s="636" t="s">
        <v>1</v>
      </c>
      <c r="AB703" s="637"/>
    </row>
    <row r="704" spans="1:28" s="420" customFormat="1" ht="17.399999999999999" customHeight="1" x14ac:dyDescent="0.15">
      <c r="A704" s="412"/>
      <c r="B704" s="643"/>
      <c r="C704" s="647"/>
      <c r="D704" s="648"/>
      <c r="E704" s="648"/>
      <c r="F704" s="648"/>
      <c r="G704" s="648"/>
      <c r="H704" s="648"/>
      <c r="I704" s="648"/>
      <c r="J704" s="648"/>
      <c r="K704" s="648"/>
      <c r="L704" s="648"/>
      <c r="M704" s="648"/>
      <c r="N704" s="648"/>
      <c r="O704" s="648"/>
      <c r="P704" s="648"/>
      <c r="Q704" s="648"/>
      <c r="R704" s="648"/>
      <c r="S704" s="648"/>
      <c r="T704" s="648"/>
      <c r="U704" s="648"/>
      <c r="V704" s="648"/>
      <c r="W704" s="648"/>
      <c r="X704" s="648"/>
      <c r="Y704" s="648"/>
      <c r="Z704" s="649"/>
      <c r="AA704" s="638"/>
      <c r="AB704" s="639"/>
    </row>
    <row r="705" spans="1:28" s="420" customFormat="1" ht="11.25" customHeight="1" x14ac:dyDescent="0.15">
      <c r="A705" s="412"/>
      <c r="B705" s="642" t="s">
        <v>138</v>
      </c>
      <c r="C705" s="644" t="s">
        <v>407</v>
      </c>
      <c r="D705" s="645"/>
      <c r="E705" s="645"/>
      <c r="F705" s="645"/>
      <c r="G705" s="645"/>
      <c r="H705" s="645"/>
      <c r="I705" s="645"/>
      <c r="J705" s="645"/>
      <c r="K705" s="645"/>
      <c r="L705" s="645"/>
      <c r="M705" s="645"/>
      <c r="N705" s="645"/>
      <c r="O705" s="645"/>
      <c r="P705" s="645"/>
      <c r="Q705" s="645"/>
      <c r="R705" s="645"/>
      <c r="S705" s="645"/>
      <c r="T705" s="645"/>
      <c r="U705" s="645"/>
      <c r="V705" s="645"/>
      <c r="W705" s="645"/>
      <c r="X705" s="645"/>
      <c r="Y705" s="645"/>
      <c r="Z705" s="646"/>
      <c r="AA705" s="636" t="s">
        <v>1</v>
      </c>
      <c r="AB705" s="637"/>
    </row>
    <row r="706" spans="1:28" s="420" customFormat="1" ht="13.8" customHeight="1" x14ac:dyDescent="0.15">
      <c r="A706" s="412"/>
      <c r="B706" s="643"/>
      <c r="C706" s="647"/>
      <c r="D706" s="648"/>
      <c r="E706" s="648"/>
      <c r="F706" s="648"/>
      <c r="G706" s="648"/>
      <c r="H706" s="648"/>
      <c r="I706" s="648"/>
      <c r="J706" s="648"/>
      <c r="K706" s="648"/>
      <c r="L706" s="648"/>
      <c r="M706" s="648"/>
      <c r="N706" s="648"/>
      <c r="O706" s="648"/>
      <c r="P706" s="648"/>
      <c r="Q706" s="648"/>
      <c r="R706" s="648"/>
      <c r="S706" s="648"/>
      <c r="T706" s="648"/>
      <c r="U706" s="648"/>
      <c r="V706" s="648"/>
      <c r="W706" s="648"/>
      <c r="X706" s="648"/>
      <c r="Y706" s="648"/>
      <c r="Z706" s="649"/>
      <c r="AA706" s="638"/>
      <c r="AB706" s="639"/>
    </row>
    <row r="707" spans="1:28" s="420" customFormat="1" ht="18.75" customHeight="1" x14ac:dyDescent="0.15">
      <c r="A707" s="412"/>
      <c r="B707" s="701" t="s">
        <v>460</v>
      </c>
      <c r="C707" s="701"/>
      <c r="D707" s="701"/>
      <c r="E707" s="701"/>
      <c r="F707" s="701"/>
      <c r="G707" s="701"/>
      <c r="H707" s="701"/>
      <c r="I707" s="701"/>
      <c r="J707" s="701"/>
      <c r="K707" s="701"/>
      <c r="L707" s="701"/>
      <c r="M707" s="701"/>
      <c r="N707" s="701"/>
      <c r="O707" s="701"/>
      <c r="P707" s="701"/>
      <c r="Q707" s="701"/>
      <c r="R707" s="701"/>
      <c r="S707" s="701"/>
      <c r="T707" s="701"/>
      <c r="U707" s="701"/>
      <c r="V707" s="701"/>
      <c r="W707" s="701"/>
      <c r="X707" s="701"/>
      <c r="Y707" s="423"/>
      <c r="Z707" s="506"/>
      <c r="AA707" s="424"/>
      <c r="AB707" s="443"/>
    </row>
    <row r="708" spans="1:28" s="420" customFormat="1" ht="11.25" customHeight="1" x14ac:dyDescent="0.15">
      <c r="A708" s="412"/>
      <c r="B708" s="642" t="s">
        <v>17</v>
      </c>
      <c r="C708" s="644" t="s">
        <v>461</v>
      </c>
      <c r="D708" s="645"/>
      <c r="E708" s="645"/>
      <c r="F708" s="645"/>
      <c r="G708" s="645"/>
      <c r="H708" s="645"/>
      <c r="I708" s="645"/>
      <c r="J708" s="645"/>
      <c r="K708" s="645"/>
      <c r="L708" s="645"/>
      <c r="M708" s="645"/>
      <c r="N708" s="645"/>
      <c r="O708" s="645"/>
      <c r="P708" s="645"/>
      <c r="Q708" s="645"/>
      <c r="R708" s="645"/>
      <c r="S708" s="645"/>
      <c r="T708" s="645"/>
      <c r="U708" s="645"/>
      <c r="V708" s="645"/>
      <c r="W708" s="645"/>
      <c r="X708" s="645"/>
      <c r="Y708" s="645"/>
      <c r="Z708" s="646"/>
      <c r="AA708" s="636" t="s">
        <v>1</v>
      </c>
      <c r="AB708" s="637"/>
    </row>
    <row r="709" spans="1:28" s="420" customFormat="1" ht="12.6" customHeight="1" x14ac:dyDescent="0.15">
      <c r="A709" s="412"/>
      <c r="B709" s="643"/>
      <c r="C709" s="647"/>
      <c r="D709" s="648"/>
      <c r="E709" s="648"/>
      <c r="F709" s="648"/>
      <c r="G709" s="648"/>
      <c r="H709" s="648"/>
      <c r="I709" s="648"/>
      <c r="J709" s="648"/>
      <c r="K709" s="648"/>
      <c r="L709" s="648"/>
      <c r="M709" s="648"/>
      <c r="N709" s="648"/>
      <c r="O709" s="648"/>
      <c r="P709" s="648"/>
      <c r="Q709" s="648"/>
      <c r="R709" s="648"/>
      <c r="S709" s="648"/>
      <c r="T709" s="648"/>
      <c r="U709" s="648"/>
      <c r="V709" s="648"/>
      <c r="W709" s="648"/>
      <c r="X709" s="648"/>
      <c r="Y709" s="648"/>
      <c r="Z709" s="649"/>
      <c r="AA709" s="638"/>
      <c r="AB709" s="639"/>
    </row>
    <row r="710" spans="1:28" s="420" customFormat="1" ht="22.5" customHeight="1" x14ac:dyDescent="0.15">
      <c r="A710" s="412"/>
      <c r="B710" s="642" t="s">
        <v>93</v>
      </c>
      <c r="C710" s="644" t="s">
        <v>462</v>
      </c>
      <c r="D710" s="645"/>
      <c r="E710" s="645"/>
      <c r="F710" s="645"/>
      <c r="G710" s="645"/>
      <c r="H710" s="645"/>
      <c r="I710" s="645"/>
      <c r="J710" s="645"/>
      <c r="K710" s="645"/>
      <c r="L710" s="645"/>
      <c r="M710" s="645"/>
      <c r="N710" s="645"/>
      <c r="O710" s="645"/>
      <c r="P710" s="645"/>
      <c r="Q710" s="645"/>
      <c r="R710" s="645"/>
      <c r="S710" s="645"/>
      <c r="T710" s="645"/>
      <c r="U710" s="645"/>
      <c r="V710" s="645"/>
      <c r="W710" s="645"/>
      <c r="X710" s="645"/>
      <c r="Y710" s="645"/>
      <c r="Z710" s="646"/>
      <c r="AA710" s="636" t="s">
        <v>1</v>
      </c>
      <c r="AB710" s="637"/>
    </row>
    <row r="711" spans="1:28" s="420" customFormat="1" ht="22.5" customHeight="1" x14ac:dyDescent="0.15">
      <c r="A711" s="412"/>
      <c r="B711" s="643"/>
      <c r="C711" s="647"/>
      <c r="D711" s="648"/>
      <c r="E711" s="648"/>
      <c r="F711" s="648"/>
      <c r="G711" s="648"/>
      <c r="H711" s="648"/>
      <c r="I711" s="648"/>
      <c r="J711" s="648"/>
      <c r="K711" s="648"/>
      <c r="L711" s="648"/>
      <c r="M711" s="648"/>
      <c r="N711" s="648"/>
      <c r="O711" s="648"/>
      <c r="P711" s="648"/>
      <c r="Q711" s="648"/>
      <c r="R711" s="648"/>
      <c r="S711" s="648"/>
      <c r="T711" s="648"/>
      <c r="U711" s="648"/>
      <c r="V711" s="648"/>
      <c r="W711" s="648"/>
      <c r="X711" s="648"/>
      <c r="Y711" s="648"/>
      <c r="Z711" s="649"/>
      <c r="AA711" s="638"/>
      <c r="AB711" s="639"/>
    </row>
    <row r="712" spans="1:28" s="420" customFormat="1" ht="18.75" customHeight="1" x14ac:dyDescent="0.15">
      <c r="A712" s="412"/>
      <c r="B712" s="425" t="s">
        <v>463</v>
      </c>
      <c r="C712" s="423"/>
      <c r="D712" s="423"/>
      <c r="E712" s="423"/>
      <c r="F712" s="423"/>
      <c r="G712" s="423"/>
      <c r="H712" s="423"/>
      <c r="I712" s="423"/>
      <c r="J712" s="423"/>
      <c r="K712" s="423"/>
      <c r="L712" s="423"/>
      <c r="M712" s="423"/>
      <c r="N712" s="423"/>
      <c r="O712" s="423"/>
      <c r="P712" s="423"/>
      <c r="Q712" s="423"/>
      <c r="R712" s="423"/>
      <c r="S712" s="423"/>
      <c r="T712" s="423"/>
      <c r="U712" s="423"/>
      <c r="V712" s="423"/>
      <c r="W712" s="423"/>
      <c r="X712" s="423"/>
      <c r="Y712" s="423"/>
      <c r="Z712" s="506"/>
      <c r="AA712" s="424"/>
      <c r="AB712" s="473"/>
    </row>
    <row r="713" spans="1:28" s="420" customFormat="1" ht="36" customHeight="1" x14ac:dyDescent="0.15">
      <c r="A713" s="412"/>
      <c r="B713" s="655" t="s">
        <v>17</v>
      </c>
      <c r="C713" s="644" t="s">
        <v>468</v>
      </c>
      <c r="D713" s="645"/>
      <c r="E713" s="645"/>
      <c r="F713" s="645"/>
      <c r="G713" s="645"/>
      <c r="H713" s="645"/>
      <c r="I713" s="645"/>
      <c r="J713" s="645"/>
      <c r="K713" s="645"/>
      <c r="L713" s="645"/>
      <c r="M713" s="645"/>
      <c r="N713" s="645"/>
      <c r="O713" s="645"/>
      <c r="P713" s="645"/>
      <c r="Q713" s="645"/>
      <c r="R713" s="645"/>
      <c r="S713" s="645"/>
      <c r="T713" s="645"/>
      <c r="U713" s="645"/>
      <c r="V713" s="645"/>
      <c r="W713" s="645"/>
      <c r="X713" s="645"/>
      <c r="Y713" s="645"/>
      <c r="Z713" s="646"/>
      <c r="AA713" s="636" t="s">
        <v>1</v>
      </c>
      <c r="AB713" s="637"/>
    </row>
    <row r="714" spans="1:28" s="420" customFormat="1" ht="34.5" customHeight="1" x14ac:dyDescent="0.15">
      <c r="A714" s="412"/>
      <c r="B714" s="656"/>
      <c r="C714" s="647"/>
      <c r="D714" s="648"/>
      <c r="E714" s="648"/>
      <c r="F714" s="648"/>
      <c r="G714" s="648"/>
      <c r="H714" s="648"/>
      <c r="I714" s="648"/>
      <c r="J714" s="648"/>
      <c r="K714" s="648"/>
      <c r="L714" s="648"/>
      <c r="M714" s="648"/>
      <c r="N714" s="648"/>
      <c r="O714" s="648"/>
      <c r="P714" s="648"/>
      <c r="Q714" s="648"/>
      <c r="R714" s="648"/>
      <c r="S714" s="648"/>
      <c r="T714" s="648"/>
      <c r="U714" s="648"/>
      <c r="V714" s="648"/>
      <c r="W714" s="648"/>
      <c r="X714" s="648"/>
      <c r="Y714" s="648"/>
      <c r="Z714" s="649"/>
      <c r="AA714" s="638"/>
      <c r="AB714" s="639"/>
    </row>
    <row r="715" spans="1:28" s="453" customFormat="1" ht="30" customHeight="1" x14ac:dyDescent="0.2">
      <c r="A715" s="412"/>
      <c r="B715" s="642" t="s">
        <v>6</v>
      </c>
      <c r="C715" s="644" t="s">
        <v>126</v>
      </c>
      <c r="D715" s="645"/>
      <c r="E715" s="645"/>
      <c r="F715" s="645"/>
      <c r="G715" s="645"/>
      <c r="H715" s="645"/>
      <c r="I715" s="645"/>
      <c r="J715" s="645"/>
      <c r="K715" s="645"/>
      <c r="L715" s="645"/>
      <c r="M715" s="645"/>
      <c r="N715" s="645"/>
      <c r="O715" s="645"/>
      <c r="P715" s="645"/>
      <c r="Q715" s="645"/>
      <c r="R715" s="645"/>
      <c r="S715" s="645"/>
      <c r="T715" s="645"/>
      <c r="U715" s="645"/>
      <c r="V715" s="645"/>
      <c r="W715" s="645"/>
      <c r="X715" s="645"/>
      <c r="Y715" s="645"/>
      <c r="Z715" s="646"/>
      <c r="AA715" s="636"/>
      <c r="AB715" s="637"/>
    </row>
    <row r="716" spans="1:28" s="420" customFormat="1" ht="12.75" customHeight="1" x14ac:dyDescent="0.15">
      <c r="A716" s="412"/>
      <c r="B716" s="659"/>
      <c r="C716" s="467" t="s">
        <v>233</v>
      </c>
      <c r="D716" s="709" t="s">
        <v>252</v>
      </c>
      <c r="E716" s="709"/>
      <c r="F716" s="709"/>
      <c r="G716" s="709"/>
      <c r="H716" s="709"/>
      <c r="I716" s="709"/>
      <c r="J716" s="709"/>
      <c r="K716" s="709"/>
      <c r="L716" s="709"/>
      <c r="M716" s="709"/>
      <c r="N716" s="709"/>
      <c r="O716" s="709"/>
      <c r="P716" s="709"/>
      <c r="Q716" s="709"/>
      <c r="R716" s="709"/>
      <c r="S716" s="709"/>
      <c r="T716" s="709"/>
      <c r="U716" s="709"/>
      <c r="V716" s="709"/>
      <c r="W716" s="709"/>
      <c r="X716" s="709"/>
      <c r="Y716" s="688"/>
      <c r="Z716" s="670"/>
      <c r="AA716" s="699"/>
      <c r="AB716" s="700"/>
    </row>
    <row r="717" spans="1:28" s="420" customFormat="1" ht="12.75" customHeight="1" x14ac:dyDescent="0.15">
      <c r="A717" s="412"/>
      <c r="B717" s="659"/>
      <c r="C717" s="467" t="s">
        <v>235</v>
      </c>
      <c r="D717" s="709" t="s">
        <v>917</v>
      </c>
      <c r="E717" s="709"/>
      <c r="F717" s="709"/>
      <c r="G717" s="709"/>
      <c r="H717" s="709"/>
      <c r="I717" s="709"/>
      <c r="J717" s="709"/>
      <c r="K717" s="709"/>
      <c r="L717" s="709"/>
      <c r="M717" s="709"/>
      <c r="N717" s="709"/>
      <c r="O717" s="709"/>
      <c r="P717" s="709"/>
      <c r="Q717" s="709"/>
      <c r="R717" s="709"/>
      <c r="S717" s="709"/>
      <c r="T717" s="709"/>
      <c r="U717" s="709"/>
      <c r="V717" s="709"/>
      <c r="W717" s="709"/>
      <c r="X717" s="709"/>
      <c r="Y717" s="688"/>
      <c r="Z717" s="670"/>
      <c r="AA717" s="699"/>
      <c r="AB717" s="700"/>
    </row>
    <row r="718" spans="1:28" s="420" customFormat="1" ht="12.75" customHeight="1" x14ac:dyDescent="0.15">
      <c r="A718" s="412"/>
      <c r="B718" s="643"/>
      <c r="C718" s="468" t="s">
        <v>237</v>
      </c>
      <c r="D718" s="674" t="s">
        <v>253</v>
      </c>
      <c r="E718" s="674"/>
      <c r="F718" s="674"/>
      <c r="G718" s="674"/>
      <c r="H718" s="674"/>
      <c r="I718" s="674"/>
      <c r="J718" s="674"/>
      <c r="K718" s="674"/>
      <c r="L718" s="674"/>
      <c r="M718" s="674"/>
      <c r="N718" s="674"/>
      <c r="O718" s="674"/>
      <c r="P718" s="674"/>
      <c r="Q718" s="674"/>
      <c r="R718" s="674"/>
      <c r="S718" s="674"/>
      <c r="T718" s="674"/>
      <c r="U718" s="674"/>
      <c r="V718" s="674"/>
      <c r="W718" s="674"/>
      <c r="X718" s="674"/>
      <c r="Y718" s="674"/>
      <c r="Z718" s="649"/>
      <c r="AA718" s="638"/>
      <c r="AB718" s="639"/>
    </row>
    <row r="719" spans="1:28" ht="15" customHeight="1" x14ac:dyDescent="0.2">
      <c r="A719" s="412"/>
      <c r="B719" s="642" t="s">
        <v>16</v>
      </c>
      <c r="C719" s="850" t="s">
        <v>464</v>
      </c>
      <c r="D719" s="822"/>
      <c r="E719" s="822"/>
      <c r="F719" s="822"/>
      <c r="G719" s="822"/>
      <c r="H719" s="822"/>
      <c r="I719" s="822"/>
      <c r="J719" s="822"/>
      <c r="K719" s="822"/>
      <c r="L719" s="822"/>
      <c r="M719" s="822"/>
      <c r="N719" s="822"/>
      <c r="O719" s="822"/>
      <c r="P719" s="822"/>
      <c r="Q719" s="822"/>
      <c r="R719" s="822"/>
      <c r="S719" s="822"/>
      <c r="T719" s="822"/>
      <c r="U719" s="822"/>
      <c r="V719" s="822"/>
      <c r="W719" s="822"/>
      <c r="X719" s="822"/>
      <c r="Y719" s="822"/>
      <c r="Z719" s="646"/>
      <c r="AA719" s="636" t="s">
        <v>1</v>
      </c>
      <c r="AB719" s="637"/>
    </row>
    <row r="720" spans="1:28" ht="15" customHeight="1" x14ac:dyDescent="0.2">
      <c r="A720" s="412"/>
      <c r="B720" s="643"/>
      <c r="C720" s="823"/>
      <c r="D720" s="824"/>
      <c r="E720" s="824"/>
      <c r="F720" s="824"/>
      <c r="G720" s="824"/>
      <c r="H720" s="824"/>
      <c r="I720" s="824"/>
      <c r="J720" s="824"/>
      <c r="K720" s="824"/>
      <c r="L720" s="824"/>
      <c r="M720" s="824"/>
      <c r="N720" s="824"/>
      <c r="O720" s="824"/>
      <c r="P720" s="824"/>
      <c r="Q720" s="824"/>
      <c r="R720" s="824"/>
      <c r="S720" s="824"/>
      <c r="T720" s="824"/>
      <c r="U720" s="824"/>
      <c r="V720" s="824"/>
      <c r="W720" s="824"/>
      <c r="X720" s="824"/>
      <c r="Y720" s="824"/>
      <c r="Z720" s="649"/>
      <c r="AA720" s="638"/>
      <c r="AB720" s="639"/>
    </row>
    <row r="721" spans="1:28" ht="21" customHeight="1" x14ac:dyDescent="0.2">
      <c r="A721" s="412"/>
      <c r="B721" s="642" t="s">
        <v>8</v>
      </c>
      <c r="C721" s="644" t="s">
        <v>465</v>
      </c>
      <c r="D721" s="645"/>
      <c r="E721" s="645"/>
      <c r="F721" s="645"/>
      <c r="G721" s="645"/>
      <c r="H721" s="645"/>
      <c r="I721" s="645"/>
      <c r="J721" s="645"/>
      <c r="K721" s="645"/>
      <c r="L721" s="645"/>
      <c r="M721" s="645"/>
      <c r="N721" s="645"/>
      <c r="O721" s="645"/>
      <c r="P721" s="645"/>
      <c r="Q721" s="645"/>
      <c r="R721" s="645"/>
      <c r="S721" s="645"/>
      <c r="T721" s="645"/>
      <c r="U721" s="645"/>
      <c r="V721" s="645"/>
      <c r="W721" s="645"/>
      <c r="X721" s="645"/>
      <c r="Y721" s="645"/>
      <c r="Z721" s="646"/>
      <c r="AA721" s="636" t="s">
        <v>1</v>
      </c>
      <c r="AB721" s="637"/>
    </row>
    <row r="722" spans="1:28" s="453" customFormat="1" ht="21" customHeight="1" x14ac:dyDescent="0.2">
      <c r="A722" s="412"/>
      <c r="B722" s="643"/>
      <c r="C722" s="647"/>
      <c r="D722" s="648"/>
      <c r="E722" s="648"/>
      <c r="F722" s="648"/>
      <c r="G722" s="648"/>
      <c r="H722" s="648"/>
      <c r="I722" s="648"/>
      <c r="J722" s="648"/>
      <c r="K722" s="648"/>
      <c r="L722" s="648"/>
      <c r="M722" s="648"/>
      <c r="N722" s="648"/>
      <c r="O722" s="648"/>
      <c r="P722" s="648"/>
      <c r="Q722" s="648"/>
      <c r="R722" s="648"/>
      <c r="S722" s="648"/>
      <c r="T722" s="648"/>
      <c r="U722" s="648"/>
      <c r="V722" s="648"/>
      <c r="W722" s="648"/>
      <c r="X722" s="648"/>
      <c r="Y722" s="648"/>
      <c r="Z722" s="649"/>
      <c r="AA722" s="638"/>
      <c r="AB722" s="639"/>
    </row>
    <row r="723" spans="1:28" ht="39.75" customHeight="1" x14ac:dyDescent="0.2">
      <c r="A723" s="412"/>
      <c r="B723" s="642" t="s">
        <v>7</v>
      </c>
      <c r="C723" s="671" t="s">
        <v>466</v>
      </c>
      <c r="D723" s="672"/>
      <c r="E723" s="672"/>
      <c r="F723" s="672"/>
      <c r="G723" s="672"/>
      <c r="H723" s="672"/>
      <c r="I723" s="672"/>
      <c r="J723" s="672"/>
      <c r="K723" s="672"/>
      <c r="L723" s="672"/>
      <c r="M723" s="672"/>
      <c r="N723" s="672"/>
      <c r="O723" s="672"/>
      <c r="P723" s="672"/>
      <c r="Q723" s="672"/>
      <c r="R723" s="672"/>
      <c r="S723" s="672"/>
      <c r="T723" s="672"/>
      <c r="U723" s="672"/>
      <c r="V723" s="672"/>
      <c r="W723" s="672"/>
      <c r="X723" s="672"/>
      <c r="Y723" s="672"/>
      <c r="Z723" s="646"/>
      <c r="AA723" s="636"/>
      <c r="AB723" s="637"/>
    </row>
    <row r="724" spans="1:28" ht="13.5" customHeight="1" x14ac:dyDescent="0.2">
      <c r="A724" s="412"/>
      <c r="B724" s="659"/>
      <c r="C724" s="444" t="s">
        <v>255</v>
      </c>
      <c r="D724" s="709" t="s">
        <v>256</v>
      </c>
      <c r="E724" s="709"/>
      <c r="F724" s="709"/>
      <c r="G724" s="709"/>
      <c r="H724" s="709"/>
      <c r="I724" s="709"/>
      <c r="J724" s="709"/>
      <c r="K724" s="709"/>
      <c r="L724" s="709"/>
      <c r="M724" s="709"/>
      <c r="N724" s="709"/>
      <c r="O724" s="709"/>
      <c r="P724" s="709"/>
      <c r="Q724" s="709"/>
      <c r="R724" s="709"/>
      <c r="S724" s="709"/>
      <c r="T724" s="709"/>
      <c r="U724" s="709"/>
      <c r="V724" s="709"/>
      <c r="W724" s="709"/>
      <c r="X724" s="709"/>
      <c r="Y724" s="688"/>
      <c r="Z724" s="670"/>
      <c r="AA724" s="699"/>
      <c r="AB724" s="700"/>
    </row>
    <row r="725" spans="1:28" ht="13.5" customHeight="1" x14ac:dyDescent="0.2">
      <c r="A725" s="412"/>
      <c r="B725" s="643"/>
      <c r="C725" s="469" t="s">
        <v>257</v>
      </c>
      <c r="D725" s="674" t="s">
        <v>859</v>
      </c>
      <c r="E725" s="674"/>
      <c r="F725" s="674"/>
      <c r="G725" s="674"/>
      <c r="H725" s="674"/>
      <c r="I725" s="674"/>
      <c r="J725" s="674"/>
      <c r="K725" s="674"/>
      <c r="L725" s="674"/>
      <c r="M725" s="674"/>
      <c r="N725" s="674"/>
      <c r="O725" s="674"/>
      <c r="P725" s="674"/>
      <c r="Q725" s="674"/>
      <c r="R725" s="674"/>
      <c r="S725" s="674"/>
      <c r="T725" s="674"/>
      <c r="U725" s="674"/>
      <c r="V725" s="674"/>
      <c r="W725" s="674"/>
      <c r="X725" s="674"/>
      <c r="Y725" s="674"/>
      <c r="Z725" s="649"/>
      <c r="AA725" s="638"/>
      <c r="AB725" s="639"/>
    </row>
    <row r="726" spans="1:28" ht="12" customHeight="1" x14ac:dyDescent="0.2">
      <c r="A726" s="412"/>
      <c r="B726" s="412"/>
      <c r="C726" s="427"/>
      <c r="D726" s="444"/>
      <c r="E726" s="444"/>
      <c r="F726" s="444"/>
      <c r="G726" s="444"/>
      <c r="H726" s="444"/>
      <c r="I726" s="444"/>
      <c r="J726" s="444"/>
      <c r="K726" s="444"/>
      <c r="L726" s="444"/>
      <c r="M726" s="444"/>
      <c r="N726" s="444"/>
      <c r="O726" s="444"/>
      <c r="P726" s="444"/>
      <c r="Q726" s="444"/>
      <c r="R726" s="444"/>
      <c r="S726" s="444"/>
      <c r="T726" s="444"/>
      <c r="U726" s="444"/>
      <c r="V726" s="444"/>
      <c r="W726" s="444"/>
      <c r="X726" s="444"/>
      <c r="Y726" s="444"/>
      <c r="Z726" s="512"/>
      <c r="AA726" s="424"/>
      <c r="AB726" s="424"/>
    </row>
    <row r="727" spans="1:28" ht="18" customHeight="1" x14ac:dyDescent="0.2">
      <c r="A727" s="701" t="s">
        <v>915</v>
      </c>
      <c r="B727" s="701"/>
      <c r="C727" s="701"/>
      <c r="D727" s="701"/>
      <c r="E727" s="701"/>
      <c r="F727" s="701"/>
      <c r="G727" s="701"/>
      <c r="H727" s="701"/>
      <c r="I727" s="701"/>
      <c r="J727" s="701"/>
      <c r="K727" s="444"/>
      <c r="L727" s="444"/>
      <c r="M727" s="444"/>
      <c r="N727" s="444"/>
      <c r="O727" s="444"/>
      <c r="P727" s="444"/>
      <c r="Q727" s="444"/>
      <c r="R727" s="444"/>
      <c r="S727" s="444"/>
      <c r="T727" s="444"/>
      <c r="U727" s="444"/>
      <c r="V727" s="444"/>
      <c r="W727" s="444"/>
      <c r="X727" s="444"/>
      <c r="Y727" s="444"/>
      <c r="Z727" s="512"/>
      <c r="AA727" s="424"/>
      <c r="AB727" s="424"/>
    </row>
    <row r="728" spans="1:28" ht="21" customHeight="1" x14ac:dyDescent="0.2">
      <c r="A728" s="412"/>
      <c r="B728" s="642" t="s">
        <v>17</v>
      </c>
      <c r="C728" s="644" t="s">
        <v>469</v>
      </c>
      <c r="D728" s="645"/>
      <c r="E728" s="645"/>
      <c r="F728" s="645"/>
      <c r="G728" s="645"/>
      <c r="H728" s="645"/>
      <c r="I728" s="645"/>
      <c r="J728" s="645"/>
      <c r="K728" s="645"/>
      <c r="L728" s="645"/>
      <c r="M728" s="645"/>
      <c r="N728" s="645"/>
      <c r="O728" s="645"/>
      <c r="P728" s="645"/>
      <c r="Q728" s="645"/>
      <c r="R728" s="645"/>
      <c r="S728" s="645"/>
      <c r="T728" s="645"/>
      <c r="U728" s="645"/>
      <c r="V728" s="645"/>
      <c r="W728" s="645"/>
      <c r="X728" s="645"/>
      <c r="Y728" s="645"/>
      <c r="Z728" s="646"/>
      <c r="AA728" s="636" t="s">
        <v>1</v>
      </c>
      <c r="AB728" s="637"/>
    </row>
    <row r="729" spans="1:28" ht="21" customHeight="1" x14ac:dyDescent="0.2">
      <c r="A729" s="412"/>
      <c r="B729" s="643"/>
      <c r="C729" s="647"/>
      <c r="D729" s="648"/>
      <c r="E729" s="648"/>
      <c r="F729" s="648"/>
      <c r="G729" s="648"/>
      <c r="H729" s="648"/>
      <c r="I729" s="648"/>
      <c r="J729" s="648"/>
      <c r="K729" s="648"/>
      <c r="L729" s="648"/>
      <c r="M729" s="648"/>
      <c r="N729" s="648"/>
      <c r="O729" s="648"/>
      <c r="P729" s="648"/>
      <c r="Q729" s="648"/>
      <c r="R729" s="648"/>
      <c r="S729" s="648"/>
      <c r="T729" s="648"/>
      <c r="U729" s="648"/>
      <c r="V729" s="648"/>
      <c r="W729" s="648"/>
      <c r="X729" s="648"/>
      <c r="Y729" s="648"/>
      <c r="Z729" s="649"/>
      <c r="AA729" s="638"/>
      <c r="AB729" s="639"/>
    </row>
    <row r="730" spans="1:28" ht="21" customHeight="1" x14ac:dyDescent="0.2">
      <c r="A730" s="412"/>
      <c r="B730" s="642" t="s">
        <v>93</v>
      </c>
      <c r="C730" s="644" t="s">
        <v>470</v>
      </c>
      <c r="D730" s="645"/>
      <c r="E730" s="645"/>
      <c r="F730" s="645"/>
      <c r="G730" s="645"/>
      <c r="H730" s="645"/>
      <c r="I730" s="645"/>
      <c r="J730" s="645"/>
      <c r="K730" s="645"/>
      <c r="L730" s="645"/>
      <c r="M730" s="645"/>
      <c r="N730" s="645"/>
      <c r="O730" s="645"/>
      <c r="P730" s="645"/>
      <c r="Q730" s="645"/>
      <c r="R730" s="645"/>
      <c r="S730" s="645"/>
      <c r="T730" s="645"/>
      <c r="U730" s="645"/>
      <c r="V730" s="645"/>
      <c r="W730" s="645"/>
      <c r="X730" s="645"/>
      <c r="Y730" s="645"/>
      <c r="Z730" s="646"/>
      <c r="AA730" s="636" t="s">
        <v>1</v>
      </c>
      <c r="AB730" s="637"/>
    </row>
    <row r="731" spans="1:28" ht="21" customHeight="1" x14ac:dyDescent="0.2">
      <c r="A731" s="412"/>
      <c r="B731" s="643"/>
      <c r="C731" s="647"/>
      <c r="D731" s="648"/>
      <c r="E731" s="648"/>
      <c r="F731" s="648"/>
      <c r="G731" s="648"/>
      <c r="H731" s="648"/>
      <c r="I731" s="648"/>
      <c r="J731" s="648"/>
      <c r="K731" s="648"/>
      <c r="L731" s="648"/>
      <c r="M731" s="648"/>
      <c r="N731" s="648"/>
      <c r="O731" s="648"/>
      <c r="P731" s="648"/>
      <c r="Q731" s="648"/>
      <c r="R731" s="648"/>
      <c r="S731" s="648"/>
      <c r="T731" s="648"/>
      <c r="U731" s="648"/>
      <c r="V731" s="648"/>
      <c r="W731" s="648"/>
      <c r="X731" s="648"/>
      <c r="Y731" s="648"/>
      <c r="Z731" s="649"/>
      <c r="AA731" s="638"/>
      <c r="AB731" s="639"/>
    </row>
    <row r="732" spans="1:28" s="420" customFormat="1" ht="12.75" customHeight="1" x14ac:dyDescent="0.15">
      <c r="A732" s="412"/>
      <c r="B732" s="412"/>
      <c r="C732" s="427"/>
      <c r="D732" s="427"/>
      <c r="E732" s="427"/>
      <c r="F732" s="427"/>
      <c r="G732" s="427"/>
      <c r="H732" s="427"/>
      <c r="I732" s="427"/>
      <c r="J732" s="427"/>
      <c r="K732" s="427"/>
      <c r="L732" s="427"/>
      <c r="M732" s="427"/>
      <c r="N732" s="427"/>
      <c r="O732" s="427"/>
      <c r="P732" s="427"/>
      <c r="Q732" s="427"/>
      <c r="R732" s="427"/>
      <c r="S732" s="427"/>
      <c r="T732" s="427"/>
      <c r="U732" s="427"/>
      <c r="V732" s="427"/>
      <c r="W732" s="427"/>
      <c r="X732" s="427"/>
      <c r="Y732" s="427"/>
      <c r="Z732" s="513"/>
      <c r="AA732" s="424"/>
      <c r="AB732" s="424"/>
    </row>
    <row r="733" spans="1:28" ht="18" customHeight="1" x14ac:dyDescent="0.2">
      <c r="A733" s="501" t="s">
        <v>984</v>
      </c>
      <c r="B733" s="401"/>
      <c r="C733" s="412"/>
      <c r="D733" s="412"/>
      <c r="E733" s="412"/>
      <c r="F733" s="412"/>
      <c r="G733" s="412"/>
      <c r="H733" s="412"/>
      <c r="I733" s="412"/>
      <c r="J733" s="388"/>
      <c r="K733" s="388"/>
      <c r="L733" s="388"/>
      <c r="M733" s="388"/>
      <c r="N733" s="388"/>
      <c r="O733" s="388"/>
      <c r="P733" s="388"/>
      <c r="Q733" s="388"/>
      <c r="R733" s="388"/>
      <c r="S733" s="388"/>
      <c r="T733" s="388"/>
      <c r="U733" s="388"/>
      <c r="V733" s="388"/>
      <c r="W733" s="388"/>
      <c r="X733" s="388"/>
      <c r="Y733" s="388"/>
      <c r="Z733" s="388"/>
      <c r="AA733" s="419"/>
      <c r="AB733" s="419"/>
    </row>
    <row r="734" spans="1:28" ht="15.75" customHeight="1" x14ac:dyDescent="0.3">
      <c r="A734" s="470"/>
      <c r="B734" s="471" t="s">
        <v>471</v>
      </c>
      <c r="C734" s="472"/>
      <c r="D734" s="472"/>
      <c r="E734" s="472"/>
      <c r="F734" s="472"/>
      <c r="G734" s="472"/>
      <c r="H734" s="472"/>
      <c r="I734" s="472"/>
      <c r="J734" s="388"/>
      <c r="K734" s="388"/>
      <c r="L734" s="388"/>
      <c r="M734" s="388"/>
      <c r="N734" s="388"/>
      <c r="O734" s="388"/>
      <c r="P734" s="388"/>
      <c r="Q734" s="388"/>
      <c r="R734" s="388"/>
      <c r="S734" s="388"/>
      <c r="T734" s="388"/>
      <c r="U734" s="388"/>
      <c r="V734" s="388"/>
      <c r="W734" s="388"/>
      <c r="X734" s="388"/>
      <c r="Y734" s="388"/>
      <c r="Z734" s="388"/>
      <c r="AA734" s="390"/>
      <c r="AB734" s="390"/>
    </row>
    <row r="735" spans="1:28" ht="15.75" customHeight="1" x14ac:dyDescent="0.2">
      <c r="A735" s="470"/>
      <c r="B735" s="642" t="s">
        <v>15</v>
      </c>
      <c r="C735" s="644" t="s">
        <v>427</v>
      </c>
      <c r="D735" s="645"/>
      <c r="E735" s="645"/>
      <c r="F735" s="645"/>
      <c r="G735" s="645"/>
      <c r="H735" s="645"/>
      <c r="I735" s="645"/>
      <c r="J735" s="645"/>
      <c r="K735" s="645"/>
      <c r="L735" s="645"/>
      <c r="M735" s="645"/>
      <c r="N735" s="645"/>
      <c r="O735" s="645"/>
      <c r="P735" s="645"/>
      <c r="Q735" s="645"/>
      <c r="R735" s="645"/>
      <c r="S735" s="645"/>
      <c r="T735" s="645"/>
      <c r="U735" s="645"/>
      <c r="V735" s="645"/>
      <c r="W735" s="645"/>
      <c r="X735" s="645"/>
      <c r="Y735" s="645"/>
      <c r="Z735" s="864"/>
      <c r="AA735" s="864"/>
      <c r="AB735" s="646"/>
    </row>
    <row r="736" spans="1:28" ht="15" customHeight="1" x14ac:dyDescent="0.2">
      <c r="A736" s="412"/>
      <c r="B736" s="659"/>
      <c r="C736" s="681" t="s">
        <v>111</v>
      </c>
      <c r="D736" s="872" t="s">
        <v>475</v>
      </c>
      <c r="E736" s="872"/>
      <c r="F736" s="872"/>
      <c r="G736" s="872"/>
      <c r="H736" s="872"/>
      <c r="I736" s="872"/>
      <c r="J736" s="872"/>
      <c r="K736" s="872"/>
      <c r="L736" s="872"/>
      <c r="M736" s="872"/>
      <c r="N736" s="872"/>
      <c r="O736" s="872"/>
      <c r="P736" s="872"/>
      <c r="Q736" s="872"/>
      <c r="R736" s="872"/>
      <c r="S736" s="872"/>
      <c r="T736" s="872"/>
      <c r="U736" s="872"/>
      <c r="V736" s="872"/>
      <c r="W736" s="872"/>
      <c r="X736" s="872"/>
      <c r="Y736" s="872"/>
      <c r="Z736" s="873"/>
      <c r="AA736" s="636" t="s">
        <v>1</v>
      </c>
      <c r="AB736" s="637"/>
    </row>
    <row r="737" spans="1:28" ht="15" customHeight="1" x14ac:dyDescent="0.2">
      <c r="A737" s="412"/>
      <c r="B737" s="659"/>
      <c r="C737" s="682"/>
      <c r="D737" s="874"/>
      <c r="E737" s="874"/>
      <c r="F737" s="874"/>
      <c r="G737" s="874"/>
      <c r="H737" s="874"/>
      <c r="I737" s="874"/>
      <c r="J737" s="874"/>
      <c r="K737" s="874"/>
      <c r="L737" s="874"/>
      <c r="M737" s="874"/>
      <c r="N737" s="874"/>
      <c r="O737" s="874"/>
      <c r="P737" s="874"/>
      <c r="Q737" s="874"/>
      <c r="R737" s="874"/>
      <c r="S737" s="874"/>
      <c r="T737" s="874"/>
      <c r="U737" s="874"/>
      <c r="V737" s="874"/>
      <c r="W737" s="874"/>
      <c r="X737" s="874"/>
      <c r="Y737" s="874"/>
      <c r="Z737" s="875"/>
      <c r="AA737" s="638"/>
      <c r="AB737" s="639"/>
    </row>
    <row r="738" spans="1:28" ht="21.75" customHeight="1" x14ac:dyDescent="0.2">
      <c r="A738" s="412"/>
      <c r="B738" s="659"/>
      <c r="C738" s="463" t="s">
        <v>112</v>
      </c>
      <c r="D738" s="669" t="s">
        <v>477</v>
      </c>
      <c r="E738" s="669"/>
      <c r="F738" s="669"/>
      <c r="G738" s="669"/>
      <c r="H738" s="669"/>
      <c r="I738" s="669"/>
      <c r="J738" s="669"/>
      <c r="K738" s="669"/>
      <c r="L738" s="669"/>
      <c r="M738" s="669"/>
      <c r="N738" s="669"/>
      <c r="O738" s="669"/>
      <c r="P738" s="669"/>
      <c r="Q738" s="669"/>
      <c r="R738" s="669"/>
      <c r="S738" s="669"/>
      <c r="T738" s="669"/>
      <c r="U738" s="669"/>
      <c r="V738" s="669"/>
      <c r="W738" s="669"/>
      <c r="X738" s="669"/>
      <c r="Y738" s="669"/>
      <c r="Z738" s="876"/>
      <c r="AA738" s="636" t="s">
        <v>1</v>
      </c>
      <c r="AB738" s="637"/>
    </row>
    <row r="739" spans="1:28" ht="21" customHeight="1" x14ac:dyDescent="0.2">
      <c r="A739" s="412"/>
      <c r="B739" s="643"/>
      <c r="C739" s="531"/>
      <c r="D739" s="669"/>
      <c r="E739" s="669"/>
      <c r="F739" s="669"/>
      <c r="G739" s="669"/>
      <c r="H739" s="669"/>
      <c r="I739" s="669"/>
      <c r="J739" s="669"/>
      <c r="K739" s="669"/>
      <c r="L739" s="669"/>
      <c r="M739" s="669"/>
      <c r="N739" s="669"/>
      <c r="O739" s="669"/>
      <c r="P739" s="669"/>
      <c r="Q739" s="669"/>
      <c r="R739" s="669"/>
      <c r="S739" s="669"/>
      <c r="T739" s="669"/>
      <c r="U739" s="669"/>
      <c r="V739" s="669"/>
      <c r="W739" s="669"/>
      <c r="X739" s="669"/>
      <c r="Y739" s="669"/>
      <c r="Z739" s="710"/>
      <c r="AA739" s="638"/>
      <c r="AB739" s="639"/>
    </row>
    <row r="740" spans="1:28" ht="15" customHeight="1" x14ac:dyDescent="0.2">
      <c r="A740" s="412"/>
      <c r="B740" s="677" t="s">
        <v>6</v>
      </c>
      <c r="C740" s="644" t="s">
        <v>308</v>
      </c>
      <c r="D740" s="645"/>
      <c r="E740" s="645"/>
      <c r="F740" s="645"/>
      <c r="G740" s="645"/>
      <c r="H740" s="645"/>
      <c r="I740" s="645"/>
      <c r="J740" s="645"/>
      <c r="K740" s="645"/>
      <c r="L740" s="645"/>
      <c r="M740" s="645"/>
      <c r="N740" s="645"/>
      <c r="O740" s="645"/>
      <c r="P740" s="645"/>
      <c r="Q740" s="645"/>
      <c r="R740" s="645"/>
      <c r="S740" s="645"/>
      <c r="T740" s="645"/>
      <c r="U740" s="645"/>
      <c r="V740" s="645"/>
      <c r="W740" s="645"/>
      <c r="X740" s="645"/>
      <c r="Y740" s="645"/>
      <c r="Z740" s="653"/>
      <c r="AA740" s="636" t="s">
        <v>1</v>
      </c>
      <c r="AB740" s="637"/>
    </row>
    <row r="741" spans="1:28" ht="14.25" customHeight="1" x14ac:dyDescent="0.2">
      <c r="A741" s="412"/>
      <c r="B741" s="679"/>
      <c r="C741" s="647"/>
      <c r="D741" s="648"/>
      <c r="E741" s="648"/>
      <c r="F741" s="648"/>
      <c r="G741" s="648"/>
      <c r="H741" s="648"/>
      <c r="I741" s="648"/>
      <c r="J741" s="648"/>
      <c r="K741" s="648"/>
      <c r="L741" s="648"/>
      <c r="M741" s="648"/>
      <c r="N741" s="648"/>
      <c r="O741" s="648"/>
      <c r="P741" s="648"/>
      <c r="Q741" s="648"/>
      <c r="R741" s="648"/>
      <c r="S741" s="648"/>
      <c r="T741" s="648"/>
      <c r="U741" s="648"/>
      <c r="V741" s="648"/>
      <c r="W741" s="648"/>
      <c r="X741" s="648"/>
      <c r="Y741" s="648"/>
      <c r="Z741" s="654"/>
      <c r="AA741" s="638"/>
      <c r="AB741" s="639"/>
    </row>
    <row r="742" spans="1:28" ht="18" customHeight="1" x14ac:dyDescent="0.2">
      <c r="A742" s="412"/>
      <c r="B742" s="471" t="s">
        <v>472</v>
      </c>
      <c r="C742" s="472"/>
      <c r="D742" s="472"/>
      <c r="E742" s="472"/>
      <c r="F742" s="472"/>
      <c r="G742" s="472"/>
      <c r="H742" s="472"/>
      <c r="I742" s="472"/>
      <c r="J742" s="388"/>
      <c r="K742" s="388"/>
      <c r="L742" s="423"/>
      <c r="M742" s="423"/>
      <c r="N742" s="423"/>
      <c r="O742" s="423"/>
      <c r="P742" s="423"/>
      <c r="Q742" s="423"/>
      <c r="R742" s="423"/>
      <c r="S742" s="423"/>
      <c r="T742" s="423"/>
      <c r="U742" s="423"/>
      <c r="V742" s="423"/>
      <c r="W742" s="423"/>
      <c r="X742" s="423"/>
      <c r="Y742" s="423"/>
      <c r="Z742" s="506"/>
      <c r="AA742" s="473"/>
      <c r="AB742" s="473"/>
    </row>
    <row r="743" spans="1:28" ht="15" customHeight="1" x14ac:dyDescent="0.2">
      <c r="A743" s="412"/>
      <c r="B743" s="642" t="s">
        <v>15</v>
      </c>
      <c r="C743" s="644" t="s">
        <v>473</v>
      </c>
      <c r="D743" s="645"/>
      <c r="E743" s="645"/>
      <c r="F743" s="645"/>
      <c r="G743" s="645"/>
      <c r="H743" s="645"/>
      <c r="I743" s="645"/>
      <c r="J743" s="645"/>
      <c r="K743" s="645"/>
      <c r="L743" s="645"/>
      <c r="M743" s="645"/>
      <c r="N743" s="645"/>
      <c r="O743" s="645"/>
      <c r="P743" s="645"/>
      <c r="Q743" s="645"/>
      <c r="R743" s="645"/>
      <c r="S743" s="645"/>
      <c r="T743" s="645"/>
      <c r="U743" s="645"/>
      <c r="V743" s="645"/>
      <c r="W743" s="645"/>
      <c r="X743" s="645"/>
      <c r="Y743" s="645"/>
      <c r="Z743" s="653"/>
      <c r="AA743" s="636" t="s">
        <v>1</v>
      </c>
      <c r="AB743" s="637"/>
    </row>
    <row r="744" spans="1:28" ht="15" customHeight="1" x14ac:dyDescent="0.2">
      <c r="A744" s="412"/>
      <c r="B744" s="643"/>
      <c r="C744" s="647"/>
      <c r="D744" s="648"/>
      <c r="E744" s="648"/>
      <c r="F744" s="648"/>
      <c r="G744" s="648"/>
      <c r="H744" s="648"/>
      <c r="I744" s="648"/>
      <c r="J744" s="648"/>
      <c r="K744" s="648"/>
      <c r="L744" s="648"/>
      <c r="M744" s="648"/>
      <c r="N744" s="648"/>
      <c r="O744" s="648"/>
      <c r="P744" s="648"/>
      <c r="Q744" s="648"/>
      <c r="R744" s="648"/>
      <c r="S744" s="648"/>
      <c r="T744" s="648"/>
      <c r="U744" s="648"/>
      <c r="V744" s="648"/>
      <c r="W744" s="648"/>
      <c r="X744" s="648"/>
      <c r="Y744" s="648"/>
      <c r="Z744" s="654"/>
      <c r="AA744" s="638"/>
      <c r="AB744" s="639"/>
    </row>
    <row r="745" spans="1:28" ht="14.25" customHeight="1" x14ac:dyDescent="0.2">
      <c r="A745" s="412"/>
      <c r="B745" s="677" t="s">
        <v>6</v>
      </c>
      <c r="C745" s="644" t="s">
        <v>308</v>
      </c>
      <c r="D745" s="645"/>
      <c r="E745" s="645"/>
      <c r="F745" s="645"/>
      <c r="G745" s="645"/>
      <c r="H745" s="645"/>
      <c r="I745" s="645"/>
      <c r="J745" s="645"/>
      <c r="K745" s="645"/>
      <c r="L745" s="645"/>
      <c r="M745" s="645"/>
      <c r="N745" s="645"/>
      <c r="O745" s="645"/>
      <c r="P745" s="645"/>
      <c r="Q745" s="645"/>
      <c r="R745" s="645"/>
      <c r="S745" s="645"/>
      <c r="T745" s="645"/>
      <c r="U745" s="645"/>
      <c r="V745" s="645"/>
      <c r="W745" s="645"/>
      <c r="X745" s="645"/>
      <c r="Y745" s="645"/>
      <c r="Z745" s="646"/>
      <c r="AA745" s="636" t="s">
        <v>1</v>
      </c>
      <c r="AB745" s="637"/>
    </row>
    <row r="746" spans="1:28" ht="14.25" customHeight="1" x14ac:dyDescent="0.2">
      <c r="A746" s="412"/>
      <c r="B746" s="679"/>
      <c r="C746" s="647"/>
      <c r="D746" s="648"/>
      <c r="E746" s="648"/>
      <c r="F746" s="648"/>
      <c r="G746" s="648"/>
      <c r="H746" s="648"/>
      <c r="I746" s="648"/>
      <c r="J746" s="648"/>
      <c r="K746" s="648"/>
      <c r="L746" s="648"/>
      <c r="M746" s="648"/>
      <c r="N746" s="648"/>
      <c r="O746" s="648"/>
      <c r="P746" s="648"/>
      <c r="Q746" s="648"/>
      <c r="R746" s="648"/>
      <c r="S746" s="648"/>
      <c r="T746" s="648"/>
      <c r="U746" s="648"/>
      <c r="V746" s="648"/>
      <c r="W746" s="648"/>
      <c r="X746" s="648"/>
      <c r="Y746" s="648"/>
      <c r="Z746" s="649"/>
      <c r="AA746" s="638"/>
      <c r="AB746" s="639"/>
    </row>
    <row r="747" spans="1:28" ht="18" customHeight="1" x14ac:dyDescent="0.2">
      <c r="A747" s="412"/>
      <c r="B747" s="680" t="s">
        <v>474</v>
      </c>
      <c r="C747" s="680"/>
      <c r="D747" s="680"/>
      <c r="E747" s="680"/>
      <c r="F747" s="680"/>
      <c r="G747" s="680"/>
      <c r="H747" s="680"/>
      <c r="I747" s="680"/>
      <c r="J747" s="680"/>
      <c r="K747" s="680"/>
      <c r="L747" s="680"/>
      <c r="M747" s="680"/>
      <c r="N747" s="423"/>
      <c r="O747" s="423"/>
      <c r="P747" s="423"/>
      <c r="Q747" s="423"/>
      <c r="R747" s="423"/>
      <c r="S747" s="423"/>
      <c r="T747" s="423"/>
      <c r="U747" s="423"/>
      <c r="V747" s="423"/>
      <c r="W747" s="423"/>
      <c r="X747" s="423"/>
      <c r="Y747" s="423"/>
      <c r="Z747" s="506"/>
      <c r="AA747" s="424"/>
      <c r="AB747" s="424"/>
    </row>
    <row r="748" spans="1:28" ht="15.75" customHeight="1" x14ac:dyDescent="0.2">
      <c r="A748" s="412"/>
      <c r="B748" s="677" t="s">
        <v>391</v>
      </c>
      <c r="C748" s="644" t="s">
        <v>427</v>
      </c>
      <c r="D748" s="645"/>
      <c r="E748" s="645"/>
      <c r="F748" s="645"/>
      <c r="G748" s="645"/>
      <c r="H748" s="645"/>
      <c r="I748" s="645"/>
      <c r="J748" s="645"/>
      <c r="K748" s="645"/>
      <c r="L748" s="645"/>
      <c r="M748" s="645"/>
      <c r="N748" s="645"/>
      <c r="O748" s="645"/>
      <c r="P748" s="645"/>
      <c r="Q748" s="645"/>
      <c r="R748" s="645"/>
      <c r="S748" s="645"/>
      <c r="T748" s="645"/>
      <c r="U748" s="645"/>
      <c r="V748" s="645"/>
      <c r="W748" s="645"/>
      <c r="X748" s="645"/>
      <c r="Y748" s="645"/>
      <c r="Z748" s="645"/>
      <c r="AA748" s="645"/>
      <c r="AB748" s="653"/>
    </row>
    <row r="749" spans="1:28" ht="14.25" customHeight="1" x14ac:dyDescent="0.2">
      <c r="A749" s="412"/>
      <c r="B749" s="678"/>
      <c r="C749" s="681" t="s">
        <v>111</v>
      </c>
      <c r="D749" s="872" t="s">
        <v>476</v>
      </c>
      <c r="E749" s="872"/>
      <c r="F749" s="872"/>
      <c r="G749" s="872"/>
      <c r="H749" s="872"/>
      <c r="I749" s="872"/>
      <c r="J749" s="872"/>
      <c r="K749" s="872"/>
      <c r="L749" s="872"/>
      <c r="M749" s="872"/>
      <c r="N749" s="872"/>
      <c r="O749" s="872"/>
      <c r="P749" s="872"/>
      <c r="Q749" s="872"/>
      <c r="R749" s="872"/>
      <c r="S749" s="872"/>
      <c r="T749" s="872"/>
      <c r="U749" s="872"/>
      <c r="V749" s="872"/>
      <c r="W749" s="872"/>
      <c r="X749" s="872"/>
      <c r="Y749" s="872"/>
      <c r="Z749" s="873"/>
      <c r="AA749" s="636" t="s">
        <v>1</v>
      </c>
      <c r="AB749" s="637"/>
    </row>
    <row r="750" spans="1:28" ht="14.25" customHeight="1" x14ac:dyDescent="0.2">
      <c r="A750" s="412"/>
      <c r="B750" s="678"/>
      <c r="C750" s="682"/>
      <c r="D750" s="874"/>
      <c r="E750" s="874"/>
      <c r="F750" s="874"/>
      <c r="G750" s="874"/>
      <c r="H750" s="874"/>
      <c r="I750" s="874"/>
      <c r="J750" s="874"/>
      <c r="K750" s="874"/>
      <c r="L750" s="874"/>
      <c r="M750" s="874"/>
      <c r="N750" s="874"/>
      <c r="O750" s="874"/>
      <c r="P750" s="874"/>
      <c r="Q750" s="874"/>
      <c r="R750" s="874"/>
      <c r="S750" s="874"/>
      <c r="T750" s="874"/>
      <c r="U750" s="874"/>
      <c r="V750" s="874"/>
      <c r="W750" s="874"/>
      <c r="X750" s="874"/>
      <c r="Y750" s="874"/>
      <c r="Z750" s="875"/>
      <c r="AA750" s="638"/>
      <c r="AB750" s="639"/>
    </row>
    <row r="751" spans="1:28" ht="21" customHeight="1" x14ac:dyDescent="0.2">
      <c r="A751" s="412"/>
      <c r="B751" s="678"/>
      <c r="C751" s="683" t="s">
        <v>438</v>
      </c>
      <c r="D751" s="669" t="s">
        <v>478</v>
      </c>
      <c r="E751" s="669"/>
      <c r="F751" s="669"/>
      <c r="G751" s="669"/>
      <c r="H751" s="669"/>
      <c r="I751" s="669"/>
      <c r="J751" s="669"/>
      <c r="K751" s="669"/>
      <c r="L751" s="669"/>
      <c r="M751" s="669"/>
      <c r="N751" s="669"/>
      <c r="O751" s="669"/>
      <c r="P751" s="669"/>
      <c r="Q751" s="669"/>
      <c r="R751" s="669"/>
      <c r="S751" s="669"/>
      <c r="T751" s="669"/>
      <c r="U751" s="669"/>
      <c r="V751" s="669"/>
      <c r="W751" s="669"/>
      <c r="X751" s="669"/>
      <c r="Y751" s="669"/>
      <c r="Z751" s="670"/>
      <c r="AA751" s="636" t="s">
        <v>1</v>
      </c>
      <c r="AB751" s="637"/>
    </row>
    <row r="752" spans="1:28" ht="21" customHeight="1" x14ac:dyDescent="0.2">
      <c r="A752" s="412"/>
      <c r="B752" s="679"/>
      <c r="C752" s="684"/>
      <c r="D752" s="648"/>
      <c r="E752" s="648"/>
      <c r="F752" s="648"/>
      <c r="G752" s="648"/>
      <c r="H752" s="648"/>
      <c r="I752" s="648"/>
      <c r="J752" s="648"/>
      <c r="K752" s="648"/>
      <c r="L752" s="648"/>
      <c r="M752" s="648"/>
      <c r="N752" s="648"/>
      <c r="O752" s="648"/>
      <c r="P752" s="648"/>
      <c r="Q752" s="648"/>
      <c r="R752" s="648"/>
      <c r="S752" s="648"/>
      <c r="T752" s="648"/>
      <c r="U752" s="648"/>
      <c r="V752" s="648"/>
      <c r="W752" s="648"/>
      <c r="X752" s="648"/>
      <c r="Y752" s="648"/>
      <c r="Z752" s="649"/>
      <c r="AA752" s="638"/>
      <c r="AB752" s="639"/>
    </row>
    <row r="753" spans="1:28" ht="14.25" customHeight="1" x14ac:dyDescent="0.2">
      <c r="A753" s="412"/>
      <c r="B753" s="677" t="s">
        <v>392</v>
      </c>
      <c r="C753" s="644" t="s">
        <v>308</v>
      </c>
      <c r="D753" s="645"/>
      <c r="E753" s="645"/>
      <c r="F753" s="645"/>
      <c r="G753" s="645"/>
      <c r="H753" s="645"/>
      <c r="I753" s="645"/>
      <c r="J753" s="645"/>
      <c r="K753" s="645"/>
      <c r="L753" s="645"/>
      <c r="M753" s="645"/>
      <c r="N753" s="645"/>
      <c r="O753" s="645"/>
      <c r="P753" s="645"/>
      <c r="Q753" s="645"/>
      <c r="R753" s="645"/>
      <c r="S753" s="645"/>
      <c r="T753" s="645"/>
      <c r="U753" s="645"/>
      <c r="V753" s="645"/>
      <c r="W753" s="645"/>
      <c r="X753" s="645"/>
      <c r="Y753" s="645"/>
      <c r="Z753" s="646"/>
      <c r="AA753" s="636" t="s">
        <v>1</v>
      </c>
      <c r="AB753" s="637"/>
    </row>
    <row r="754" spans="1:28" ht="14.25" customHeight="1" x14ac:dyDescent="0.2">
      <c r="A754" s="412"/>
      <c r="B754" s="679"/>
      <c r="C754" s="647"/>
      <c r="D754" s="648"/>
      <c r="E754" s="648"/>
      <c r="F754" s="648"/>
      <c r="G754" s="648"/>
      <c r="H754" s="648"/>
      <c r="I754" s="648"/>
      <c r="J754" s="648"/>
      <c r="K754" s="648"/>
      <c r="L754" s="648"/>
      <c r="M754" s="648"/>
      <c r="N754" s="648"/>
      <c r="O754" s="648"/>
      <c r="P754" s="648"/>
      <c r="Q754" s="648"/>
      <c r="R754" s="648"/>
      <c r="S754" s="648"/>
      <c r="T754" s="648"/>
      <c r="U754" s="648"/>
      <c r="V754" s="648"/>
      <c r="W754" s="648"/>
      <c r="X754" s="648"/>
      <c r="Y754" s="648"/>
      <c r="Z754" s="649"/>
      <c r="AA754" s="638"/>
      <c r="AB754" s="639"/>
    </row>
    <row r="755" spans="1:28" ht="18" customHeight="1" x14ac:dyDescent="0.2">
      <c r="A755" s="412"/>
      <c r="B755" s="680" t="s">
        <v>480</v>
      </c>
      <c r="C755" s="680"/>
      <c r="D755" s="680"/>
      <c r="E755" s="680"/>
      <c r="F755" s="680"/>
      <c r="G755" s="680"/>
      <c r="H755" s="680"/>
      <c r="I755" s="680"/>
      <c r="J755" s="680"/>
      <c r="K755" s="680"/>
      <c r="L755" s="680"/>
      <c r="M755" s="680"/>
      <c r="N755" s="680"/>
      <c r="O755" s="680"/>
      <c r="P755" s="680"/>
      <c r="Q755" s="680"/>
      <c r="R755" s="680"/>
      <c r="S755" s="680"/>
      <c r="T755" s="680"/>
      <c r="U755" s="680"/>
      <c r="V755" s="680"/>
      <c r="W755" s="680"/>
      <c r="X755" s="680"/>
      <c r="Y755" s="680"/>
      <c r="Z755" s="529"/>
      <c r="AA755" s="424"/>
      <c r="AB755" s="424"/>
    </row>
    <row r="756" spans="1:28" ht="26.4" customHeight="1" x14ac:dyDescent="0.2">
      <c r="A756" s="412"/>
      <c r="B756" s="675" t="s">
        <v>391</v>
      </c>
      <c r="C756" s="644" t="s">
        <v>860</v>
      </c>
      <c r="D756" s="645"/>
      <c r="E756" s="645"/>
      <c r="F756" s="645"/>
      <c r="G756" s="645"/>
      <c r="H756" s="645"/>
      <c r="I756" s="645"/>
      <c r="J756" s="645"/>
      <c r="K756" s="645"/>
      <c r="L756" s="645"/>
      <c r="M756" s="645"/>
      <c r="N756" s="645"/>
      <c r="O756" s="645"/>
      <c r="P756" s="645"/>
      <c r="Q756" s="645"/>
      <c r="R756" s="645"/>
      <c r="S756" s="645"/>
      <c r="T756" s="645"/>
      <c r="U756" s="645"/>
      <c r="V756" s="645"/>
      <c r="W756" s="645"/>
      <c r="X756" s="645"/>
      <c r="Y756" s="645"/>
      <c r="Z756" s="653"/>
      <c r="AA756" s="636" t="s">
        <v>1</v>
      </c>
      <c r="AB756" s="637"/>
    </row>
    <row r="757" spans="1:28" ht="34.5" customHeight="1" x14ac:dyDescent="0.2">
      <c r="A757" s="412"/>
      <c r="B757" s="675"/>
      <c r="C757" s="647"/>
      <c r="D757" s="648"/>
      <c r="E757" s="648"/>
      <c r="F757" s="648"/>
      <c r="G757" s="648"/>
      <c r="H757" s="648"/>
      <c r="I757" s="648"/>
      <c r="J757" s="648"/>
      <c r="K757" s="648"/>
      <c r="L757" s="648"/>
      <c r="M757" s="648"/>
      <c r="N757" s="648"/>
      <c r="O757" s="648"/>
      <c r="P757" s="648"/>
      <c r="Q757" s="648"/>
      <c r="R757" s="648"/>
      <c r="S757" s="648"/>
      <c r="T757" s="648"/>
      <c r="U757" s="648"/>
      <c r="V757" s="648"/>
      <c r="W757" s="648"/>
      <c r="X757" s="648"/>
      <c r="Y757" s="648"/>
      <c r="Z757" s="654"/>
      <c r="AA757" s="638"/>
      <c r="AB757" s="639"/>
    </row>
    <row r="758" spans="1:28" ht="14.25" customHeight="1" x14ac:dyDescent="0.2">
      <c r="A758" s="412"/>
      <c r="B758" s="675" t="s">
        <v>392</v>
      </c>
      <c r="C758" s="644" t="s">
        <v>308</v>
      </c>
      <c r="D758" s="645"/>
      <c r="E758" s="645"/>
      <c r="F758" s="645"/>
      <c r="G758" s="645"/>
      <c r="H758" s="645"/>
      <c r="I758" s="645"/>
      <c r="J758" s="645"/>
      <c r="K758" s="645"/>
      <c r="L758" s="645"/>
      <c r="M758" s="645"/>
      <c r="N758" s="645"/>
      <c r="O758" s="645"/>
      <c r="P758" s="645"/>
      <c r="Q758" s="645"/>
      <c r="R758" s="645"/>
      <c r="S758" s="645"/>
      <c r="T758" s="645"/>
      <c r="U758" s="645"/>
      <c r="V758" s="645"/>
      <c r="W758" s="645"/>
      <c r="X758" s="645"/>
      <c r="Y758" s="645"/>
      <c r="Z758" s="646"/>
      <c r="AA758" s="636" t="s">
        <v>1</v>
      </c>
      <c r="AB758" s="637"/>
    </row>
    <row r="759" spans="1:28" ht="14.25" customHeight="1" x14ac:dyDescent="0.2">
      <c r="A759" s="412"/>
      <c r="B759" s="675"/>
      <c r="C759" s="647"/>
      <c r="D759" s="648"/>
      <c r="E759" s="648"/>
      <c r="F759" s="648"/>
      <c r="G759" s="648"/>
      <c r="H759" s="648"/>
      <c r="I759" s="648"/>
      <c r="J759" s="648"/>
      <c r="K759" s="648"/>
      <c r="L759" s="648"/>
      <c r="M759" s="648"/>
      <c r="N759" s="648"/>
      <c r="O759" s="648"/>
      <c r="P759" s="648"/>
      <c r="Q759" s="648"/>
      <c r="R759" s="648"/>
      <c r="S759" s="648"/>
      <c r="T759" s="648"/>
      <c r="U759" s="648"/>
      <c r="V759" s="648"/>
      <c r="W759" s="648"/>
      <c r="X759" s="648"/>
      <c r="Y759" s="648"/>
      <c r="Z759" s="649"/>
      <c r="AA759" s="638"/>
      <c r="AB759" s="639"/>
    </row>
    <row r="760" spans="1:28" ht="14.25" customHeight="1" x14ac:dyDescent="0.2">
      <c r="A760" s="534"/>
      <c r="B760" s="537"/>
      <c r="C760" s="532"/>
      <c r="D760" s="532"/>
      <c r="E760" s="532"/>
      <c r="F760" s="532"/>
      <c r="G760" s="532"/>
      <c r="H760" s="532"/>
      <c r="I760" s="532"/>
      <c r="J760" s="532"/>
      <c r="K760" s="532"/>
      <c r="L760" s="532"/>
      <c r="M760" s="532"/>
      <c r="N760" s="532"/>
      <c r="O760" s="532"/>
      <c r="P760" s="532"/>
      <c r="Q760" s="532"/>
      <c r="R760" s="532"/>
      <c r="S760" s="532"/>
      <c r="T760" s="532"/>
      <c r="U760" s="532"/>
      <c r="V760" s="532"/>
      <c r="W760" s="532"/>
      <c r="X760" s="532"/>
      <c r="Y760" s="532"/>
      <c r="Z760" s="533"/>
      <c r="AA760" s="538"/>
      <c r="AB760" s="538"/>
    </row>
    <row r="761" spans="1:28" ht="27" customHeight="1" x14ac:dyDescent="0.2">
      <c r="A761" s="412"/>
      <c r="B761" s="723" t="s">
        <v>479</v>
      </c>
      <c r="C761" s="723"/>
      <c r="D761" s="723"/>
      <c r="E761" s="723"/>
      <c r="F761" s="723"/>
      <c r="G761" s="723"/>
      <c r="H761" s="723"/>
      <c r="I761" s="723"/>
      <c r="J761" s="723"/>
      <c r="K761" s="723"/>
      <c r="L761" s="723"/>
      <c r="M761" s="723"/>
      <c r="N761" s="723"/>
      <c r="O761" s="723"/>
      <c r="P761" s="723"/>
      <c r="Q761" s="723"/>
      <c r="R761" s="723"/>
      <c r="S761" s="423"/>
      <c r="T761" s="423"/>
      <c r="U761" s="423"/>
      <c r="V761" s="423"/>
      <c r="W761" s="423"/>
      <c r="X761" s="423"/>
      <c r="Y761" s="423"/>
      <c r="Z761" s="506"/>
      <c r="AA761" s="424"/>
      <c r="AB761" s="424"/>
    </row>
    <row r="762" spans="1:28" ht="33" customHeight="1" x14ac:dyDescent="0.2">
      <c r="A762" s="412"/>
      <c r="B762" s="675" t="s">
        <v>391</v>
      </c>
      <c r="C762" s="644" t="s">
        <v>861</v>
      </c>
      <c r="D762" s="645"/>
      <c r="E762" s="645"/>
      <c r="F762" s="645"/>
      <c r="G762" s="645"/>
      <c r="H762" s="645"/>
      <c r="I762" s="645"/>
      <c r="J762" s="645"/>
      <c r="K762" s="645"/>
      <c r="L762" s="645"/>
      <c r="M762" s="645"/>
      <c r="N762" s="645"/>
      <c r="O762" s="645"/>
      <c r="P762" s="645"/>
      <c r="Q762" s="645"/>
      <c r="R762" s="645"/>
      <c r="S762" s="645"/>
      <c r="T762" s="645"/>
      <c r="U762" s="645"/>
      <c r="V762" s="645"/>
      <c r="W762" s="645"/>
      <c r="X762" s="645"/>
      <c r="Y762" s="645"/>
      <c r="Z762" s="646"/>
      <c r="AA762" s="636" t="s">
        <v>1</v>
      </c>
      <c r="AB762" s="637"/>
    </row>
    <row r="763" spans="1:28" ht="34.5" customHeight="1" x14ac:dyDescent="0.2">
      <c r="A763" s="412"/>
      <c r="B763" s="675"/>
      <c r="C763" s="647"/>
      <c r="D763" s="648"/>
      <c r="E763" s="648"/>
      <c r="F763" s="648"/>
      <c r="G763" s="648"/>
      <c r="H763" s="648"/>
      <c r="I763" s="648"/>
      <c r="J763" s="648"/>
      <c r="K763" s="648"/>
      <c r="L763" s="648"/>
      <c r="M763" s="648"/>
      <c r="N763" s="648"/>
      <c r="O763" s="648"/>
      <c r="P763" s="648"/>
      <c r="Q763" s="648"/>
      <c r="R763" s="648"/>
      <c r="S763" s="648"/>
      <c r="T763" s="648"/>
      <c r="U763" s="648"/>
      <c r="V763" s="648"/>
      <c r="W763" s="648"/>
      <c r="X763" s="648"/>
      <c r="Y763" s="648"/>
      <c r="Z763" s="649"/>
      <c r="AA763" s="638"/>
      <c r="AB763" s="639"/>
    </row>
    <row r="764" spans="1:28" ht="14.25" customHeight="1" x14ac:dyDescent="0.2">
      <c r="A764" s="412"/>
      <c r="B764" s="675" t="s">
        <v>392</v>
      </c>
      <c r="C764" s="644" t="s">
        <v>308</v>
      </c>
      <c r="D764" s="645"/>
      <c r="E764" s="645"/>
      <c r="F764" s="645"/>
      <c r="G764" s="645"/>
      <c r="H764" s="645"/>
      <c r="I764" s="645"/>
      <c r="J764" s="645"/>
      <c r="K764" s="645"/>
      <c r="L764" s="645"/>
      <c r="M764" s="645"/>
      <c r="N764" s="645"/>
      <c r="O764" s="645"/>
      <c r="P764" s="645"/>
      <c r="Q764" s="645"/>
      <c r="R764" s="645"/>
      <c r="S764" s="645"/>
      <c r="T764" s="645"/>
      <c r="U764" s="645"/>
      <c r="V764" s="645"/>
      <c r="W764" s="645"/>
      <c r="X764" s="645"/>
      <c r="Y764" s="645"/>
      <c r="Z764" s="646"/>
      <c r="AA764" s="636" t="s">
        <v>1</v>
      </c>
      <c r="AB764" s="637"/>
    </row>
    <row r="765" spans="1:28" ht="27" customHeight="1" x14ac:dyDescent="0.2">
      <c r="A765" s="412"/>
      <c r="B765" s="675"/>
      <c r="C765" s="647"/>
      <c r="D765" s="648"/>
      <c r="E765" s="648"/>
      <c r="F765" s="648"/>
      <c r="G765" s="648"/>
      <c r="H765" s="648"/>
      <c r="I765" s="648"/>
      <c r="J765" s="648"/>
      <c r="K765" s="648"/>
      <c r="L765" s="648"/>
      <c r="M765" s="648"/>
      <c r="N765" s="648"/>
      <c r="O765" s="648"/>
      <c r="P765" s="648"/>
      <c r="Q765" s="648"/>
      <c r="R765" s="648"/>
      <c r="S765" s="648"/>
      <c r="T765" s="648"/>
      <c r="U765" s="648"/>
      <c r="V765" s="648"/>
      <c r="W765" s="648"/>
      <c r="X765" s="648"/>
      <c r="Y765" s="648"/>
      <c r="Z765" s="649"/>
      <c r="AA765" s="638"/>
      <c r="AB765" s="639"/>
    </row>
    <row r="766" spans="1:28" ht="33" customHeight="1" x14ac:dyDescent="0.3">
      <c r="A766" s="470"/>
      <c r="B766" s="471" t="s">
        <v>490</v>
      </c>
      <c r="C766" s="472"/>
      <c r="D766" s="472"/>
      <c r="E766" s="472"/>
      <c r="F766" s="472"/>
      <c r="G766" s="472"/>
      <c r="H766" s="472"/>
      <c r="I766" s="472"/>
      <c r="J766" s="388"/>
      <c r="K766" s="388"/>
      <c r="L766" s="388"/>
      <c r="M766" s="388"/>
      <c r="N766" s="388"/>
      <c r="O766" s="388"/>
      <c r="P766" s="388"/>
      <c r="Q766" s="388"/>
      <c r="R766" s="388"/>
      <c r="S766" s="388"/>
      <c r="T766" s="388"/>
      <c r="U766" s="388"/>
      <c r="V766" s="388"/>
      <c r="W766" s="388"/>
      <c r="X766" s="388"/>
      <c r="Y766" s="388"/>
      <c r="Z766" s="388"/>
      <c r="AA766" s="390"/>
      <c r="AB766" s="390"/>
    </row>
    <row r="767" spans="1:28" ht="30" customHeight="1" x14ac:dyDescent="0.2">
      <c r="A767" s="412"/>
      <c r="B767" s="642" t="s">
        <v>15</v>
      </c>
      <c r="C767" s="644" t="s">
        <v>266</v>
      </c>
      <c r="D767" s="645"/>
      <c r="E767" s="645"/>
      <c r="F767" s="645"/>
      <c r="G767" s="645"/>
      <c r="H767" s="645"/>
      <c r="I767" s="645"/>
      <c r="J767" s="645"/>
      <c r="K767" s="645"/>
      <c r="L767" s="645"/>
      <c r="M767" s="645"/>
      <c r="N767" s="645"/>
      <c r="O767" s="645"/>
      <c r="P767" s="645"/>
      <c r="Q767" s="645"/>
      <c r="R767" s="645"/>
      <c r="S767" s="645"/>
      <c r="T767" s="645"/>
      <c r="U767" s="645"/>
      <c r="V767" s="645"/>
      <c r="W767" s="645"/>
      <c r="X767" s="645"/>
      <c r="Y767" s="645"/>
      <c r="Z767" s="646"/>
      <c r="AA767" s="636" t="s">
        <v>1</v>
      </c>
      <c r="AB767" s="637"/>
    </row>
    <row r="768" spans="1:28" ht="27" customHeight="1" x14ac:dyDescent="0.2">
      <c r="A768" s="412"/>
      <c r="B768" s="643"/>
      <c r="C768" s="647"/>
      <c r="D768" s="648"/>
      <c r="E768" s="648"/>
      <c r="F768" s="648"/>
      <c r="G768" s="648"/>
      <c r="H768" s="648"/>
      <c r="I768" s="648"/>
      <c r="J768" s="648"/>
      <c r="K768" s="648"/>
      <c r="L768" s="648"/>
      <c r="M768" s="648"/>
      <c r="N768" s="648"/>
      <c r="O768" s="648"/>
      <c r="P768" s="648"/>
      <c r="Q768" s="648"/>
      <c r="R768" s="648"/>
      <c r="S768" s="648"/>
      <c r="T768" s="648"/>
      <c r="U768" s="648"/>
      <c r="V768" s="648"/>
      <c r="W768" s="648"/>
      <c r="X768" s="648"/>
      <c r="Y768" s="648"/>
      <c r="Z768" s="649"/>
      <c r="AA768" s="638"/>
      <c r="AB768" s="639"/>
    </row>
    <row r="769" spans="1:32" ht="27" customHeight="1" x14ac:dyDescent="0.2">
      <c r="A769" s="412"/>
      <c r="B769" s="642" t="s">
        <v>6</v>
      </c>
      <c r="C769" s="644" t="s">
        <v>349</v>
      </c>
      <c r="D769" s="645"/>
      <c r="E769" s="645"/>
      <c r="F769" s="645"/>
      <c r="G769" s="645"/>
      <c r="H769" s="645"/>
      <c r="I769" s="645"/>
      <c r="J769" s="645"/>
      <c r="K769" s="645"/>
      <c r="L769" s="645"/>
      <c r="M769" s="645"/>
      <c r="N769" s="645"/>
      <c r="O769" s="645"/>
      <c r="P769" s="645"/>
      <c r="Q769" s="645"/>
      <c r="R769" s="645"/>
      <c r="S769" s="645"/>
      <c r="T769" s="645"/>
      <c r="U769" s="645"/>
      <c r="V769" s="645"/>
      <c r="W769" s="645"/>
      <c r="X769" s="645"/>
      <c r="Y769" s="645"/>
      <c r="Z769" s="646"/>
      <c r="AA769" s="636" t="s">
        <v>1</v>
      </c>
      <c r="AB769" s="637"/>
    </row>
    <row r="770" spans="1:32" ht="16.8" customHeight="1" x14ac:dyDescent="0.2">
      <c r="A770" s="412"/>
      <c r="B770" s="643"/>
      <c r="C770" s="647"/>
      <c r="D770" s="648"/>
      <c r="E770" s="648"/>
      <c r="F770" s="648"/>
      <c r="G770" s="648"/>
      <c r="H770" s="648"/>
      <c r="I770" s="648"/>
      <c r="J770" s="648"/>
      <c r="K770" s="648"/>
      <c r="L770" s="648"/>
      <c r="M770" s="648"/>
      <c r="N770" s="648"/>
      <c r="O770" s="648"/>
      <c r="P770" s="648"/>
      <c r="Q770" s="648"/>
      <c r="R770" s="648"/>
      <c r="S770" s="648"/>
      <c r="T770" s="648"/>
      <c r="U770" s="648"/>
      <c r="V770" s="648"/>
      <c r="W770" s="648"/>
      <c r="X770" s="648"/>
      <c r="Y770" s="648"/>
      <c r="Z770" s="649"/>
      <c r="AA770" s="638"/>
      <c r="AB770" s="639"/>
    </row>
    <row r="771" spans="1:32" ht="20.399999999999999" customHeight="1" x14ac:dyDescent="0.2">
      <c r="A771" s="412"/>
      <c r="B771" s="415"/>
      <c r="C771" s="415"/>
      <c r="D771" s="415"/>
      <c r="E771" s="415"/>
      <c r="F771" s="415"/>
      <c r="G771" s="415"/>
      <c r="H771" s="415"/>
      <c r="I771" s="415"/>
      <c r="J771" s="415"/>
      <c r="K771" s="415"/>
      <c r="L771" s="415"/>
      <c r="M771" s="415"/>
      <c r="N771" s="415"/>
      <c r="O771" s="415"/>
      <c r="P771" s="415"/>
      <c r="Q771" s="415"/>
      <c r="R771" s="415"/>
      <c r="S771" s="415"/>
      <c r="T771" s="415"/>
      <c r="U771" s="415"/>
      <c r="V771" s="415"/>
      <c r="W771" s="415"/>
      <c r="X771" s="415"/>
      <c r="Y771" s="415"/>
      <c r="Z771" s="510"/>
      <c r="AA771" s="415"/>
      <c r="AB771" s="415"/>
    </row>
    <row r="772" spans="1:32" s="453" customFormat="1" ht="18" customHeight="1" x14ac:dyDescent="0.2">
      <c r="A772" s="501" t="s">
        <v>985</v>
      </c>
      <c r="B772" s="401"/>
      <c r="C772" s="412"/>
      <c r="D772" s="412"/>
      <c r="E772" s="412"/>
      <c r="F772" s="412"/>
      <c r="G772" s="412"/>
      <c r="H772" s="412"/>
      <c r="I772" s="412"/>
      <c r="J772" s="388"/>
      <c r="K772" s="388"/>
      <c r="L772" s="388"/>
      <c r="M772" s="388"/>
      <c r="N772" s="388"/>
      <c r="O772" s="388"/>
      <c r="P772" s="388"/>
      <c r="Q772" s="388"/>
      <c r="R772" s="388"/>
      <c r="S772" s="388"/>
      <c r="T772" s="388"/>
      <c r="U772" s="388"/>
      <c r="V772" s="388"/>
      <c r="W772" s="388"/>
      <c r="X772" s="388"/>
      <c r="Y772" s="388"/>
      <c r="Z772" s="388"/>
      <c r="AA772" s="419"/>
      <c r="AB772" s="419"/>
      <c r="AC772" s="420"/>
      <c r="AD772" s="420"/>
      <c r="AE772" s="420"/>
      <c r="AF772" s="420"/>
    </row>
    <row r="773" spans="1:32" s="453" customFormat="1" ht="23.4" customHeight="1" x14ac:dyDescent="0.15">
      <c r="A773" s="406"/>
      <c r="B773" s="883" t="s">
        <v>1009</v>
      </c>
      <c r="C773" s="726"/>
      <c r="D773" s="726"/>
      <c r="E773" s="726"/>
      <c r="F773" s="726"/>
      <c r="G773" s="726"/>
      <c r="H773" s="726"/>
      <c r="I773" s="726"/>
      <c r="J773" s="726"/>
      <c r="K773" s="726"/>
      <c r="L773" s="726"/>
      <c r="M773" s="726"/>
      <c r="N773" s="726"/>
      <c r="O773" s="726"/>
      <c r="P773" s="726"/>
      <c r="Q773" s="726"/>
      <c r="R773" s="726"/>
      <c r="S773" s="726"/>
      <c r="T773" s="726"/>
      <c r="U773" s="726"/>
      <c r="V773" s="726"/>
      <c r="W773" s="726"/>
      <c r="X773" s="726"/>
      <c r="Y773" s="726"/>
      <c r="Z773" s="726"/>
      <c r="AA773" s="726"/>
      <c r="AB773" s="726"/>
      <c r="AC773" s="420"/>
      <c r="AD773" s="420"/>
      <c r="AE773" s="420"/>
      <c r="AF773" s="420"/>
    </row>
    <row r="774" spans="1:32" s="409" customFormat="1" ht="105" customHeight="1" x14ac:dyDescent="0.2">
      <c r="A774" s="417"/>
      <c r="B774" s="642" t="s">
        <v>15</v>
      </c>
      <c r="C774" s="644" t="s">
        <v>1025</v>
      </c>
      <c r="D774" s="645"/>
      <c r="E774" s="645"/>
      <c r="F774" s="645"/>
      <c r="G774" s="645"/>
      <c r="H774" s="645"/>
      <c r="I774" s="645"/>
      <c r="J774" s="645"/>
      <c r="K774" s="645"/>
      <c r="L774" s="645"/>
      <c r="M774" s="645"/>
      <c r="N774" s="645"/>
      <c r="O774" s="645"/>
      <c r="P774" s="645"/>
      <c r="Q774" s="645"/>
      <c r="R774" s="645"/>
      <c r="S774" s="645"/>
      <c r="T774" s="645"/>
      <c r="U774" s="645"/>
      <c r="V774" s="645"/>
      <c r="W774" s="645"/>
      <c r="X774" s="645"/>
      <c r="Y774" s="645"/>
      <c r="Z774" s="646"/>
      <c r="AA774" s="636" t="s">
        <v>1</v>
      </c>
      <c r="AB774" s="637"/>
    </row>
    <row r="775" spans="1:32" s="409" customFormat="1" ht="191.4" customHeight="1" x14ac:dyDescent="0.2">
      <c r="A775" s="417"/>
      <c r="B775" s="659"/>
      <c r="C775" s="878"/>
      <c r="D775" s="879"/>
      <c r="E775" s="879"/>
      <c r="F775" s="879"/>
      <c r="G775" s="879"/>
      <c r="H775" s="879"/>
      <c r="I775" s="879"/>
      <c r="J775" s="879"/>
      <c r="K775" s="879"/>
      <c r="L775" s="879"/>
      <c r="M775" s="879"/>
      <c r="N775" s="879"/>
      <c r="O775" s="879"/>
      <c r="P775" s="879"/>
      <c r="Q775" s="879"/>
      <c r="R775" s="879"/>
      <c r="S775" s="879"/>
      <c r="T775" s="879"/>
      <c r="U775" s="879"/>
      <c r="V775" s="879"/>
      <c r="W775" s="879"/>
      <c r="X775" s="879"/>
      <c r="Y775" s="879"/>
      <c r="Z775" s="880"/>
      <c r="AA775" s="638"/>
      <c r="AB775" s="639"/>
    </row>
    <row r="776" spans="1:32" s="409" customFormat="1" ht="58.2" customHeight="1" x14ac:dyDescent="0.2">
      <c r="A776" s="417"/>
      <c r="B776" s="659"/>
      <c r="C776" s="881" t="s">
        <v>1020</v>
      </c>
      <c r="D776" s="669"/>
      <c r="E776" s="669"/>
      <c r="F776" s="669"/>
      <c r="G776" s="669"/>
      <c r="H776" s="669"/>
      <c r="I776" s="669"/>
      <c r="J776" s="669"/>
      <c r="K776" s="669"/>
      <c r="L776" s="669"/>
      <c r="M776" s="669"/>
      <c r="N776" s="669"/>
      <c r="O776" s="669"/>
      <c r="P776" s="669"/>
      <c r="Q776" s="669"/>
      <c r="R776" s="669"/>
      <c r="S776" s="669"/>
      <c r="T776" s="669"/>
      <c r="U776" s="669"/>
      <c r="V776" s="669"/>
      <c r="W776" s="669"/>
      <c r="X776" s="669"/>
      <c r="Y776" s="669"/>
      <c r="Z776" s="641"/>
      <c r="AA776" s="636" t="s">
        <v>1</v>
      </c>
      <c r="AB776" s="637"/>
    </row>
    <row r="777" spans="1:32" s="409" customFormat="1" ht="166.2" customHeight="1" x14ac:dyDescent="0.2">
      <c r="A777" s="417"/>
      <c r="B777" s="643"/>
      <c r="C777" s="647"/>
      <c r="D777" s="648"/>
      <c r="E777" s="648"/>
      <c r="F777" s="648"/>
      <c r="G777" s="648"/>
      <c r="H777" s="648"/>
      <c r="I777" s="648"/>
      <c r="J777" s="648"/>
      <c r="K777" s="648"/>
      <c r="L777" s="648"/>
      <c r="M777" s="648"/>
      <c r="N777" s="648"/>
      <c r="O777" s="648"/>
      <c r="P777" s="648"/>
      <c r="Q777" s="648"/>
      <c r="R777" s="648"/>
      <c r="S777" s="648"/>
      <c r="T777" s="648"/>
      <c r="U777" s="648"/>
      <c r="V777" s="648"/>
      <c r="W777" s="648"/>
      <c r="X777" s="648"/>
      <c r="Y777" s="648"/>
      <c r="Z777" s="654"/>
      <c r="AA777" s="638"/>
      <c r="AB777" s="639"/>
    </row>
    <row r="778" spans="1:32" s="409" customFormat="1" ht="20.399999999999999" customHeight="1" x14ac:dyDescent="0.2">
      <c r="A778" s="417"/>
      <c r="B778" s="631"/>
      <c r="C778" s="630"/>
      <c r="D778" s="630"/>
      <c r="E778" s="630"/>
      <c r="F778" s="630"/>
      <c r="G778" s="630"/>
      <c r="H778" s="630"/>
      <c r="I778" s="630"/>
      <c r="J778" s="630"/>
      <c r="K778" s="630"/>
      <c r="L778" s="630"/>
      <c r="M778" s="630"/>
      <c r="N778" s="630"/>
      <c r="O778" s="630"/>
      <c r="P778" s="630"/>
      <c r="Q778" s="630"/>
      <c r="R778" s="630"/>
      <c r="S778" s="630"/>
      <c r="T778" s="630"/>
      <c r="U778" s="630"/>
      <c r="V778" s="630"/>
      <c r="W778" s="630"/>
      <c r="X778" s="630"/>
      <c r="Y778" s="630"/>
      <c r="Z778" s="630"/>
      <c r="AA778" s="408"/>
      <c r="AB778" s="408"/>
    </row>
    <row r="779" spans="1:32" s="409" customFormat="1" ht="22.8" customHeight="1" x14ac:dyDescent="0.2">
      <c r="A779" s="417"/>
      <c r="B779" s="884" t="s">
        <v>1010</v>
      </c>
      <c r="C779" s="884"/>
      <c r="D779" s="884"/>
      <c r="E779" s="884"/>
      <c r="F779" s="884"/>
      <c r="G779" s="884"/>
      <c r="H779" s="884"/>
      <c r="I779" s="884"/>
      <c r="J779" s="884"/>
      <c r="K779" s="884"/>
      <c r="L779" s="884"/>
      <c r="M779" s="884"/>
      <c r="N779" s="884"/>
      <c r="O779" s="884"/>
      <c r="P779" s="884"/>
      <c r="Q779" s="884"/>
      <c r="R779" s="884"/>
      <c r="S779" s="884"/>
      <c r="T779" s="884"/>
      <c r="U779" s="884"/>
      <c r="V779" s="884"/>
      <c r="W779" s="884"/>
      <c r="X779" s="884"/>
      <c r="Y779" s="884"/>
      <c r="Z779" s="884"/>
      <c r="AA779" s="884"/>
      <c r="AB779" s="884"/>
    </row>
    <row r="780" spans="1:32" s="409" customFormat="1" ht="84.6" customHeight="1" x14ac:dyDescent="0.2">
      <c r="A780" s="417"/>
      <c r="B780" s="635" t="s">
        <v>1011</v>
      </c>
      <c r="C780" s="658" t="s">
        <v>1012</v>
      </c>
      <c r="D780" s="882"/>
      <c r="E780" s="882"/>
      <c r="F780" s="882"/>
      <c r="G780" s="882"/>
      <c r="H780" s="882"/>
      <c r="I780" s="882"/>
      <c r="J780" s="882"/>
      <c r="K780" s="882"/>
      <c r="L780" s="882"/>
      <c r="M780" s="882"/>
      <c r="N780" s="882"/>
      <c r="O780" s="882"/>
      <c r="P780" s="882"/>
      <c r="Q780" s="882"/>
      <c r="R780" s="882"/>
      <c r="S780" s="882"/>
      <c r="T780" s="882"/>
      <c r="U780" s="882"/>
      <c r="V780" s="882"/>
      <c r="W780" s="882"/>
      <c r="X780" s="882"/>
      <c r="Y780" s="882"/>
      <c r="Z780" s="882"/>
      <c r="AA780" s="886"/>
      <c r="AB780" s="886"/>
    </row>
    <row r="781" spans="1:32" s="453" customFormat="1" ht="35.4" customHeight="1" x14ac:dyDescent="0.2">
      <c r="A781" s="406"/>
      <c r="B781" s="884" t="s">
        <v>1013</v>
      </c>
      <c r="C781" s="884"/>
      <c r="D781" s="884"/>
      <c r="E781" s="884"/>
      <c r="F781" s="884"/>
      <c r="G781" s="884"/>
      <c r="H781" s="884"/>
      <c r="I781" s="884"/>
      <c r="J781" s="884"/>
      <c r="K781" s="884"/>
      <c r="L781" s="884"/>
      <c r="M781" s="884"/>
      <c r="N781" s="884"/>
      <c r="O781" s="884"/>
      <c r="P781" s="884"/>
      <c r="Q781" s="884"/>
      <c r="R781" s="884"/>
      <c r="S781" s="884"/>
      <c r="T781" s="884"/>
      <c r="U781" s="884"/>
      <c r="V781" s="884"/>
      <c r="W781" s="884"/>
      <c r="X781" s="884"/>
      <c r="Y781" s="884"/>
      <c r="Z781" s="884"/>
      <c r="AA781" s="884"/>
      <c r="AB781" s="884"/>
      <c r="AC781" s="420"/>
      <c r="AD781" s="420"/>
      <c r="AE781" s="420"/>
      <c r="AF781" s="420"/>
    </row>
    <row r="782" spans="1:32" s="409" customFormat="1" ht="19.95" customHeight="1" x14ac:dyDescent="0.2">
      <c r="A782" s="417"/>
      <c r="B782" s="821" t="s">
        <v>1014</v>
      </c>
      <c r="C782" s="882" t="s">
        <v>1015</v>
      </c>
      <c r="D782" s="882"/>
      <c r="E782" s="882"/>
      <c r="F782" s="882"/>
      <c r="G782" s="882"/>
      <c r="H782" s="882"/>
      <c r="I782" s="882"/>
      <c r="J782" s="882"/>
      <c r="K782" s="882"/>
      <c r="L782" s="882"/>
      <c r="M782" s="882"/>
      <c r="N782" s="882"/>
      <c r="O782" s="882"/>
      <c r="P782" s="882"/>
      <c r="Q782" s="882"/>
      <c r="R782" s="882"/>
      <c r="S782" s="882"/>
      <c r="T782" s="882"/>
      <c r="U782" s="882"/>
      <c r="V782" s="882"/>
      <c r="W782" s="882"/>
      <c r="X782" s="882"/>
      <c r="Y782" s="882"/>
      <c r="Z782" s="882"/>
      <c r="AA782" s="636" t="s">
        <v>1</v>
      </c>
      <c r="AB782" s="637"/>
    </row>
    <row r="783" spans="1:32" s="409" customFormat="1" ht="20.399999999999999" customHeight="1" x14ac:dyDescent="0.2">
      <c r="A783" s="417"/>
      <c r="B783" s="821"/>
      <c r="C783" s="882"/>
      <c r="D783" s="882"/>
      <c r="E783" s="882"/>
      <c r="F783" s="882"/>
      <c r="G783" s="882"/>
      <c r="H783" s="882"/>
      <c r="I783" s="882"/>
      <c r="J783" s="882"/>
      <c r="K783" s="882"/>
      <c r="L783" s="882"/>
      <c r="M783" s="882"/>
      <c r="N783" s="882"/>
      <c r="O783" s="882"/>
      <c r="P783" s="882"/>
      <c r="Q783" s="882"/>
      <c r="R783" s="882"/>
      <c r="S783" s="882"/>
      <c r="T783" s="882"/>
      <c r="U783" s="882"/>
      <c r="V783" s="882"/>
      <c r="W783" s="882"/>
      <c r="X783" s="882"/>
      <c r="Y783" s="882"/>
      <c r="Z783" s="882"/>
      <c r="AA783" s="638"/>
      <c r="AB783" s="639"/>
    </row>
    <row r="784" spans="1:32" s="409" customFormat="1" ht="36.6" customHeight="1" x14ac:dyDescent="0.2">
      <c r="A784" s="406"/>
      <c r="B784" s="884" t="s">
        <v>1016</v>
      </c>
      <c r="C784" s="885"/>
      <c r="D784" s="885"/>
      <c r="E784" s="885"/>
      <c r="F784" s="885"/>
      <c r="G784" s="885"/>
      <c r="H784" s="885"/>
      <c r="I784" s="885"/>
      <c r="J784" s="885"/>
      <c r="K784" s="885"/>
      <c r="L784" s="885"/>
      <c r="M784" s="885"/>
      <c r="N784" s="885"/>
      <c r="O784" s="885"/>
      <c r="P784" s="885"/>
      <c r="Q784" s="885"/>
      <c r="R784" s="885"/>
      <c r="S784" s="885"/>
      <c r="T784" s="885"/>
      <c r="U784" s="885"/>
      <c r="V784" s="885"/>
      <c r="W784" s="885"/>
      <c r="X784" s="885"/>
      <c r="Y784" s="885"/>
      <c r="Z784" s="885"/>
      <c r="AA784" s="885"/>
      <c r="AB784" s="885"/>
    </row>
    <row r="785" spans="1:32" s="409" customFormat="1" ht="25.05" customHeight="1" x14ac:dyDescent="0.2">
      <c r="A785" s="417"/>
      <c r="B785" s="685" t="s">
        <v>1017</v>
      </c>
      <c r="C785" s="658" t="s">
        <v>1022</v>
      </c>
      <c r="D785" s="882"/>
      <c r="E785" s="882"/>
      <c r="F785" s="882"/>
      <c r="G785" s="882"/>
      <c r="H785" s="882"/>
      <c r="I785" s="882"/>
      <c r="J785" s="882"/>
      <c r="K785" s="882"/>
      <c r="L785" s="882"/>
      <c r="M785" s="882"/>
      <c r="N785" s="882"/>
      <c r="O785" s="882"/>
      <c r="P785" s="882"/>
      <c r="Q785" s="882"/>
      <c r="R785" s="882"/>
      <c r="S785" s="882"/>
      <c r="T785" s="882"/>
      <c r="U785" s="882"/>
      <c r="V785" s="882"/>
      <c r="W785" s="882"/>
      <c r="X785" s="882"/>
      <c r="Y785" s="882"/>
      <c r="Z785" s="882"/>
      <c r="AA785" s="636" t="s">
        <v>1</v>
      </c>
      <c r="AB785" s="637"/>
    </row>
    <row r="786" spans="1:32" s="453" customFormat="1" ht="25.05" customHeight="1" x14ac:dyDescent="0.15">
      <c r="A786" s="417"/>
      <c r="B786" s="685"/>
      <c r="C786" s="882"/>
      <c r="D786" s="882"/>
      <c r="E786" s="882"/>
      <c r="F786" s="882"/>
      <c r="G786" s="882"/>
      <c r="H786" s="882"/>
      <c r="I786" s="882"/>
      <c r="J786" s="882"/>
      <c r="K786" s="882"/>
      <c r="L786" s="882"/>
      <c r="M786" s="882"/>
      <c r="N786" s="882"/>
      <c r="O786" s="882"/>
      <c r="P786" s="882"/>
      <c r="Q786" s="882"/>
      <c r="R786" s="882"/>
      <c r="S786" s="882"/>
      <c r="T786" s="882"/>
      <c r="U786" s="882"/>
      <c r="V786" s="882"/>
      <c r="W786" s="882"/>
      <c r="X786" s="882"/>
      <c r="Y786" s="882"/>
      <c r="Z786" s="882"/>
      <c r="AA786" s="638"/>
      <c r="AB786" s="639"/>
      <c r="AC786" s="420"/>
      <c r="AD786" s="420"/>
      <c r="AE786" s="420"/>
      <c r="AF786" s="420"/>
    </row>
    <row r="787" spans="1:32" s="453" customFormat="1" ht="27.6" customHeight="1" x14ac:dyDescent="0.2">
      <c r="A787" s="417"/>
      <c r="B787" s="650" t="s">
        <v>1005</v>
      </c>
      <c r="C787" s="650"/>
      <c r="D787" s="650"/>
      <c r="E787" s="650"/>
      <c r="F787" s="650"/>
      <c r="G787" s="650"/>
      <c r="H787" s="650"/>
      <c r="I787" s="650"/>
      <c r="J787" s="650"/>
      <c r="K787" s="650"/>
      <c r="L787" s="650"/>
      <c r="M787" s="650"/>
      <c r="N787" s="650"/>
      <c r="O787" s="650"/>
      <c r="P787" s="650"/>
      <c r="Q787" s="650"/>
      <c r="R787" s="650"/>
      <c r="S787" s="650"/>
      <c r="T787" s="650"/>
      <c r="U787" s="650"/>
      <c r="V787" s="650"/>
      <c r="W787" s="650"/>
      <c r="X787" s="650"/>
      <c r="Y787" s="650"/>
      <c r="Z787" s="650"/>
      <c r="AA787" s="650"/>
      <c r="AB787" s="650"/>
      <c r="AC787" s="420"/>
      <c r="AD787" s="420"/>
      <c r="AE787" s="420"/>
      <c r="AF787" s="420"/>
    </row>
    <row r="788" spans="1:32" s="409" customFormat="1" ht="19.95" customHeight="1" x14ac:dyDescent="0.2">
      <c r="A788" s="417"/>
      <c r="B788" s="658" t="s">
        <v>1018</v>
      </c>
      <c r="C788" s="882" t="s">
        <v>1023</v>
      </c>
      <c r="D788" s="882"/>
      <c r="E788" s="882"/>
      <c r="F788" s="882"/>
      <c r="G788" s="882"/>
      <c r="H788" s="882"/>
      <c r="I788" s="882"/>
      <c r="J788" s="882"/>
      <c r="K788" s="882"/>
      <c r="L788" s="882"/>
      <c r="M788" s="882"/>
      <c r="N788" s="882"/>
      <c r="O788" s="882"/>
      <c r="P788" s="882"/>
      <c r="Q788" s="882"/>
      <c r="R788" s="882"/>
      <c r="S788" s="882"/>
      <c r="T788" s="882"/>
      <c r="U788" s="882"/>
      <c r="V788" s="882"/>
      <c r="W788" s="882"/>
      <c r="X788" s="882"/>
      <c r="Y788" s="882"/>
      <c r="Z788" s="882"/>
      <c r="AA788" s="636" t="s">
        <v>1</v>
      </c>
      <c r="AB788" s="637"/>
    </row>
    <row r="789" spans="1:32" s="409" customFormat="1" ht="19.95" customHeight="1" x14ac:dyDescent="0.2">
      <c r="A789" s="417"/>
      <c r="B789" s="658"/>
      <c r="C789" s="882"/>
      <c r="D789" s="882"/>
      <c r="E789" s="882"/>
      <c r="F789" s="882"/>
      <c r="G789" s="882"/>
      <c r="H789" s="882"/>
      <c r="I789" s="882"/>
      <c r="J789" s="882"/>
      <c r="K789" s="882"/>
      <c r="L789" s="882"/>
      <c r="M789" s="882"/>
      <c r="N789" s="882"/>
      <c r="O789" s="882"/>
      <c r="P789" s="882"/>
      <c r="Q789" s="882"/>
      <c r="R789" s="882"/>
      <c r="S789" s="882"/>
      <c r="T789" s="882"/>
      <c r="U789" s="882"/>
      <c r="V789" s="882"/>
      <c r="W789" s="882"/>
      <c r="X789" s="882"/>
      <c r="Y789" s="882"/>
      <c r="Z789" s="882"/>
      <c r="AA789" s="638"/>
      <c r="AB789" s="639"/>
    </row>
    <row r="790" spans="1:32" s="409" customFormat="1" ht="11.25" customHeight="1" x14ac:dyDescent="0.2">
      <c r="A790" s="417"/>
      <c r="B790" s="412"/>
      <c r="C790" s="423"/>
      <c r="D790" s="423"/>
      <c r="E790" s="423"/>
      <c r="F790" s="423"/>
      <c r="G790" s="423"/>
      <c r="H790" s="423"/>
      <c r="I790" s="423"/>
      <c r="J790" s="423"/>
      <c r="K790" s="423"/>
      <c r="L790" s="423"/>
      <c r="M790" s="423"/>
      <c r="N790" s="423"/>
      <c r="O790" s="423"/>
      <c r="P790" s="423"/>
      <c r="Q790" s="423"/>
      <c r="R790" s="423"/>
      <c r="S790" s="423"/>
      <c r="T790" s="423"/>
      <c r="U790" s="423"/>
      <c r="V790" s="423"/>
      <c r="W790" s="423"/>
      <c r="X790" s="423"/>
      <c r="Y790" s="423"/>
      <c r="Z790" s="506"/>
      <c r="AA790" s="408"/>
      <c r="AB790" s="408"/>
    </row>
    <row r="791" spans="1:32" s="453" customFormat="1" ht="18" customHeight="1" x14ac:dyDescent="0.15">
      <c r="A791" s="406"/>
      <c r="B791" s="726" t="s">
        <v>1006</v>
      </c>
      <c r="C791" s="726"/>
      <c r="D791" s="726"/>
      <c r="E791" s="726"/>
      <c r="F791" s="726"/>
      <c r="G791" s="726"/>
      <c r="H791" s="726"/>
      <c r="I791" s="726"/>
      <c r="J791" s="726"/>
      <c r="K791" s="726"/>
      <c r="L791" s="726"/>
      <c r="M791" s="726"/>
      <c r="N791" s="726"/>
      <c r="O791" s="726"/>
      <c r="P791" s="726"/>
      <c r="Q791" s="726"/>
      <c r="R791" s="726"/>
      <c r="S791" s="726"/>
      <c r="T791" s="726"/>
      <c r="U791" s="726"/>
      <c r="V791" s="726"/>
      <c r="W791" s="726"/>
      <c r="X791" s="726"/>
      <c r="Y791" s="726"/>
      <c r="Z791" s="726"/>
      <c r="AA791" s="726"/>
      <c r="AB791" s="726"/>
      <c r="AC791" s="420"/>
      <c r="AD791" s="420"/>
      <c r="AE791" s="420"/>
      <c r="AF791" s="420"/>
    </row>
    <row r="792" spans="1:32" s="409" customFormat="1" ht="19.95" customHeight="1" x14ac:dyDescent="0.2">
      <c r="A792" s="417"/>
      <c r="B792" s="685" t="s">
        <v>1019</v>
      </c>
      <c r="C792" s="882" t="s">
        <v>1024</v>
      </c>
      <c r="D792" s="882"/>
      <c r="E792" s="882"/>
      <c r="F792" s="882"/>
      <c r="G792" s="882"/>
      <c r="H792" s="882"/>
      <c r="I792" s="882"/>
      <c r="J792" s="882"/>
      <c r="K792" s="882"/>
      <c r="L792" s="882"/>
      <c r="M792" s="882"/>
      <c r="N792" s="882"/>
      <c r="O792" s="882"/>
      <c r="P792" s="882"/>
      <c r="Q792" s="882"/>
      <c r="R792" s="882"/>
      <c r="S792" s="882"/>
      <c r="T792" s="882"/>
      <c r="U792" s="882"/>
      <c r="V792" s="882"/>
      <c r="W792" s="882"/>
      <c r="X792" s="882"/>
      <c r="Y792" s="882"/>
      <c r="Z792" s="882"/>
      <c r="AA792" s="636" t="s">
        <v>1</v>
      </c>
      <c r="AB792" s="637"/>
    </row>
    <row r="793" spans="1:32" s="409" customFormat="1" ht="19.95" customHeight="1" x14ac:dyDescent="0.2">
      <c r="A793" s="417"/>
      <c r="B793" s="685"/>
      <c r="C793" s="882"/>
      <c r="D793" s="882"/>
      <c r="E793" s="882"/>
      <c r="F793" s="882"/>
      <c r="G793" s="882"/>
      <c r="H793" s="882"/>
      <c r="I793" s="882"/>
      <c r="J793" s="882"/>
      <c r="K793" s="882"/>
      <c r="L793" s="882"/>
      <c r="M793" s="882"/>
      <c r="N793" s="882"/>
      <c r="O793" s="882"/>
      <c r="P793" s="882"/>
      <c r="Q793" s="882"/>
      <c r="R793" s="882"/>
      <c r="S793" s="882"/>
      <c r="T793" s="882"/>
      <c r="U793" s="882"/>
      <c r="V793" s="882"/>
      <c r="W793" s="882"/>
      <c r="X793" s="882"/>
      <c r="Y793" s="882"/>
      <c r="Z793" s="882"/>
      <c r="AA793" s="638"/>
      <c r="AB793" s="639"/>
    </row>
    <row r="794" spans="1:32" s="409" customFormat="1" ht="26.4" customHeight="1" x14ac:dyDescent="0.2">
      <c r="A794" s="417"/>
      <c r="B794" s="650" t="s">
        <v>1008</v>
      </c>
      <c r="C794" s="650"/>
      <c r="D794" s="650"/>
      <c r="E794" s="650"/>
      <c r="F794" s="650"/>
      <c r="G794" s="650"/>
      <c r="H794" s="650"/>
      <c r="I794" s="650"/>
      <c r="J794" s="650"/>
      <c r="K794" s="650"/>
      <c r="L794" s="650"/>
      <c r="M794" s="650"/>
      <c r="N794" s="650"/>
      <c r="O794" s="650"/>
      <c r="P794" s="650"/>
      <c r="Q794" s="650"/>
      <c r="R794" s="650"/>
      <c r="S794" s="650"/>
      <c r="T794" s="650"/>
      <c r="U794" s="650"/>
      <c r="V794" s="650"/>
      <c r="W794" s="650"/>
      <c r="X794" s="650"/>
      <c r="Y794" s="650"/>
      <c r="Z794" s="650"/>
      <c r="AA794" s="650"/>
      <c r="AB794" s="650"/>
    </row>
    <row r="795" spans="1:32" s="409" customFormat="1" ht="25.05" customHeight="1" x14ac:dyDescent="0.2">
      <c r="A795" s="417"/>
      <c r="B795" s="642" t="s">
        <v>10</v>
      </c>
      <c r="C795" s="644" t="s">
        <v>1021</v>
      </c>
      <c r="D795" s="645"/>
      <c r="E795" s="645"/>
      <c r="F795" s="645"/>
      <c r="G795" s="645"/>
      <c r="H795" s="645"/>
      <c r="I795" s="645"/>
      <c r="J795" s="645"/>
      <c r="K795" s="645"/>
      <c r="L795" s="645"/>
      <c r="M795" s="645"/>
      <c r="N795" s="645"/>
      <c r="O795" s="645"/>
      <c r="P795" s="645"/>
      <c r="Q795" s="645"/>
      <c r="R795" s="645"/>
      <c r="S795" s="645"/>
      <c r="T795" s="645"/>
      <c r="U795" s="645"/>
      <c r="V795" s="645"/>
      <c r="W795" s="645"/>
      <c r="X795" s="645"/>
      <c r="Y795" s="645"/>
      <c r="Z795" s="646"/>
      <c r="AA795" s="636" t="s">
        <v>1</v>
      </c>
      <c r="AB795" s="637"/>
    </row>
    <row r="796" spans="1:32" s="409" customFormat="1" ht="25.05" customHeight="1" x14ac:dyDescent="0.2">
      <c r="A796" s="417"/>
      <c r="B796" s="643"/>
      <c r="C796" s="647"/>
      <c r="D796" s="648"/>
      <c r="E796" s="648"/>
      <c r="F796" s="648"/>
      <c r="G796" s="648"/>
      <c r="H796" s="648"/>
      <c r="I796" s="648"/>
      <c r="J796" s="648"/>
      <c r="K796" s="648"/>
      <c r="L796" s="648"/>
      <c r="M796" s="648"/>
      <c r="N796" s="648"/>
      <c r="O796" s="648"/>
      <c r="P796" s="648"/>
      <c r="Q796" s="648"/>
      <c r="R796" s="648"/>
      <c r="S796" s="648"/>
      <c r="T796" s="648"/>
      <c r="U796" s="648"/>
      <c r="V796" s="648"/>
      <c r="W796" s="648"/>
      <c r="X796" s="648"/>
      <c r="Y796" s="648"/>
      <c r="Z796" s="649"/>
      <c r="AA796" s="638"/>
      <c r="AB796" s="639"/>
    </row>
    <row r="797" spans="1:32" s="409" customFormat="1" ht="18.600000000000001" customHeight="1" x14ac:dyDescent="0.2">
      <c r="A797" s="417"/>
      <c r="B797" s="632"/>
      <c r="C797" s="633"/>
      <c r="D797" s="633"/>
      <c r="E797" s="633"/>
      <c r="F797" s="633"/>
      <c r="G797" s="633"/>
      <c r="H797" s="633"/>
      <c r="I797" s="633"/>
      <c r="J797" s="633"/>
      <c r="K797" s="633"/>
      <c r="L797" s="633"/>
      <c r="M797" s="633"/>
      <c r="N797" s="633"/>
      <c r="O797" s="633"/>
      <c r="P797" s="633"/>
      <c r="Q797" s="633"/>
      <c r="R797" s="633"/>
      <c r="S797" s="633"/>
      <c r="T797" s="633"/>
      <c r="U797" s="633"/>
      <c r="V797" s="633"/>
      <c r="W797" s="633"/>
      <c r="X797" s="633"/>
      <c r="Y797" s="633"/>
      <c r="Z797" s="634"/>
      <c r="AA797" s="538"/>
      <c r="AB797" s="538"/>
    </row>
    <row r="798" spans="1:32" ht="18" customHeight="1" x14ac:dyDescent="0.2">
      <c r="A798" s="410" t="s">
        <v>267</v>
      </c>
      <c r="B798" s="412"/>
      <c r="C798" s="429"/>
      <c r="D798" s="412"/>
      <c r="E798" s="412"/>
      <c r="F798" s="412"/>
      <c r="G798" s="412"/>
      <c r="H798" s="412"/>
      <c r="I798" s="412"/>
      <c r="J798" s="388"/>
      <c r="K798" s="388"/>
      <c r="L798" s="388"/>
      <c r="M798" s="388"/>
      <c r="N798" s="388"/>
      <c r="O798" s="388"/>
      <c r="P798" s="388"/>
      <c r="Q798" s="388"/>
      <c r="R798" s="388"/>
      <c r="S798" s="388"/>
      <c r="T798" s="388"/>
      <c r="U798" s="388"/>
      <c r="V798" s="388"/>
      <c r="W798" s="388"/>
      <c r="X798" s="388"/>
      <c r="Y798" s="424"/>
      <c r="Z798" s="518"/>
      <c r="AA798" s="424"/>
      <c r="AB798" s="424"/>
    </row>
    <row r="799" spans="1:32" ht="15" customHeight="1" x14ac:dyDescent="0.2">
      <c r="A799" s="406" t="s">
        <v>888</v>
      </c>
      <c r="B799" s="401"/>
      <c r="C799" s="412"/>
      <c r="D799" s="412"/>
      <c r="E799" s="412"/>
      <c r="F799" s="412"/>
      <c r="G799" s="412"/>
      <c r="H799" s="412"/>
      <c r="I799" s="412"/>
      <c r="J799" s="388"/>
      <c r="K799" s="388"/>
      <c r="L799" s="388"/>
      <c r="M799" s="388"/>
      <c r="N799" s="388"/>
      <c r="O799" s="388"/>
      <c r="P799" s="388"/>
      <c r="Q799" s="388"/>
      <c r="R799" s="388"/>
      <c r="S799" s="388"/>
      <c r="T799" s="388"/>
      <c r="U799" s="388"/>
      <c r="V799" s="388"/>
      <c r="W799" s="388"/>
      <c r="X799" s="388"/>
      <c r="Y799" s="388"/>
      <c r="Z799" s="388"/>
      <c r="AA799" s="419"/>
      <c r="AB799" s="419"/>
    </row>
    <row r="800" spans="1:32" ht="15" customHeight="1" x14ac:dyDescent="0.2">
      <c r="A800" s="412"/>
      <c r="B800" s="412"/>
      <c r="C800" s="826" t="s">
        <v>297</v>
      </c>
      <c r="D800" s="826"/>
      <c r="E800" s="826"/>
      <c r="F800" s="826"/>
      <c r="G800" s="826"/>
      <c r="H800" s="826"/>
      <c r="I800" s="826"/>
      <c r="J800" s="826"/>
      <c r="K800" s="826"/>
      <c r="L800" s="826"/>
      <c r="M800" s="826"/>
      <c r="N800" s="826"/>
      <c r="O800" s="826"/>
      <c r="P800" s="826"/>
      <c r="Q800" s="826"/>
      <c r="R800" s="826"/>
      <c r="S800" s="826"/>
      <c r="T800" s="826"/>
      <c r="U800" s="826"/>
      <c r="V800" s="826"/>
      <c r="W800" s="826"/>
      <c r="X800" s="826"/>
      <c r="Y800" s="826"/>
      <c r="Z800" s="826"/>
      <c r="AA800" s="826"/>
      <c r="AB800" s="826"/>
    </row>
    <row r="801" spans="1:33" ht="15" customHeight="1" x14ac:dyDescent="0.2">
      <c r="A801" s="412"/>
      <c r="B801" s="412"/>
      <c r="C801" s="827" t="s">
        <v>268</v>
      </c>
      <c r="D801" s="827"/>
      <c r="E801" s="827"/>
      <c r="F801" s="827"/>
      <c r="G801" s="827"/>
      <c r="H801" s="827"/>
      <c r="I801" s="827"/>
      <c r="J801" s="827"/>
      <c r="K801" s="827"/>
      <c r="L801" s="827"/>
      <c r="M801" s="827"/>
      <c r="N801" s="827"/>
      <c r="O801" s="827"/>
      <c r="P801" s="827"/>
      <c r="Q801" s="827"/>
      <c r="R801" s="827"/>
      <c r="S801" s="827"/>
      <c r="T801" s="827"/>
      <c r="U801" s="827"/>
      <c r="V801" s="827"/>
      <c r="W801" s="827"/>
      <c r="X801" s="827"/>
      <c r="Y801" s="827"/>
      <c r="Z801" s="827"/>
      <c r="AA801" s="827"/>
      <c r="AB801" s="827"/>
    </row>
    <row r="802" spans="1:33" ht="15" customHeight="1" x14ac:dyDescent="0.2">
      <c r="A802" s="412"/>
      <c r="B802" s="642" t="s">
        <v>15</v>
      </c>
      <c r="C802" s="644" t="s">
        <v>41</v>
      </c>
      <c r="D802" s="645"/>
      <c r="E802" s="645"/>
      <c r="F802" s="645"/>
      <c r="G802" s="645"/>
      <c r="H802" s="645"/>
      <c r="I802" s="645"/>
      <c r="J802" s="645"/>
      <c r="K802" s="645"/>
      <c r="L802" s="645"/>
      <c r="M802" s="645"/>
      <c r="N802" s="645"/>
      <c r="O802" s="645"/>
      <c r="P802" s="645"/>
      <c r="Q802" s="645"/>
      <c r="R802" s="645"/>
      <c r="S802" s="645"/>
      <c r="T802" s="645"/>
      <c r="U802" s="645"/>
      <c r="V802" s="645"/>
      <c r="W802" s="645"/>
      <c r="X802" s="645"/>
      <c r="Y802" s="645"/>
      <c r="Z802" s="646"/>
      <c r="AA802" s="636" t="s">
        <v>1</v>
      </c>
      <c r="AB802" s="637"/>
    </row>
    <row r="803" spans="1:33" ht="15" customHeight="1" x14ac:dyDescent="0.2">
      <c r="A803" s="412"/>
      <c r="B803" s="643"/>
      <c r="C803" s="647"/>
      <c r="D803" s="648"/>
      <c r="E803" s="648"/>
      <c r="F803" s="648"/>
      <c r="G803" s="648"/>
      <c r="H803" s="648"/>
      <c r="I803" s="648"/>
      <c r="J803" s="648"/>
      <c r="K803" s="648"/>
      <c r="L803" s="648"/>
      <c r="M803" s="648"/>
      <c r="N803" s="648"/>
      <c r="O803" s="648"/>
      <c r="P803" s="648"/>
      <c r="Q803" s="648"/>
      <c r="R803" s="648"/>
      <c r="S803" s="648"/>
      <c r="T803" s="648"/>
      <c r="U803" s="648"/>
      <c r="V803" s="648"/>
      <c r="W803" s="648"/>
      <c r="X803" s="648"/>
      <c r="Y803" s="648"/>
      <c r="Z803" s="649"/>
      <c r="AA803" s="638"/>
      <c r="AB803" s="639"/>
    </row>
    <row r="804" spans="1:33" ht="23.25" customHeight="1" x14ac:dyDescent="0.2">
      <c r="A804" s="412"/>
      <c r="B804" s="642" t="s">
        <v>6</v>
      </c>
      <c r="C804" s="644" t="s">
        <v>96</v>
      </c>
      <c r="D804" s="645"/>
      <c r="E804" s="645"/>
      <c r="F804" s="645"/>
      <c r="G804" s="645"/>
      <c r="H804" s="645"/>
      <c r="I804" s="645"/>
      <c r="J804" s="645"/>
      <c r="K804" s="645"/>
      <c r="L804" s="645"/>
      <c r="M804" s="645"/>
      <c r="N804" s="645"/>
      <c r="O804" s="645"/>
      <c r="P804" s="645"/>
      <c r="Q804" s="645"/>
      <c r="R804" s="645"/>
      <c r="S804" s="645"/>
      <c r="T804" s="645"/>
      <c r="U804" s="645"/>
      <c r="V804" s="645"/>
      <c r="W804" s="645"/>
      <c r="X804" s="645"/>
      <c r="Y804" s="645"/>
      <c r="Z804" s="646"/>
      <c r="AA804" s="636" t="s">
        <v>1</v>
      </c>
      <c r="AB804" s="637"/>
    </row>
    <row r="805" spans="1:33" ht="28.8" customHeight="1" x14ac:dyDescent="0.2">
      <c r="A805" s="412"/>
      <c r="B805" s="643"/>
      <c r="C805" s="647"/>
      <c r="D805" s="648"/>
      <c r="E805" s="648"/>
      <c r="F805" s="648"/>
      <c r="G805" s="648"/>
      <c r="H805" s="648"/>
      <c r="I805" s="648"/>
      <c r="J805" s="648"/>
      <c r="K805" s="648"/>
      <c r="L805" s="648"/>
      <c r="M805" s="648"/>
      <c r="N805" s="648"/>
      <c r="O805" s="648"/>
      <c r="P805" s="648"/>
      <c r="Q805" s="648"/>
      <c r="R805" s="648"/>
      <c r="S805" s="648"/>
      <c r="T805" s="648"/>
      <c r="U805" s="648"/>
      <c r="V805" s="648"/>
      <c r="W805" s="648"/>
      <c r="X805" s="648"/>
      <c r="Y805" s="648"/>
      <c r="Z805" s="649"/>
      <c r="AA805" s="638"/>
      <c r="AB805" s="639"/>
    </row>
    <row r="806" spans="1:33" ht="15" customHeight="1" x14ac:dyDescent="0.2">
      <c r="A806" s="406" t="s">
        <v>891</v>
      </c>
      <c r="B806" s="412"/>
      <c r="C806" s="455"/>
      <c r="D806" s="455"/>
      <c r="E806" s="455"/>
      <c r="F806" s="455"/>
      <c r="G806" s="455"/>
      <c r="H806" s="455"/>
      <c r="I806" s="455"/>
      <c r="J806" s="455"/>
      <c r="K806" s="455"/>
      <c r="L806" s="455"/>
      <c r="M806" s="455"/>
      <c r="N806" s="455"/>
      <c r="O806" s="455"/>
      <c r="P806" s="455"/>
      <c r="Q806" s="455"/>
      <c r="R806" s="455"/>
      <c r="S806" s="455"/>
      <c r="T806" s="455"/>
      <c r="U806" s="455"/>
      <c r="V806" s="455"/>
      <c r="W806" s="455"/>
      <c r="X806" s="455"/>
      <c r="Y806" s="455"/>
      <c r="Z806" s="455"/>
      <c r="AA806" s="455"/>
      <c r="AB806" s="455"/>
    </row>
    <row r="807" spans="1:33" ht="15" customHeight="1" x14ac:dyDescent="0.2">
      <c r="A807" s="412"/>
      <c r="B807" s="642" t="s">
        <v>15</v>
      </c>
      <c r="C807" s="644" t="s">
        <v>281</v>
      </c>
      <c r="D807" s="645"/>
      <c r="E807" s="645"/>
      <c r="F807" s="645"/>
      <c r="G807" s="645"/>
      <c r="H807" s="645"/>
      <c r="I807" s="645"/>
      <c r="J807" s="645"/>
      <c r="K807" s="645"/>
      <c r="L807" s="645"/>
      <c r="M807" s="645"/>
      <c r="N807" s="645"/>
      <c r="O807" s="645"/>
      <c r="P807" s="645"/>
      <c r="Q807" s="645"/>
      <c r="R807" s="645"/>
      <c r="S807" s="645"/>
      <c r="T807" s="645"/>
      <c r="U807" s="645"/>
      <c r="V807" s="645"/>
      <c r="W807" s="645"/>
      <c r="X807" s="645"/>
      <c r="Y807" s="645"/>
      <c r="Z807" s="646"/>
      <c r="AA807" s="636" t="s">
        <v>1</v>
      </c>
      <c r="AB807" s="637"/>
    </row>
    <row r="808" spans="1:33" ht="21.6" customHeight="1" x14ac:dyDescent="0.2">
      <c r="A808" s="412"/>
      <c r="B808" s="643"/>
      <c r="C808" s="647"/>
      <c r="D808" s="648"/>
      <c r="E808" s="648"/>
      <c r="F808" s="648"/>
      <c r="G808" s="648"/>
      <c r="H808" s="648"/>
      <c r="I808" s="648"/>
      <c r="J808" s="648"/>
      <c r="K808" s="648"/>
      <c r="L808" s="648"/>
      <c r="M808" s="648"/>
      <c r="N808" s="648"/>
      <c r="O808" s="648"/>
      <c r="P808" s="648"/>
      <c r="Q808" s="648"/>
      <c r="R808" s="648"/>
      <c r="S808" s="648"/>
      <c r="T808" s="648"/>
      <c r="U808" s="648"/>
      <c r="V808" s="648"/>
      <c r="W808" s="648"/>
      <c r="X808" s="648"/>
      <c r="Y808" s="648"/>
      <c r="Z808" s="649"/>
      <c r="AA808" s="638"/>
      <c r="AB808" s="639"/>
    </row>
    <row r="809" spans="1:33" ht="30" customHeight="1" x14ac:dyDescent="0.2">
      <c r="A809" s="412"/>
      <c r="B809" s="642" t="s">
        <v>6</v>
      </c>
      <c r="C809" s="644" t="s">
        <v>337</v>
      </c>
      <c r="D809" s="645"/>
      <c r="E809" s="645"/>
      <c r="F809" s="645"/>
      <c r="G809" s="645"/>
      <c r="H809" s="645"/>
      <c r="I809" s="645"/>
      <c r="J809" s="645"/>
      <c r="K809" s="645"/>
      <c r="L809" s="645"/>
      <c r="M809" s="645"/>
      <c r="N809" s="645"/>
      <c r="O809" s="645"/>
      <c r="P809" s="645"/>
      <c r="Q809" s="645"/>
      <c r="R809" s="645"/>
      <c r="S809" s="645"/>
      <c r="T809" s="645"/>
      <c r="U809" s="645"/>
      <c r="V809" s="645"/>
      <c r="W809" s="645"/>
      <c r="X809" s="645"/>
      <c r="Y809" s="645"/>
      <c r="Z809" s="646"/>
      <c r="AA809" s="636" t="s">
        <v>1</v>
      </c>
      <c r="AB809" s="637"/>
    </row>
    <row r="810" spans="1:33" ht="27" customHeight="1" x14ac:dyDescent="0.2">
      <c r="A810" s="412"/>
      <c r="B810" s="643"/>
      <c r="C810" s="647"/>
      <c r="D810" s="648"/>
      <c r="E810" s="648"/>
      <c r="F810" s="648"/>
      <c r="G810" s="648"/>
      <c r="H810" s="648"/>
      <c r="I810" s="648"/>
      <c r="J810" s="648"/>
      <c r="K810" s="648"/>
      <c r="L810" s="648"/>
      <c r="M810" s="648"/>
      <c r="N810" s="648"/>
      <c r="O810" s="648"/>
      <c r="P810" s="648"/>
      <c r="Q810" s="648"/>
      <c r="R810" s="648"/>
      <c r="S810" s="648"/>
      <c r="T810" s="648"/>
      <c r="U810" s="648"/>
      <c r="V810" s="648"/>
      <c r="W810" s="648"/>
      <c r="X810" s="648"/>
      <c r="Y810" s="648"/>
      <c r="Z810" s="649"/>
      <c r="AA810" s="638"/>
      <c r="AB810" s="639"/>
    </row>
    <row r="811" spans="1:33" ht="18.600000000000001" customHeight="1" x14ac:dyDescent="0.2">
      <c r="A811" s="406" t="s">
        <v>893</v>
      </c>
      <c r="B811" s="401"/>
      <c r="C811" s="412"/>
      <c r="D811" s="412"/>
      <c r="E811" s="412"/>
      <c r="F811" s="412"/>
      <c r="G811" s="412"/>
      <c r="H811" s="412"/>
      <c r="I811" s="412"/>
      <c r="J811" s="388"/>
      <c r="K811" s="388"/>
      <c r="L811" s="388"/>
      <c r="M811" s="388"/>
      <c r="N811" s="388"/>
      <c r="O811" s="388"/>
      <c r="P811" s="388"/>
      <c r="Q811" s="388"/>
      <c r="R811" s="388"/>
      <c r="S811" s="388"/>
      <c r="T811" s="388"/>
      <c r="U811" s="388"/>
      <c r="V811" s="388"/>
      <c r="W811" s="388"/>
      <c r="X811" s="388"/>
      <c r="Y811" s="388"/>
      <c r="Z811" s="388"/>
      <c r="AA811" s="419"/>
      <c r="AB811" s="419"/>
      <c r="AF811" s="474"/>
      <c r="AG811" s="474"/>
    </row>
    <row r="812" spans="1:33" s="420" customFormat="1" ht="18" customHeight="1" x14ac:dyDescent="0.15">
      <c r="A812" s="406"/>
      <c r="B812" s="642" t="s">
        <v>15</v>
      </c>
      <c r="C812" s="644" t="s">
        <v>282</v>
      </c>
      <c r="D812" s="645"/>
      <c r="E812" s="645"/>
      <c r="F812" s="645"/>
      <c r="G812" s="645"/>
      <c r="H812" s="645"/>
      <c r="I812" s="645"/>
      <c r="J812" s="645"/>
      <c r="K812" s="645"/>
      <c r="L812" s="645"/>
      <c r="M812" s="645"/>
      <c r="N812" s="645"/>
      <c r="O812" s="645"/>
      <c r="P812" s="645"/>
      <c r="Q812" s="645"/>
      <c r="R812" s="645"/>
      <c r="S812" s="645"/>
      <c r="T812" s="645"/>
      <c r="U812" s="645"/>
      <c r="V812" s="645"/>
      <c r="W812" s="645"/>
      <c r="X812" s="645"/>
      <c r="Y812" s="645"/>
      <c r="Z812" s="646"/>
      <c r="AA812" s="636" t="s">
        <v>1</v>
      </c>
      <c r="AB812" s="637"/>
    </row>
    <row r="813" spans="1:33" ht="15" customHeight="1" x14ac:dyDescent="0.2">
      <c r="A813" s="406"/>
      <c r="B813" s="643"/>
      <c r="C813" s="647"/>
      <c r="D813" s="648"/>
      <c r="E813" s="648"/>
      <c r="F813" s="648"/>
      <c r="G813" s="648"/>
      <c r="H813" s="648"/>
      <c r="I813" s="648"/>
      <c r="J813" s="648"/>
      <c r="K813" s="648"/>
      <c r="L813" s="648"/>
      <c r="M813" s="648"/>
      <c r="N813" s="648"/>
      <c r="O813" s="648"/>
      <c r="P813" s="648"/>
      <c r="Q813" s="648"/>
      <c r="R813" s="648"/>
      <c r="S813" s="648"/>
      <c r="T813" s="648"/>
      <c r="U813" s="648"/>
      <c r="V813" s="648"/>
      <c r="W813" s="648"/>
      <c r="X813" s="648"/>
      <c r="Y813" s="648"/>
      <c r="Z813" s="649"/>
      <c r="AA813" s="638"/>
      <c r="AB813" s="639"/>
    </row>
    <row r="814" spans="1:33" ht="15" customHeight="1" x14ac:dyDescent="0.2">
      <c r="A814" s="412"/>
      <c r="B814" s="642" t="s">
        <v>6</v>
      </c>
      <c r="C814" s="644" t="s">
        <v>283</v>
      </c>
      <c r="D814" s="645"/>
      <c r="E814" s="645"/>
      <c r="F814" s="645"/>
      <c r="G814" s="645"/>
      <c r="H814" s="645"/>
      <c r="I814" s="645"/>
      <c r="J814" s="645"/>
      <c r="K814" s="645"/>
      <c r="L814" s="645"/>
      <c r="M814" s="645"/>
      <c r="N814" s="645"/>
      <c r="O814" s="645"/>
      <c r="P814" s="645"/>
      <c r="Q814" s="645"/>
      <c r="R814" s="645"/>
      <c r="S814" s="645"/>
      <c r="T814" s="645"/>
      <c r="U814" s="645"/>
      <c r="V814" s="645"/>
      <c r="W814" s="645"/>
      <c r="X814" s="645"/>
      <c r="Y814" s="645"/>
      <c r="Z814" s="646"/>
      <c r="AA814" s="636" t="s">
        <v>1</v>
      </c>
      <c r="AB814" s="637"/>
    </row>
    <row r="815" spans="1:33" ht="15" customHeight="1" x14ac:dyDescent="0.2">
      <c r="A815" s="412"/>
      <c r="B815" s="643"/>
      <c r="C815" s="647"/>
      <c r="D815" s="648"/>
      <c r="E815" s="648"/>
      <c r="F815" s="648"/>
      <c r="G815" s="648"/>
      <c r="H815" s="648"/>
      <c r="I815" s="648"/>
      <c r="J815" s="648"/>
      <c r="K815" s="648"/>
      <c r="L815" s="648"/>
      <c r="M815" s="648"/>
      <c r="N815" s="648"/>
      <c r="O815" s="648"/>
      <c r="P815" s="648"/>
      <c r="Q815" s="648"/>
      <c r="R815" s="648"/>
      <c r="S815" s="648"/>
      <c r="T815" s="648"/>
      <c r="U815" s="648"/>
      <c r="V815" s="648"/>
      <c r="W815" s="648"/>
      <c r="X815" s="648"/>
      <c r="Y815" s="648"/>
      <c r="Z815" s="649"/>
      <c r="AA815" s="638"/>
      <c r="AB815" s="639"/>
    </row>
    <row r="816" spans="1:33" ht="22.5" customHeight="1" x14ac:dyDescent="0.2">
      <c r="A816" s="406" t="s">
        <v>895</v>
      </c>
      <c r="B816" s="401"/>
      <c r="C816" s="412"/>
      <c r="D816" s="412"/>
      <c r="E816" s="412"/>
      <c r="F816" s="412"/>
      <c r="G816" s="412"/>
      <c r="H816" s="475"/>
      <c r="I816" s="475"/>
      <c r="J816" s="475"/>
      <c r="K816" s="475"/>
      <c r="L816" s="475"/>
      <c r="M816" s="475"/>
      <c r="N816" s="475"/>
      <c r="O816" s="475"/>
      <c r="P816" s="475"/>
      <c r="Q816" s="475"/>
      <c r="R816" s="475"/>
      <c r="S816" s="475"/>
      <c r="T816" s="475"/>
      <c r="U816" s="475"/>
      <c r="V816" s="475"/>
      <c r="W816" s="475"/>
      <c r="X816" s="475"/>
      <c r="Y816" s="475"/>
      <c r="Z816" s="475"/>
      <c r="AA816" s="475"/>
      <c r="AB816" s="475"/>
    </row>
    <row r="817" spans="1:33" ht="15" customHeight="1" x14ac:dyDescent="0.2">
      <c r="A817" s="406"/>
      <c r="B817" s="401"/>
      <c r="C817" s="425" t="s">
        <v>269</v>
      </c>
      <c r="D817" s="412"/>
      <c r="E817" s="412"/>
      <c r="F817" s="412"/>
      <c r="G817" s="412"/>
      <c r="H817" s="450"/>
      <c r="I817" s="450"/>
      <c r="J817" s="450"/>
      <c r="K817" s="450"/>
      <c r="L817" s="450"/>
      <c r="M817" s="450"/>
      <c r="N817" s="450"/>
      <c r="O817" s="450"/>
      <c r="P817" s="450"/>
      <c r="Q817" s="450"/>
      <c r="R817" s="450"/>
      <c r="S817" s="450"/>
      <c r="T817" s="450"/>
      <c r="U817" s="450"/>
      <c r="V817" s="450"/>
      <c r="W817" s="450"/>
      <c r="X817" s="450"/>
      <c r="Y817" s="450"/>
      <c r="Z817" s="450"/>
      <c r="AA817" s="450"/>
      <c r="AB817" s="450"/>
    </row>
    <row r="818" spans="1:33" ht="13.2" x14ac:dyDescent="0.2">
      <c r="A818" s="406"/>
      <c r="B818" s="401"/>
      <c r="C818" s="708" t="s">
        <v>270</v>
      </c>
      <c r="D818" s="708"/>
      <c r="E818" s="708"/>
      <c r="F818" s="708"/>
      <c r="G818" s="708"/>
      <c r="H818" s="708"/>
      <c r="I818" s="708"/>
      <c r="J818" s="708"/>
      <c r="K818" s="708"/>
      <c r="L818" s="708"/>
      <c r="M818" s="708"/>
      <c r="N818" s="708"/>
      <c r="O818" s="708"/>
      <c r="P818" s="708"/>
      <c r="Q818" s="708"/>
      <c r="R818" s="708"/>
      <c r="S818" s="708"/>
      <c r="T818" s="708"/>
      <c r="U818" s="708"/>
      <c r="V818" s="708"/>
      <c r="W818" s="708"/>
      <c r="X818" s="708"/>
      <c r="Y818" s="708"/>
      <c r="Z818" s="708"/>
      <c r="AA818" s="708"/>
      <c r="AB818" s="708"/>
    </row>
    <row r="819" spans="1:33" ht="12" customHeight="1" x14ac:dyDescent="0.2">
      <c r="A819" s="412"/>
      <c r="B819" s="642" t="s">
        <v>15</v>
      </c>
      <c r="C819" s="644" t="s">
        <v>35</v>
      </c>
      <c r="D819" s="645"/>
      <c r="E819" s="645"/>
      <c r="F819" s="645"/>
      <c r="G819" s="645"/>
      <c r="H819" s="645"/>
      <c r="I819" s="645"/>
      <c r="J819" s="645"/>
      <c r="K819" s="645"/>
      <c r="L819" s="645"/>
      <c r="M819" s="645"/>
      <c r="N819" s="645"/>
      <c r="O819" s="645"/>
      <c r="P819" s="645"/>
      <c r="Q819" s="645"/>
      <c r="R819" s="645"/>
      <c r="S819" s="645"/>
      <c r="T819" s="645"/>
      <c r="U819" s="645"/>
      <c r="V819" s="645"/>
      <c r="W819" s="645"/>
      <c r="X819" s="645"/>
      <c r="Y819" s="645"/>
      <c r="Z819" s="646"/>
      <c r="AA819" s="636"/>
      <c r="AB819" s="637"/>
    </row>
    <row r="820" spans="1:33" s="453" customFormat="1" ht="15" customHeight="1" x14ac:dyDescent="0.2">
      <c r="A820" s="412"/>
      <c r="B820" s="659"/>
      <c r="C820" s="668"/>
      <c r="D820" s="640"/>
      <c r="E820" s="640"/>
      <c r="F820" s="640"/>
      <c r="G820" s="640"/>
      <c r="H820" s="640"/>
      <c r="I820" s="640"/>
      <c r="J820" s="640"/>
      <c r="K820" s="640"/>
      <c r="L820" s="640"/>
      <c r="M820" s="640"/>
      <c r="N820" s="640"/>
      <c r="O820" s="640"/>
      <c r="P820" s="640"/>
      <c r="Q820" s="640"/>
      <c r="R820" s="640"/>
      <c r="S820" s="640"/>
      <c r="T820" s="640"/>
      <c r="U820" s="640"/>
      <c r="V820" s="640"/>
      <c r="W820" s="640"/>
      <c r="X820" s="640"/>
      <c r="Y820" s="669"/>
      <c r="Z820" s="670"/>
      <c r="AA820" s="699"/>
      <c r="AB820" s="700"/>
    </row>
    <row r="821" spans="1:33" ht="15" customHeight="1" x14ac:dyDescent="0.2">
      <c r="A821" s="412"/>
      <c r="B821" s="659"/>
      <c r="C821" s="687" t="s">
        <v>27</v>
      </c>
      <c r="D821" s="709"/>
      <c r="E821" s="709"/>
      <c r="F821" s="709"/>
      <c r="G821" s="709"/>
      <c r="H821" s="709"/>
      <c r="I821" s="709"/>
      <c r="J821" s="709"/>
      <c r="K821" s="709"/>
      <c r="L821" s="709"/>
      <c r="M821" s="709"/>
      <c r="N821" s="709"/>
      <c r="O821" s="709"/>
      <c r="P821" s="709"/>
      <c r="Q821" s="709"/>
      <c r="R821" s="709"/>
      <c r="S821" s="709"/>
      <c r="T821" s="709"/>
      <c r="U821" s="709"/>
      <c r="V821" s="709"/>
      <c r="W821" s="709"/>
      <c r="X821" s="709"/>
      <c r="Y821" s="688"/>
      <c r="Z821" s="670"/>
      <c r="AA821" s="699"/>
      <c r="AB821" s="700"/>
    </row>
    <row r="822" spans="1:33" s="453" customFormat="1" ht="17.399999999999999" customHeight="1" x14ac:dyDescent="0.15">
      <c r="A822" s="412"/>
      <c r="B822" s="659"/>
      <c r="C822" s="720" t="s">
        <v>1007</v>
      </c>
      <c r="D822" s="721"/>
      <c r="E822" s="721"/>
      <c r="F822" s="721"/>
      <c r="G822" s="721"/>
      <c r="H822" s="721"/>
      <c r="I822" s="721"/>
      <c r="J822" s="721"/>
      <c r="K822" s="721"/>
      <c r="L822" s="721"/>
      <c r="M822" s="721"/>
      <c r="N822" s="721"/>
      <c r="O822" s="721"/>
      <c r="P822" s="721"/>
      <c r="Q822" s="714" t="s">
        <v>271</v>
      </c>
      <c r="R822" s="714"/>
      <c r="S822" s="714"/>
      <c r="T822" s="476"/>
      <c r="U822" s="476"/>
      <c r="V822" s="476"/>
      <c r="W822" s="476"/>
      <c r="X822" s="476"/>
      <c r="Y822" s="721"/>
      <c r="Z822" s="869"/>
      <c r="AA822" s="699"/>
      <c r="AB822" s="700"/>
    </row>
    <row r="823" spans="1:33" ht="19.8" customHeight="1" x14ac:dyDescent="0.2">
      <c r="A823" s="412"/>
      <c r="B823" s="643"/>
      <c r="C823" s="716" t="s">
        <v>43</v>
      </c>
      <c r="D823" s="717"/>
      <c r="E823" s="717"/>
      <c r="F823" s="717"/>
      <c r="G823" s="717"/>
      <c r="H823" s="717"/>
      <c r="I823" s="717"/>
      <c r="J823" s="717"/>
      <c r="K823" s="717"/>
      <c r="L823" s="717"/>
      <c r="M823" s="717"/>
      <c r="N823" s="717"/>
      <c r="O823" s="717"/>
      <c r="P823" s="717"/>
      <c r="Q823" s="715"/>
      <c r="R823" s="715"/>
      <c r="S823" s="715"/>
      <c r="T823" s="477"/>
      <c r="U823" s="477"/>
      <c r="V823" s="477"/>
      <c r="W823" s="477"/>
      <c r="X823" s="477"/>
      <c r="Y823" s="870"/>
      <c r="Z823" s="871"/>
      <c r="AA823" s="638"/>
      <c r="AB823" s="639"/>
    </row>
    <row r="824" spans="1:33" ht="27.6" customHeight="1" x14ac:dyDescent="0.2">
      <c r="A824" s="464"/>
      <c r="B824" s="464" t="s">
        <v>272</v>
      </c>
      <c r="C824" s="828" t="s">
        <v>273</v>
      </c>
      <c r="D824" s="828"/>
      <c r="E824" s="828"/>
      <c r="F824" s="828"/>
      <c r="G824" s="828"/>
      <c r="H824" s="828"/>
      <c r="I824" s="828"/>
      <c r="J824" s="828"/>
      <c r="K824" s="828"/>
      <c r="L824" s="828"/>
      <c r="M824" s="828"/>
      <c r="N824" s="828"/>
      <c r="O824" s="828"/>
      <c r="P824" s="828"/>
      <c r="Q824" s="828"/>
      <c r="R824" s="828"/>
      <c r="S824" s="828"/>
      <c r="T824" s="828"/>
      <c r="U824" s="828"/>
      <c r="V824" s="828"/>
      <c r="W824" s="828"/>
      <c r="X824" s="828"/>
      <c r="Y824" s="828"/>
      <c r="Z824" s="828"/>
      <c r="AA824" s="828"/>
      <c r="AB824" s="828"/>
    </row>
    <row r="825" spans="1:33" ht="27" customHeight="1" x14ac:dyDescent="0.2">
      <c r="A825" s="412"/>
      <c r="B825" s="642" t="s">
        <v>6</v>
      </c>
      <c r="C825" s="644" t="s">
        <v>877</v>
      </c>
      <c r="D825" s="645"/>
      <c r="E825" s="645"/>
      <c r="F825" s="645"/>
      <c r="G825" s="645"/>
      <c r="H825" s="645"/>
      <c r="I825" s="645"/>
      <c r="J825" s="645"/>
      <c r="K825" s="645"/>
      <c r="L825" s="645"/>
      <c r="M825" s="645"/>
      <c r="N825" s="645"/>
      <c r="O825" s="645"/>
      <c r="P825" s="645"/>
      <c r="Q825" s="645"/>
      <c r="R825" s="645"/>
      <c r="S825" s="645"/>
      <c r="T825" s="645"/>
      <c r="U825" s="645"/>
      <c r="V825" s="645"/>
      <c r="W825" s="645"/>
      <c r="X825" s="645"/>
      <c r="Y825" s="645"/>
      <c r="Z825" s="653"/>
      <c r="AA825" s="636" t="s">
        <v>1</v>
      </c>
      <c r="AB825" s="637"/>
    </row>
    <row r="826" spans="1:33" ht="31.2" customHeight="1" x14ac:dyDescent="0.2">
      <c r="A826" s="412"/>
      <c r="B826" s="643"/>
      <c r="C826" s="647"/>
      <c r="D826" s="648"/>
      <c r="E826" s="648"/>
      <c r="F826" s="648"/>
      <c r="G826" s="648"/>
      <c r="H826" s="648"/>
      <c r="I826" s="648"/>
      <c r="J826" s="648"/>
      <c r="K826" s="648"/>
      <c r="L826" s="648"/>
      <c r="M826" s="648"/>
      <c r="N826" s="648"/>
      <c r="O826" s="648"/>
      <c r="P826" s="648"/>
      <c r="Q826" s="648"/>
      <c r="R826" s="648"/>
      <c r="S826" s="648"/>
      <c r="T826" s="648"/>
      <c r="U826" s="648"/>
      <c r="V826" s="648"/>
      <c r="W826" s="648"/>
      <c r="X826" s="648"/>
      <c r="Y826" s="648"/>
      <c r="Z826" s="654"/>
      <c r="AA826" s="638"/>
      <c r="AB826" s="639"/>
    </row>
    <row r="827" spans="1:33" ht="11.25" customHeight="1" x14ac:dyDescent="0.2">
      <c r="A827" s="412"/>
      <c r="B827" s="642" t="s">
        <v>16</v>
      </c>
      <c r="C827" s="644" t="s">
        <v>25</v>
      </c>
      <c r="D827" s="645"/>
      <c r="E827" s="645"/>
      <c r="F827" s="645"/>
      <c r="G827" s="645"/>
      <c r="H827" s="645"/>
      <c r="I827" s="645"/>
      <c r="J827" s="645"/>
      <c r="K827" s="645"/>
      <c r="L827" s="645"/>
      <c r="M827" s="645"/>
      <c r="N827" s="645"/>
      <c r="O827" s="645"/>
      <c r="P827" s="645"/>
      <c r="Q827" s="645"/>
      <c r="R827" s="645"/>
      <c r="S827" s="645"/>
      <c r="T827" s="645"/>
      <c r="U827" s="645"/>
      <c r="V827" s="645"/>
      <c r="W827" s="645"/>
      <c r="X827" s="645"/>
      <c r="Y827" s="645"/>
      <c r="Z827" s="646"/>
      <c r="AA827" s="636"/>
      <c r="AB827" s="637"/>
    </row>
    <row r="828" spans="1:33" ht="15" customHeight="1" x14ac:dyDescent="0.2">
      <c r="A828" s="412"/>
      <c r="B828" s="659"/>
      <c r="C828" s="668"/>
      <c r="D828" s="640"/>
      <c r="E828" s="640"/>
      <c r="F828" s="640"/>
      <c r="G828" s="640"/>
      <c r="H828" s="640"/>
      <c r="I828" s="640"/>
      <c r="J828" s="640"/>
      <c r="K828" s="640"/>
      <c r="L828" s="640"/>
      <c r="M828" s="640"/>
      <c r="N828" s="640"/>
      <c r="O828" s="640"/>
      <c r="P828" s="640"/>
      <c r="Q828" s="640"/>
      <c r="R828" s="640"/>
      <c r="S828" s="640"/>
      <c r="T828" s="640"/>
      <c r="U828" s="640"/>
      <c r="V828" s="640"/>
      <c r="W828" s="640"/>
      <c r="X828" s="640"/>
      <c r="Y828" s="669"/>
      <c r="Z828" s="670"/>
      <c r="AA828" s="699"/>
      <c r="AB828" s="700"/>
    </row>
    <row r="829" spans="1:33" ht="15" customHeight="1" x14ac:dyDescent="0.2">
      <c r="A829" s="412"/>
      <c r="B829" s="659"/>
      <c r="C829" s="687" t="s">
        <v>27</v>
      </c>
      <c r="D829" s="709"/>
      <c r="E829" s="709"/>
      <c r="F829" s="709"/>
      <c r="G829" s="709"/>
      <c r="H829" s="709"/>
      <c r="I829" s="709"/>
      <c r="J829" s="709"/>
      <c r="K829" s="709"/>
      <c r="L829" s="709"/>
      <c r="M829" s="709"/>
      <c r="N829" s="709"/>
      <c r="O829" s="709"/>
      <c r="P829" s="709"/>
      <c r="Q829" s="709"/>
      <c r="R829" s="709"/>
      <c r="S829" s="709"/>
      <c r="T829" s="709"/>
      <c r="U829" s="709"/>
      <c r="V829" s="709"/>
      <c r="W829" s="709"/>
      <c r="X829" s="709"/>
      <c r="Y829" s="688"/>
      <c r="Z829" s="670"/>
      <c r="AA829" s="699"/>
      <c r="AB829" s="700"/>
    </row>
    <row r="830" spans="1:33" ht="12.75" customHeight="1" x14ac:dyDescent="0.2">
      <c r="A830" s="412"/>
      <c r="B830" s="659"/>
      <c r="C830" s="429"/>
      <c r="D830" s="718" t="s">
        <v>274</v>
      </c>
      <c r="E830" s="718"/>
      <c r="F830" s="718"/>
      <c r="G830" s="830" t="s">
        <v>26</v>
      </c>
      <c r="H830" s="831"/>
      <c r="I830" s="831"/>
      <c r="J830" s="831"/>
      <c r="K830" s="831"/>
      <c r="L830" s="831"/>
      <c r="M830" s="831"/>
      <c r="N830" s="831"/>
      <c r="O830" s="831"/>
      <c r="P830" s="831"/>
      <c r="Q830" s="831"/>
      <c r="R830" s="831"/>
      <c r="S830" s="831"/>
      <c r="T830" s="831"/>
      <c r="U830" s="709" t="s">
        <v>275</v>
      </c>
      <c r="V830" s="709"/>
      <c r="W830" s="709"/>
      <c r="X830" s="709"/>
      <c r="Y830" s="710"/>
      <c r="Z830" s="670"/>
      <c r="AA830" s="699"/>
      <c r="AB830" s="700"/>
    </row>
    <row r="831" spans="1:33" ht="18" customHeight="1" x14ac:dyDescent="0.2">
      <c r="A831" s="412"/>
      <c r="B831" s="643"/>
      <c r="C831" s="478"/>
      <c r="D831" s="719"/>
      <c r="E831" s="719"/>
      <c r="F831" s="719"/>
      <c r="G831" s="832" t="s">
        <v>276</v>
      </c>
      <c r="H831" s="833"/>
      <c r="I831" s="833"/>
      <c r="J831" s="833"/>
      <c r="K831" s="833"/>
      <c r="L831" s="833"/>
      <c r="M831" s="833"/>
      <c r="N831" s="833"/>
      <c r="O831" s="833"/>
      <c r="P831" s="833"/>
      <c r="Q831" s="833"/>
      <c r="R831" s="832"/>
      <c r="S831" s="832"/>
      <c r="T831" s="832"/>
      <c r="U831" s="674"/>
      <c r="V831" s="674"/>
      <c r="W831" s="674"/>
      <c r="X831" s="674"/>
      <c r="Y831" s="825"/>
      <c r="Z831" s="649"/>
      <c r="AA831" s="638"/>
      <c r="AB831" s="639"/>
      <c r="AF831" s="474"/>
      <c r="AG831" s="474"/>
    </row>
    <row r="832" spans="1:33" ht="19.8" customHeight="1" x14ac:dyDescent="0.2">
      <c r="A832" s="464"/>
      <c r="B832" s="464" t="s">
        <v>272</v>
      </c>
      <c r="C832" s="713" t="s">
        <v>277</v>
      </c>
      <c r="D832" s="713"/>
      <c r="E832" s="713"/>
      <c r="F832" s="713"/>
      <c r="G832" s="713"/>
      <c r="H832" s="713"/>
      <c r="I832" s="713"/>
      <c r="J832" s="713"/>
      <c r="K832" s="713"/>
      <c r="L832" s="713"/>
      <c r="M832" s="713"/>
      <c r="N832" s="713"/>
      <c r="O832" s="713"/>
      <c r="P832" s="713"/>
      <c r="Q832" s="713"/>
      <c r="R832" s="713"/>
      <c r="S832" s="713"/>
      <c r="T832" s="713"/>
      <c r="U832" s="713"/>
      <c r="V832" s="713"/>
      <c r="W832" s="713"/>
      <c r="X832" s="713"/>
      <c r="Y832" s="713"/>
      <c r="Z832" s="713"/>
      <c r="AA832" s="713"/>
      <c r="AB832" s="713"/>
    </row>
    <row r="833" spans="1:31" ht="30" customHeight="1" x14ac:dyDescent="0.2">
      <c r="A833" s="412"/>
      <c r="B833" s="642" t="s">
        <v>8</v>
      </c>
      <c r="C833" s="644" t="s">
        <v>878</v>
      </c>
      <c r="D833" s="645"/>
      <c r="E833" s="645"/>
      <c r="F833" s="645"/>
      <c r="G833" s="645"/>
      <c r="H833" s="645"/>
      <c r="I833" s="645"/>
      <c r="J833" s="645"/>
      <c r="K833" s="645"/>
      <c r="L833" s="645"/>
      <c r="M833" s="645"/>
      <c r="N833" s="645"/>
      <c r="O833" s="645"/>
      <c r="P833" s="645"/>
      <c r="Q833" s="645"/>
      <c r="R833" s="645"/>
      <c r="S833" s="645"/>
      <c r="T833" s="645"/>
      <c r="U833" s="645"/>
      <c r="V833" s="645"/>
      <c r="W833" s="645"/>
      <c r="X833" s="645"/>
      <c r="Y833" s="645"/>
      <c r="Z833" s="646"/>
      <c r="AA833" s="636" t="s">
        <v>1</v>
      </c>
      <c r="AB833" s="637"/>
    </row>
    <row r="834" spans="1:31" ht="37.200000000000003" customHeight="1" x14ac:dyDescent="0.2">
      <c r="A834" s="412"/>
      <c r="B834" s="643"/>
      <c r="C834" s="647"/>
      <c r="D834" s="648"/>
      <c r="E834" s="648"/>
      <c r="F834" s="648"/>
      <c r="G834" s="648"/>
      <c r="H834" s="648"/>
      <c r="I834" s="648"/>
      <c r="J834" s="648"/>
      <c r="K834" s="648"/>
      <c r="L834" s="648"/>
      <c r="M834" s="648"/>
      <c r="N834" s="648"/>
      <c r="O834" s="648"/>
      <c r="P834" s="648"/>
      <c r="Q834" s="648"/>
      <c r="R834" s="648"/>
      <c r="S834" s="648"/>
      <c r="T834" s="648"/>
      <c r="U834" s="648"/>
      <c r="V834" s="648"/>
      <c r="W834" s="648"/>
      <c r="X834" s="648"/>
      <c r="Y834" s="648"/>
      <c r="Z834" s="649"/>
      <c r="AA834" s="638"/>
      <c r="AB834" s="639"/>
    </row>
    <row r="835" spans="1:31" ht="15" customHeight="1" x14ac:dyDescent="0.2">
      <c r="A835" s="412"/>
      <c r="B835" s="642" t="s">
        <v>7</v>
      </c>
      <c r="C835" s="644" t="s">
        <v>642</v>
      </c>
      <c r="D835" s="645"/>
      <c r="E835" s="645"/>
      <c r="F835" s="645"/>
      <c r="G835" s="645"/>
      <c r="H835" s="645"/>
      <c r="I835" s="645"/>
      <c r="J835" s="645"/>
      <c r="K835" s="645"/>
      <c r="L835" s="645"/>
      <c r="M835" s="645"/>
      <c r="N835" s="645"/>
      <c r="O835" s="645"/>
      <c r="P835" s="645"/>
      <c r="Q835" s="645"/>
      <c r="R835" s="645"/>
      <c r="S835" s="645"/>
      <c r="T835" s="645"/>
      <c r="U835" s="645"/>
      <c r="V835" s="645"/>
      <c r="W835" s="645"/>
      <c r="X835" s="645"/>
      <c r="Y835" s="645"/>
      <c r="Z835" s="646"/>
      <c r="AA835" s="636" t="s">
        <v>1</v>
      </c>
      <c r="AB835" s="637"/>
    </row>
    <row r="836" spans="1:31" ht="31.8" customHeight="1" x14ac:dyDescent="0.2">
      <c r="A836" s="412"/>
      <c r="B836" s="643"/>
      <c r="C836" s="647"/>
      <c r="D836" s="648"/>
      <c r="E836" s="648"/>
      <c r="F836" s="648"/>
      <c r="G836" s="648"/>
      <c r="H836" s="648"/>
      <c r="I836" s="648"/>
      <c r="J836" s="648"/>
      <c r="K836" s="648"/>
      <c r="L836" s="648"/>
      <c r="M836" s="648"/>
      <c r="N836" s="648"/>
      <c r="O836" s="648"/>
      <c r="P836" s="648"/>
      <c r="Q836" s="648"/>
      <c r="R836" s="648"/>
      <c r="S836" s="648"/>
      <c r="T836" s="648"/>
      <c r="U836" s="648"/>
      <c r="V836" s="648"/>
      <c r="W836" s="648"/>
      <c r="X836" s="648"/>
      <c r="Y836" s="648"/>
      <c r="Z836" s="649"/>
      <c r="AA836" s="638"/>
      <c r="AB836" s="639"/>
    </row>
    <row r="837" spans="1:31" ht="22.2" customHeight="1" x14ac:dyDescent="0.2">
      <c r="A837" s="406" t="s">
        <v>897</v>
      </c>
      <c r="B837" s="401"/>
      <c r="C837" s="412"/>
      <c r="D837" s="412"/>
      <c r="E837" s="412"/>
      <c r="F837" s="412"/>
      <c r="G837" s="412"/>
      <c r="H837" s="475"/>
      <c r="I837" s="475"/>
      <c r="J837" s="475"/>
      <c r="K837" s="475"/>
      <c r="L837" s="475"/>
      <c r="M837" s="475"/>
      <c r="N837" s="475"/>
      <c r="O837" s="475"/>
      <c r="P837" s="475"/>
      <c r="Q837" s="475"/>
      <c r="R837" s="475"/>
      <c r="S837" s="475"/>
      <c r="T837" s="475"/>
      <c r="U837" s="475"/>
      <c r="V837" s="475"/>
      <c r="W837" s="475"/>
      <c r="X837" s="475"/>
      <c r="Y837" s="475"/>
      <c r="Z837" s="475"/>
      <c r="AA837" s="475"/>
      <c r="AB837" s="475"/>
    </row>
    <row r="838" spans="1:31" ht="15" customHeight="1" x14ac:dyDescent="0.2">
      <c r="A838" s="406"/>
      <c r="B838" s="401"/>
      <c r="C838" s="425" t="s">
        <v>296</v>
      </c>
      <c r="D838" s="412"/>
      <c r="E838" s="412"/>
      <c r="F838" s="412"/>
      <c r="G838" s="412"/>
      <c r="H838" s="450"/>
      <c r="I838" s="450"/>
      <c r="J838" s="450"/>
      <c r="K838" s="450"/>
      <c r="L838" s="450"/>
      <c r="M838" s="450"/>
      <c r="N838" s="450"/>
      <c r="O838" s="450"/>
      <c r="P838" s="450"/>
      <c r="Q838" s="450"/>
      <c r="R838" s="450"/>
      <c r="S838" s="450"/>
      <c r="T838" s="450"/>
      <c r="U838" s="450"/>
      <c r="V838" s="450"/>
      <c r="W838" s="450"/>
      <c r="X838" s="450"/>
      <c r="Y838" s="450"/>
      <c r="Z838" s="450"/>
      <c r="AA838" s="450"/>
      <c r="AB838" s="450"/>
    </row>
    <row r="839" spans="1:31" ht="13.2" x14ac:dyDescent="0.2">
      <c r="A839" s="406"/>
      <c r="B839" s="401"/>
      <c r="C839" s="708" t="s">
        <v>278</v>
      </c>
      <c r="D839" s="708"/>
      <c r="E839" s="708"/>
      <c r="F839" s="708"/>
      <c r="G839" s="708"/>
      <c r="H839" s="708"/>
      <c r="I839" s="708"/>
      <c r="J839" s="708"/>
      <c r="K839" s="708"/>
      <c r="L839" s="708"/>
      <c r="M839" s="708"/>
      <c r="N839" s="708"/>
      <c r="O839" s="708"/>
      <c r="P839" s="708"/>
      <c r="Q839" s="708"/>
      <c r="R839" s="708"/>
      <c r="S839" s="708"/>
      <c r="T839" s="708"/>
      <c r="U839" s="708"/>
      <c r="V839" s="708"/>
      <c r="W839" s="708"/>
      <c r="X839" s="708"/>
      <c r="Y839" s="708"/>
      <c r="Z839" s="708"/>
      <c r="AA839" s="708"/>
      <c r="AB839" s="708"/>
    </row>
    <row r="840" spans="1:31" ht="22.5" customHeight="1" x14ac:dyDescent="0.2">
      <c r="A840" s="412"/>
      <c r="B840" s="642" t="s">
        <v>15</v>
      </c>
      <c r="C840" s="644" t="s">
        <v>279</v>
      </c>
      <c r="D840" s="645"/>
      <c r="E840" s="645"/>
      <c r="F840" s="645"/>
      <c r="G840" s="645"/>
      <c r="H840" s="645"/>
      <c r="I840" s="645"/>
      <c r="J840" s="645"/>
      <c r="K840" s="645"/>
      <c r="L840" s="645"/>
      <c r="M840" s="645"/>
      <c r="N840" s="645"/>
      <c r="O840" s="645"/>
      <c r="P840" s="645"/>
      <c r="Q840" s="645"/>
      <c r="R840" s="645"/>
      <c r="S840" s="645"/>
      <c r="T840" s="645"/>
      <c r="U840" s="645"/>
      <c r="V840" s="645"/>
      <c r="W840" s="645"/>
      <c r="X840" s="645"/>
      <c r="Y840" s="645"/>
      <c r="Z840" s="646"/>
      <c r="AA840" s="636"/>
      <c r="AB840" s="637"/>
    </row>
    <row r="841" spans="1:31" ht="15" customHeight="1" x14ac:dyDescent="0.2">
      <c r="A841" s="412"/>
      <c r="B841" s="659"/>
      <c r="C841" s="668"/>
      <c r="D841" s="640"/>
      <c r="E841" s="640"/>
      <c r="F841" s="640"/>
      <c r="G841" s="640"/>
      <c r="H841" s="640"/>
      <c r="I841" s="640"/>
      <c r="J841" s="640"/>
      <c r="K841" s="640"/>
      <c r="L841" s="640"/>
      <c r="M841" s="640"/>
      <c r="N841" s="640"/>
      <c r="O841" s="640"/>
      <c r="P841" s="640"/>
      <c r="Q841" s="640"/>
      <c r="R841" s="640"/>
      <c r="S841" s="640"/>
      <c r="T841" s="640"/>
      <c r="U841" s="640"/>
      <c r="V841" s="640"/>
      <c r="W841" s="640"/>
      <c r="X841" s="640"/>
      <c r="Y841" s="669"/>
      <c r="Z841" s="670"/>
      <c r="AA841" s="699"/>
      <c r="AB841" s="700"/>
      <c r="AC841" s="474"/>
      <c r="AD841" s="474"/>
      <c r="AE841" s="474"/>
    </row>
    <row r="842" spans="1:31" ht="15" customHeight="1" x14ac:dyDescent="0.2">
      <c r="A842" s="464"/>
      <c r="B842" s="659"/>
      <c r="C842" s="687" t="s">
        <v>27</v>
      </c>
      <c r="D842" s="709"/>
      <c r="E842" s="709"/>
      <c r="F842" s="709"/>
      <c r="G842" s="709"/>
      <c r="H842" s="709"/>
      <c r="I842" s="709"/>
      <c r="J842" s="709"/>
      <c r="K842" s="709"/>
      <c r="L842" s="709"/>
      <c r="M842" s="709"/>
      <c r="N842" s="709"/>
      <c r="O842" s="709"/>
      <c r="P842" s="709"/>
      <c r="Q842" s="709"/>
      <c r="R842" s="709"/>
      <c r="S842" s="709"/>
      <c r="T842" s="709"/>
      <c r="U842" s="709"/>
      <c r="V842" s="709"/>
      <c r="W842" s="709"/>
      <c r="X842" s="709"/>
      <c r="Y842" s="688"/>
      <c r="Z842" s="670"/>
      <c r="AA842" s="699"/>
      <c r="AB842" s="700"/>
      <c r="AC842" s="474"/>
      <c r="AD842" s="474"/>
      <c r="AE842" s="474"/>
    </row>
    <row r="843" spans="1:31" ht="15" customHeight="1" x14ac:dyDescent="0.2">
      <c r="A843" s="412"/>
      <c r="B843" s="659"/>
      <c r="C843" s="429"/>
      <c r="D843" s="479"/>
      <c r="E843" s="479" t="s">
        <v>28</v>
      </c>
      <c r="F843" s="479"/>
      <c r="G843" s="479"/>
      <c r="H843" s="479"/>
      <c r="I843" s="479"/>
      <c r="J843" s="479"/>
      <c r="K843" s="479"/>
      <c r="L843" s="479"/>
      <c r="M843" s="479"/>
      <c r="N843" s="479"/>
      <c r="O843" s="479"/>
      <c r="P843" s="709" t="s">
        <v>271</v>
      </c>
      <c r="Q843" s="709"/>
      <c r="R843" s="709"/>
      <c r="S843" s="710"/>
      <c r="T843" s="710"/>
      <c r="U843" s="710"/>
      <c r="V843" s="710"/>
      <c r="W843" s="710"/>
      <c r="X843" s="710"/>
      <c r="Y843" s="710"/>
      <c r="Z843" s="670"/>
      <c r="AA843" s="699"/>
      <c r="AB843" s="700"/>
    </row>
    <row r="844" spans="1:31" ht="25.8" customHeight="1" x14ac:dyDescent="0.2">
      <c r="A844" s="412"/>
      <c r="B844" s="643"/>
      <c r="C844" s="429"/>
      <c r="D844" s="477"/>
      <c r="E844" s="651" t="s">
        <v>992</v>
      </c>
      <c r="F844" s="652"/>
      <c r="G844" s="652"/>
      <c r="H844" s="652"/>
      <c r="I844" s="652"/>
      <c r="J844" s="652"/>
      <c r="K844" s="652"/>
      <c r="L844" s="652"/>
      <c r="M844" s="652"/>
      <c r="N844" s="652"/>
      <c r="O844" s="652"/>
      <c r="P844" s="674"/>
      <c r="Q844" s="674"/>
      <c r="R844" s="674"/>
      <c r="S844" s="825"/>
      <c r="T844" s="825"/>
      <c r="U844" s="825"/>
      <c r="V844" s="825"/>
      <c r="W844" s="825"/>
      <c r="X844" s="825"/>
      <c r="Y844" s="825"/>
      <c r="Z844" s="649"/>
      <c r="AA844" s="638"/>
      <c r="AB844" s="639"/>
    </row>
    <row r="845" spans="1:31" s="420" customFormat="1" ht="12" customHeight="1" x14ac:dyDescent="0.15">
      <c r="A845" s="412"/>
      <c r="B845" s="464" t="s">
        <v>272</v>
      </c>
      <c r="C845" s="722" t="s">
        <v>280</v>
      </c>
      <c r="D845" s="722"/>
      <c r="E845" s="722"/>
      <c r="F845" s="722"/>
      <c r="G845" s="722"/>
      <c r="H845" s="722"/>
      <c r="I845" s="722"/>
      <c r="J845" s="722"/>
      <c r="K845" s="722"/>
      <c r="L845" s="722"/>
      <c r="M845" s="722"/>
      <c r="N845" s="722"/>
      <c r="O845" s="722"/>
      <c r="P845" s="722"/>
      <c r="Q845" s="722"/>
      <c r="R845" s="722"/>
      <c r="S845" s="722"/>
      <c r="T845" s="722"/>
      <c r="U845" s="722"/>
      <c r="V845" s="722"/>
      <c r="W845" s="722"/>
      <c r="X845" s="722"/>
      <c r="Y845" s="722"/>
      <c r="Z845" s="722"/>
      <c r="AA845" s="722"/>
      <c r="AB845" s="722"/>
    </row>
    <row r="846" spans="1:31" s="420" customFormat="1" ht="7.8" customHeight="1" x14ac:dyDescent="0.15">
      <c r="A846" s="412"/>
      <c r="B846" s="464"/>
      <c r="C846" s="503"/>
      <c r="D846" s="503"/>
      <c r="E846" s="503"/>
      <c r="F846" s="503"/>
      <c r="G846" s="503"/>
      <c r="H846" s="503"/>
      <c r="I846" s="503"/>
      <c r="J846" s="503"/>
      <c r="K846" s="503"/>
      <c r="L846" s="503"/>
      <c r="M846" s="503"/>
      <c r="N846" s="503"/>
      <c r="O846" s="503"/>
      <c r="P846" s="503"/>
      <c r="Q846" s="503"/>
      <c r="R846" s="503"/>
      <c r="S846" s="503"/>
      <c r="T846" s="503"/>
      <c r="U846" s="503"/>
      <c r="V846" s="503"/>
      <c r="W846" s="503"/>
      <c r="X846" s="503"/>
      <c r="Y846" s="503"/>
      <c r="Z846" s="503"/>
      <c r="AA846" s="503"/>
      <c r="AB846" s="503"/>
    </row>
    <row r="847" spans="1:31" s="420" customFormat="1" ht="12" customHeight="1" x14ac:dyDescent="0.15">
      <c r="A847" s="412"/>
      <c r="B847" s="464"/>
      <c r="C847" s="502"/>
      <c r="D847" s="502"/>
      <c r="E847" s="502"/>
      <c r="F847" s="502"/>
      <c r="G847" s="502"/>
      <c r="H847" s="502"/>
      <c r="I847" s="502"/>
      <c r="J847" s="502"/>
      <c r="K847" s="502"/>
      <c r="L847" s="502"/>
      <c r="M847" s="502"/>
      <c r="N847" s="502"/>
      <c r="O847" s="502"/>
      <c r="P847" s="502"/>
      <c r="Q847" s="502"/>
      <c r="R847" s="502"/>
      <c r="S847" s="502"/>
      <c r="T847" s="502"/>
      <c r="U847" s="502"/>
      <c r="V847" s="502"/>
      <c r="W847" s="502"/>
      <c r="X847" s="502"/>
      <c r="Y847" s="502"/>
      <c r="Z847" s="503"/>
      <c r="AA847" s="503"/>
      <c r="AB847" s="503"/>
    </row>
    <row r="848" spans="1:31" s="420" customFormat="1" ht="28.8" customHeight="1" x14ac:dyDescent="0.15">
      <c r="A848" s="412"/>
      <c r="B848" s="657" t="s">
        <v>6</v>
      </c>
      <c r="C848" s="644" t="s">
        <v>879</v>
      </c>
      <c r="D848" s="645"/>
      <c r="E848" s="645"/>
      <c r="F848" s="645"/>
      <c r="G848" s="645"/>
      <c r="H848" s="645"/>
      <c r="I848" s="645"/>
      <c r="J848" s="645"/>
      <c r="K848" s="645"/>
      <c r="L848" s="645"/>
      <c r="M848" s="645"/>
      <c r="N848" s="645"/>
      <c r="O848" s="645"/>
      <c r="P848" s="645"/>
      <c r="Q848" s="645"/>
      <c r="R848" s="645"/>
      <c r="S848" s="645"/>
      <c r="T848" s="645"/>
      <c r="U848" s="645"/>
      <c r="V848" s="645"/>
      <c r="W848" s="645"/>
      <c r="X848" s="645"/>
      <c r="Y848" s="645"/>
      <c r="Z848" s="646"/>
      <c r="AA848" s="636" t="s">
        <v>1</v>
      </c>
      <c r="AB848" s="637"/>
    </row>
    <row r="849" spans="1:28" s="420" customFormat="1" ht="18" customHeight="1" x14ac:dyDescent="0.15">
      <c r="A849" s="412"/>
      <c r="B849" s="657"/>
      <c r="C849" s="647"/>
      <c r="D849" s="648"/>
      <c r="E849" s="648"/>
      <c r="F849" s="648"/>
      <c r="G849" s="648"/>
      <c r="H849" s="648"/>
      <c r="I849" s="648"/>
      <c r="J849" s="648"/>
      <c r="K849" s="648"/>
      <c r="L849" s="648"/>
      <c r="M849" s="648"/>
      <c r="N849" s="648"/>
      <c r="O849" s="648"/>
      <c r="P849" s="648"/>
      <c r="Q849" s="648"/>
      <c r="R849" s="648"/>
      <c r="S849" s="648"/>
      <c r="T849" s="648"/>
      <c r="U849" s="648"/>
      <c r="V849" s="648"/>
      <c r="W849" s="648"/>
      <c r="X849" s="648"/>
      <c r="Y849" s="648"/>
      <c r="Z849" s="649"/>
      <c r="AA849" s="638"/>
      <c r="AB849" s="639"/>
    </row>
    <row r="850" spans="1:28" s="453" customFormat="1" ht="15.6" customHeight="1" x14ac:dyDescent="0.2">
      <c r="A850" s="412"/>
      <c r="B850" s="480"/>
      <c r="C850" s="644" t="s">
        <v>30</v>
      </c>
      <c r="D850" s="645"/>
      <c r="E850" s="645"/>
      <c r="F850" s="645"/>
      <c r="G850" s="645"/>
      <c r="H850" s="645"/>
      <c r="I850" s="645"/>
      <c r="J850" s="645"/>
      <c r="K850" s="645"/>
      <c r="L850" s="645"/>
      <c r="M850" s="645"/>
      <c r="N850" s="645"/>
      <c r="O850" s="645"/>
      <c r="P850" s="645"/>
      <c r="Q850" s="645"/>
      <c r="R850" s="645"/>
      <c r="S850" s="645"/>
      <c r="T850" s="645"/>
      <c r="U850" s="645"/>
      <c r="V850" s="645"/>
      <c r="W850" s="645"/>
      <c r="X850" s="645"/>
      <c r="Y850" s="645"/>
      <c r="Z850" s="646"/>
      <c r="AA850" s="636"/>
      <c r="AB850" s="637"/>
    </row>
    <row r="851" spans="1:28" s="420" customFormat="1" ht="15" customHeight="1" x14ac:dyDescent="0.15">
      <c r="A851" s="412"/>
      <c r="B851" s="442"/>
      <c r="C851" s="668"/>
      <c r="D851" s="640"/>
      <c r="E851" s="640"/>
      <c r="F851" s="640"/>
      <c r="G851" s="640"/>
      <c r="H851" s="640"/>
      <c r="I851" s="640"/>
      <c r="J851" s="640"/>
      <c r="K851" s="640"/>
      <c r="L851" s="640"/>
      <c r="M851" s="640"/>
      <c r="N851" s="640"/>
      <c r="O851" s="640"/>
      <c r="P851" s="640"/>
      <c r="Q851" s="640"/>
      <c r="R851" s="640"/>
      <c r="S851" s="640"/>
      <c r="T851" s="640"/>
      <c r="U851" s="640"/>
      <c r="V851" s="640"/>
      <c r="W851" s="640"/>
      <c r="X851" s="640"/>
      <c r="Y851" s="669"/>
      <c r="Z851" s="670"/>
      <c r="AA851" s="699"/>
      <c r="AB851" s="700"/>
    </row>
    <row r="852" spans="1:28" s="453" customFormat="1" ht="15" customHeight="1" x14ac:dyDescent="0.2">
      <c r="A852" s="412"/>
      <c r="B852" s="442" t="s">
        <v>16</v>
      </c>
      <c r="C852" s="687" t="s">
        <v>27</v>
      </c>
      <c r="D852" s="709"/>
      <c r="E852" s="709"/>
      <c r="F852" s="709"/>
      <c r="G852" s="709"/>
      <c r="H852" s="709"/>
      <c r="I852" s="709"/>
      <c r="J852" s="709"/>
      <c r="K852" s="709"/>
      <c r="L852" s="709"/>
      <c r="M852" s="709"/>
      <c r="N852" s="709"/>
      <c r="O852" s="709"/>
      <c r="P852" s="709"/>
      <c r="Q852" s="709"/>
      <c r="R852" s="709"/>
      <c r="S852" s="709"/>
      <c r="T852" s="709"/>
      <c r="U852" s="709"/>
      <c r="V852" s="709"/>
      <c r="W852" s="709"/>
      <c r="X852" s="709"/>
      <c r="Y852" s="688"/>
      <c r="Z852" s="670"/>
      <c r="AA852" s="699"/>
      <c r="AB852" s="700"/>
    </row>
    <row r="853" spans="1:28" s="453" customFormat="1" ht="12.75" customHeight="1" x14ac:dyDescent="0.15">
      <c r="A853" s="412"/>
      <c r="B853" s="442"/>
      <c r="C853" s="429"/>
      <c r="D853" s="718" t="s">
        <v>274</v>
      </c>
      <c r="E853" s="718"/>
      <c r="F853" s="718"/>
      <c r="G853" s="837" t="s">
        <v>28</v>
      </c>
      <c r="H853" s="837"/>
      <c r="I853" s="837"/>
      <c r="J853" s="837"/>
      <c r="K853" s="837"/>
      <c r="L853" s="837"/>
      <c r="M853" s="837"/>
      <c r="N853" s="837"/>
      <c r="O853" s="837"/>
      <c r="P853" s="837"/>
      <c r="Q853" s="837"/>
      <c r="R853" s="837"/>
      <c r="S853" s="709" t="s">
        <v>275</v>
      </c>
      <c r="T853" s="709"/>
      <c r="U853" s="709"/>
      <c r="V853" s="710"/>
      <c r="W853" s="710"/>
      <c r="X853" s="710"/>
      <c r="Y853" s="710"/>
      <c r="Z853" s="670"/>
      <c r="AA853" s="699"/>
      <c r="AB853" s="700"/>
    </row>
    <row r="854" spans="1:28" ht="24.6" customHeight="1" x14ac:dyDescent="0.2">
      <c r="A854" s="412"/>
      <c r="B854" s="481"/>
      <c r="C854" s="478"/>
      <c r="D854" s="719"/>
      <c r="E854" s="719"/>
      <c r="F854" s="719"/>
      <c r="G854" s="667" t="s">
        <v>29</v>
      </c>
      <c r="H854" s="667"/>
      <c r="I854" s="667"/>
      <c r="J854" s="667"/>
      <c r="K854" s="667"/>
      <c r="L854" s="667"/>
      <c r="M854" s="667"/>
      <c r="N854" s="667"/>
      <c r="O854" s="667"/>
      <c r="P854" s="667"/>
      <c r="Q854" s="667"/>
      <c r="R854" s="667"/>
      <c r="S854" s="674"/>
      <c r="T854" s="674"/>
      <c r="U854" s="674"/>
      <c r="V854" s="825"/>
      <c r="W854" s="825"/>
      <c r="X854" s="825"/>
      <c r="Y854" s="825"/>
      <c r="Z854" s="649"/>
      <c r="AA854" s="638"/>
      <c r="AB854" s="639"/>
    </row>
    <row r="855" spans="1:28" s="453" customFormat="1" ht="21.6" customHeight="1" x14ac:dyDescent="0.2">
      <c r="A855" s="464"/>
      <c r="B855" s="464" t="s">
        <v>272</v>
      </c>
      <c r="C855" s="713" t="s">
        <v>277</v>
      </c>
      <c r="D855" s="713"/>
      <c r="E855" s="713"/>
      <c r="F855" s="713"/>
      <c r="G855" s="713"/>
      <c r="H855" s="713"/>
      <c r="I855" s="713"/>
      <c r="J855" s="713"/>
      <c r="K855" s="713"/>
      <c r="L855" s="713"/>
      <c r="M855" s="713"/>
      <c r="N855" s="713"/>
      <c r="O855" s="713"/>
      <c r="P855" s="713"/>
      <c r="Q855" s="713"/>
      <c r="R855" s="713"/>
      <c r="S855" s="713"/>
      <c r="T855" s="713"/>
      <c r="U855" s="713"/>
      <c r="V855" s="713"/>
      <c r="W855" s="713"/>
      <c r="X855" s="713"/>
      <c r="Y855" s="713"/>
      <c r="Z855" s="713"/>
      <c r="AA855" s="713"/>
      <c r="AB855" s="713"/>
    </row>
    <row r="856" spans="1:28" ht="23.25" customHeight="1" x14ac:dyDescent="0.2">
      <c r="A856" s="412"/>
      <c r="B856" s="642" t="s">
        <v>8</v>
      </c>
      <c r="C856" s="644" t="s">
        <v>880</v>
      </c>
      <c r="D856" s="645"/>
      <c r="E856" s="645"/>
      <c r="F856" s="645"/>
      <c r="G856" s="645"/>
      <c r="H856" s="645"/>
      <c r="I856" s="645"/>
      <c r="J856" s="645"/>
      <c r="K856" s="645"/>
      <c r="L856" s="645"/>
      <c r="M856" s="645"/>
      <c r="N856" s="645"/>
      <c r="O856" s="645"/>
      <c r="P856" s="645"/>
      <c r="Q856" s="645"/>
      <c r="R856" s="645"/>
      <c r="S856" s="645"/>
      <c r="T856" s="645"/>
      <c r="U856" s="645"/>
      <c r="V856" s="645"/>
      <c r="W856" s="645"/>
      <c r="X856" s="645"/>
      <c r="Y856" s="645"/>
      <c r="Z856" s="646"/>
      <c r="AA856" s="636" t="s">
        <v>1</v>
      </c>
      <c r="AB856" s="637"/>
    </row>
    <row r="857" spans="1:28" ht="46.8" customHeight="1" x14ac:dyDescent="0.2">
      <c r="A857" s="412"/>
      <c r="B857" s="643"/>
      <c r="C857" s="647"/>
      <c r="D857" s="648"/>
      <c r="E857" s="648"/>
      <c r="F857" s="648"/>
      <c r="G857" s="648"/>
      <c r="H857" s="648"/>
      <c r="I857" s="648"/>
      <c r="J857" s="648"/>
      <c r="K857" s="648"/>
      <c r="L857" s="648"/>
      <c r="M857" s="648"/>
      <c r="N857" s="648"/>
      <c r="O857" s="648"/>
      <c r="P857" s="648"/>
      <c r="Q857" s="648"/>
      <c r="R857" s="648"/>
      <c r="S857" s="648"/>
      <c r="T857" s="648"/>
      <c r="U857" s="648"/>
      <c r="V857" s="648"/>
      <c r="W857" s="648"/>
      <c r="X857" s="648"/>
      <c r="Y857" s="648"/>
      <c r="Z857" s="649"/>
      <c r="AA857" s="638"/>
      <c r="AB857" s="639"/>
    </row>
    <row r="858" spans="1:28" ht="15" customHeight="1" x14ac:dyDescent="0.2">
      <c r="A858" s="412"/>
      <c r="B858" s="642" t="s">
        <v>7</v>
      </c>
      <c r="C858" s="644" t="s">
        <v>642</v>
      </c>
      <c r="D858" s="645"/>
      <c r="E858" s="645"/>
      <c r="F858" s="645"/>
      <c r="G858" s="645"/>
      <c r="H858" s="645"/>
      <c r="I858" s="645"/>
      <c r="J858" s="645"/>
      <c r="K858" s="645"/>
      <c r="L858" s="645"/>
      <c r="M858" s="645"/>
      <c r="N858" s="645"/>
      <c r="O858" s="645"/>
      <c r="P858" s="645"/>
      <c r="Q858" s="645"/>
      <c r="R858" s="645"/>
      <c r="S858" s="645"/>
      <c r="T858" s="645"/>
      <c r="U858" s="645"/>
      <c r="V858" s="645"/>
      <c r="W858" s="645"/>
      <c r="X858" s="645"/>
      <c r="Y858" s="645"/>
      <c r="Z858" s="646"/>
      <c r="AA858" s="636" t="s">
        <v>1</v>
      </c>
      <c r="AB858" s="637"/>
    </row>
    <row r="859" spans="1:28" s="420" customFormat="1" ht="23.4" customHeight="1" x14ac:dyDescent="0.15">
      <c r="A859" s="412"/>
      <c r="B859" s="643"/>
      <c r="C859" s="647"/>
      <c r="D859" s="648"/>
      <c r="E859" s="648"/>
      <c r="F859" s="648"/>
      <c r="G859" s="648"/>
      <c r="H859" s="648"/>
      <c r="I859" s="648"/>
      <c r="J859" s="648"/>
      <c r="K859" s="648"/>
      <c r="L859" s="648"/>
      <c r="M859" s="648"/>
      <c r="N859" s="648"/>
      <c r="O859" s="648"/>
      <c r="P859" s="648"/>
      <c r="Q859" s="648"/>
      <c r="R859" s="648"/>
      <c r="S859" s="648"/>
      <c r="T859" s="648"/>
      <c r="U859" s="648"/>
      <c r="V859" s="648"/>
      <c r="W859" s="648"/>
      <c r="X859" s="648"/>
      <c r="Y859" s="648"/>
      <c r="Z859" s="649"/>
      <c r="AA859" s="638"/>
      <c r="AB859" s="639"/>
    </row>
    <row r="860" spans="1:28" s="420" customFormat="1" ht="4.8" customHeight="1" x14ac:dyDescent="0.15">
      <c r="A860" s="412"/>
      <c r="B860" s="412"/>
      <c r="C860" s="423"/>
      <c r="D860" s="423"/>
      <c r="E860" s="423"/>
      <c r="F860" s="423"/>
      <c r="G860" s="423"/>
      <c r="H860" s="423"/>
      <c r="I860" s="423"/>
      <c r="J860" s="423"/>
      <c r="K860" s="423"/>
      <c r="L860" s="423"/>
      <c r="M860" s="423"/>
      <c r="N860" s="423"/>
      <c r="O860" s="423"/>
      <c r="P860" s="423"/>
      <c r="Q860" s="423"/>
      <c r="R860" s="423"/>
      <c r="S860" s="423"/>
      <c r="T860" s="423"/>
      <c r="U860" s="423"/>
      <c r="V860" s="423"/>
      <c r="W860" s="423"/>
      <c r="X860" s="423"/>
      <c r="Y860" s="423"/>
      <c r="Z860" s="506"/>
      <c r="AA860" s="424"/>
      <c r="AB860" s="424"/>
    </row>
    <row r="861" spans="1:28" ht="18" customHeight="1" x14ac:dyDescent="0.2">
      <c r="A861" s="406" t="s">
        <v>903</v>
      </c>
      <c r="B861" s="401"/>
      <c r="C861" s="412"/>
      <c r="D861" s="412"/>
      <c r="E861" s="412"/>
      <c r="F861" s="412"/>
      <c r="G861" s="412"/>
      <c r="H861" s="412"/>
      <c r="I861" s="412"/>
      <c r="J861" s="388"/>
      <c r="K861" s="388"/>
      <c r="L861" s="388"/>
      <c r="M861" s="388"/>
      <c r="N861" s="388"/>
      <c r="O861" s="388"/>
      <c r="P861" s="388"/>
      <c r="Q861" s="388"/>
      <c r="R861" s="388"/>
      <c r="S861" s="388"/>
      <c r="T861" s="388"/>
      <c r="U861" s="388"/>
      <c r="V861" s="388"/>
      <c r="W861" s="388"/>
      <c r="X861" s="388"/>
      <c r="Y861" s="388"/>
      <c r="Z861" s="388"/>
      <c r="AA861" s="419"/>
      <c r="AB861" s="419"/>
    </row>
    <row r="862" spans="1:28" ht="14.25" customHeight="1" x14ac:dyDescent="0.2">
      <c r="A862" s="406"/>
      <c r="B862" s="642" t="s">
        <v>15</v>
      </c>
      <c r="C862" s="644" t="s">
        <v>643</v>
      </c>
      <c r="D862" s="645"/>
      <c r="E862" s="645"/>
      <c r="F862" s="645"/>
      <c r="G862" s="645"/>
      <c r="H862" s="645"/>
      <c r="I862" s="645"/>
      <c r="J862" s="645"/>
      <c r="K862" s="645"/>
      <c r="L862" s="645"/>
      <c r="M862" s="645"/>
      <c r="N862" s="645"/>
      <c r="O862" s="645"/>
      <c r="P862" s="645"/>
      <c r="Q862" s="645"/>
      <c r="R862" s="645"/>
      <c r="S862" s="645"/>
      <c r="T862" s="645"/>
      <c r="U862" s="645"/>
      <c r="V862" s="645"/>
      <c r="W862" s="645"/>
      <c r="X862" s="645"/>
      <c r="Y862" s="645"/>
      <c r="Z862" s="646"/>
      <c r="AA862" s="636" t="s">
        <v>1</v>
      </c>
      <c r="AB862" s="637"/>
    </row>
    <row r="863" spans="1:28" ht="25.2" customHeight="1" x14ac:dyDescent="0.2">
      <c r="A863" s="406"/>
      <c r="B863" s="643"/>
      <c r="C863" s="647"/>
      <c r="D863" s="648"/>
      <c r="E863" s="648"/>
      <c r="F863" s="648"/>
      <c r="G863" s="648"/>
      <c r="H863" s="648"/>
      <c r="I863" s="648"/>
      <c r="J863" s="648"/>
      <c r="K863" s="648"/>
      <c r="L863" s="648"/>
      <c r="M863" s="648"/>
      <c r="N863" s="648"/>
      <c r="O863" s="648"/>
      <c r="P863" s="648"/>
      <c r="Q863" s="648"/>
      <c r="R863" s="648"/>
      <c r="S863" s="648"/>
      <c r="T863" s="648"/>
      <c r="U863" s="648"/>
      <c r="V863" s="648"/>
      <c r="W863" s="648"/>
      <c r="X863" s="648"/>
      <c r="Y863" s="648"/>
      <c r="Z863" s="649"/>
      <c r="AA863" s="638"/>
      <c r="AB863" s="639"/>
    </row>
    <row r="864" spans="1:28" ht="15" customHeight="1" x14ac:dyDescent="0.2">
      <c r="A864" s="412"/>
      <c r="B864" s="642" t="s">
        <v>6</v>
      </c>
      <c r="C864" s="644" t="s">
        <v>644</v>
      </c>
      <c r="D864" s="645"/>
      <c r="E864" s="645"/>
      <c r="F864" s="645"/>
      <c r="G864" s="645"/>
      <c r="H864" s="645"/>
      <c r="I864" s="645"/>
      <c r="J864" s="645"/>
      <c r="K864" s="645"/>
      <c r="L864" s="645"/>
      <c r="M864" s="645"/>
      <c r="N864" s="645"/>
      <c r="O864" s="645"/>
      <c r="P864" s="645"/>
      <c r="Q864" s="645"/>
      <c r="R864" s="645"/>
      <c r="S864" s="645"/>
      <c r="T864" s="645"/>
      <c r="U864" s="645"/>
      <c r="V864" s="645"/>
      <c r="W864" s="645"/>
      <c r="X864" s="645"/>
      <c r="Y864" s="645"/>
      <c r="Z864" s="646"/>
      <c r="AA864" s="636" t="s">
        <v>1</v>
      </c>
      <c r="AB864" s="637"/>
    </row>
    <row r="865" spans="1:28" ht="15" customHeight="1" x14ac:dyDescent="0.2">
      <c r="A865" s="412"/>
      <c r="B865" s="643"/>
      <c r="C865" s="647"/>
      <c r="D865" s="648"/>
      <c r="E865" s="648"/>
      <c r="F865" s="648"/>
      <c r="G865" s="648"/>
      <c r="H865" s="648"/>
      <c r="I865" s="648"/>
      <c r="J865" s="648"/>
      <c r="K865" s="648"/>
      <c r="L865" s="648"/>
      <c r="M865" s="648"/>
      <c r="N865" s="648"/>
      <c r="O865" s="648"/>
      <c r="P865" s="648"/>
      <c r="Q865" s="648"/>
      <c r="R865" s="648"/>
      <c r="S865" s="648"/>
      <c r="T865" s="648"/>
      <c r="U865" s="648"/>
      <c r="V865" s="648"/>
      <c r="W865" s="648"/>
      <c r="X865" s="648"/>
      <c r="Y865" s="648"/>
      <c r="Z865" s="649"/>
      <c r="AA865" s="638"/>
      <c r="AB865" s="639"/>
    </row>
    <row r="866" spans="1:28" ht="15" customHeight="1" x14ac:dyDescent="0.2">
      <c r="A866" s="412"/>
      <c r="B866" s="642" t="s">
        <v>16</v>
      </c>
      <c r="C866" s="644" t="s">
        <v>645</v>
      </c>
      <c r="D866" s="645"/>
      <c r="E866" s="645"/>
      <c r="F866" s="645"/>
      <c r="G866" s="645"/>
      <c r="H866" s="645"/>
      <c r="I866" s="645"/>
      <c r="J866" s="645"/>
      <c r="K866" s="645"/>
      <c r="L866" s="645"/>
      <c r="M866" s="645"/>
      <c r="N866" s="645"/>
      <c r="O866" s="645"/>
      <c r="P866" s="645"/>
      <c r="Q866" s="645"/>
      <c r="R866" s="645"/>
      <c r="S866" s="645"/>
      <c r="T866" s="645"/>
      <c r="U866" s="645"/>
      <c r="V866" s="645"/>
      <c r="W866" s="645"/>
      <c r="X866" s="645"/>
      <c r="Y866" s="645"/>
      <c r="Z866" s="646"/>
      <c r="AA866" s="636" t="s">
        <v>1</v>
      </c>
      <c r="AB866" s="637"/>
    </row>
    <row r="867" spans="1:28" ht="15" customHeight="1" x14ac:dyDescent="0.2">
      <c r="A867" s="412"/>
      <c r="B867" s="643"/>
      <c r="C867" s="647"/>
      <c r="D867" s="648"/>
      <c r="E867" s="648"/>
      <c r="F867" s="648"/>
      <c r="G867" s="648"/>
      <c r="H867" s="648"/>
      <c r="I867" s="648"/>
      <c r="J867" s="648"/>
      <c r="K867" s="648"/>
      <c r="L867" s="648"/>
      <c r="M867" s="648"/>
      <c r="N867" s="648"/>
      <c r="O867" s="648"/>
      <c r="P867" s="648"/>
      <c r="Q867" s="648"/>
      <c r="R867" s="648"/>
      <c r="S867" s="648"/>
      <c r="T867" s="648"/>
      <c r="U867" s="648"/>
      <c r="V867" s="648"/>
      <c r="W867" s="648"/>
      <c r="X867" s="648"/>
      <c r="Y867" s="648"/>
      <c r="Z867" s="649"/>
      <c r="AA867" s="638"/>
      <c r="AB867" s="639"/>
    </row>
    <row r="868" spans="1:28" ht="15" customHeight="1" x14ac:dyDescent="0.2">
      <c r="A868" s="412"/>
      <c r="B868" s="642" t="s">
        <v>8</v>
      </c>
      <c r="C868" s="644" t="s">
        <v>646</v>
      </c>
      <c r="D868" s="645"/>
      <c r="E868" s="645"/>
      <c r="F868" s="645"/>
      <c r="G868" s="645"/>
      <c r="H868" s="645"/>
      <c r="I868" s="645"/>
      <c r="J868" s="645"/>
      <c r="K868" s="645"/>
      <c r="L868" s="645"/>
      <c r="M868" s="645"/>
      <c r="N868" s="645"/>
      <c r="O868" s="645"/>
      <c r="P868" s="645"/>
      <c r="Q868" s="645"/>
      <c r="R868" s="645"/>
      <c r="S868" s="645"/>
      <c r="T868" s="645"/>
      <c r="U868" s="645"/>
      <c r="V868" s="645"/>
      <c r="W868" s="645"/>
      <c r="X868" s="645"/>
      <c r="Y868" s="645"/>
      <c r="Z868" s="646"/>
      <c r="AA868" s="636" t="s">
        <v>1</v>
      </c>
      <c r="AB868" s="637"/>
    </row>
    <row r="869" spans="1:28" ht="15" customHeight="1" x14ac:dyDescent="0.2">
      <c r="A869" s="412"/>
      <c r="B869" s="643"/>
      <c r="C869" s="647"/>
      <c r="D869" s="648"/>
      <c r="E869" s="648"/>
      <c r="F869" s="648"/>
      <c r="G869" s="648"/>
      <c r="H869" s="648"/>
      <c r="I869" s="648"/>
      <c r="J869" s="648"/>
      <c r="K869" s="648"/>
      <c r="L869" s="648"/>
      <c r="M869" s="648"/>
      <c r="N869" s="648"/>
      <c r="O869" s="648"/>
      <c r="P869" s="648"/>
      <c r="Q869" s="648"/>
      <c r="R869" s="648"/>
      <c r="S869" s="648"/>
      <c r="T869" s="648"/>
      <c r="U869" s="648"/>
      <c r="V869" s="648"/>
      <c r="W869" s="648"/>
      <c r="X869" s="648"/>
      <c r="Y869" s="648"/>
      <c r="Z869" s="649"/>
      <c r="AA869" s="638"/>
      <c r="AB869" s="639"/>
    </row>
    <row r="870" spans="1:28" s="453" customFormat="1" ht="9" customHeight="1" x14ac:dyDescent="0.2">
      <c r="A870" s="412"/>
      <c r="B870" s="412"/>
      <c r="C870" s="423"/>
      <c r="D870" s="423"/>
      <c r="E870" s="423"/>
      <c r="F870" s="423"/>
      <c r="G870" s="423"/>
      <c r="H870" s="423"/>
      <c r="I870" s="423"/>
      <c r="J870" s="423"/>
      <c r="K870" s="423"/>
      <c r="L870" s="423"/>
      <c r="M870" s="423"/>
      <c r="N870" s="423"/>
      <c r="O870" s="423"/>
      <c r="P870" s="423"/>
      <c r="Q870" s="423"/>
      <c r="R870" s="423"/>
      <c r="S870" s="423"/>
      <c r="T870" s="423"/>
      <c r="U870" s="423"/>
      <c r="V870" s="423"/>
      <c r="W870" s="423"/>
      <c r="X870" s="423"/>
      <c r="Y870" s="423"/>
      <c r="Z870" s="506"/>
      <c r="AA870" s="424"/>
      <c r="AB870" s="424"/>
    </row>
    <row r="871" spans="1:28" ht="18" customHeight="1" x14ac:dyDescent="0.2">
      <c r="A871" s="406" t="s">
        <v>905</v>
      </c>
      <c r="B871" s="401"/>
      <c r="C871" s="412"/>
      <c r="D871" s="412"/>
      <c r="E871" s="412"/>
      <c r="F871" s="412"/>
      <c r="G871" s="412"/>
      <c r="H871" s="412"/>
      <c r="I871" s="412"/>
      <c r="J871" s="388"/>
      <c r="K871" s="388"/>
      <c r="L871" s="388"/>
      <c r="M871" s="388"/>
      <c r="N871" s="388"/>
      <c r="O871" s="388"/>
      <c r="P871" s="388"/>
      <c r="Q871" s="388"/>
      <c r="R871" s="388"/>
      <c r="S871" s="388"/>
      <c r="T871" s="388"/>
      <c r="U871" s="388"/>
      <c r="V871" s="388"/>
      <c r="W871" s="388"/>
      <c r="X871" s="388"/>
      <c r="Y871" s="388"/>
      <c r="Z871" s="388"/>
      <c r="AA871" s="419"/>
      <c r="AB871" s="419"/>
    </row>
    <row r="872" spans="1:28" ht="22.5" customHeight="1" x14ac:dyDescent="0.2">
      <c r="A872" s="406"/>
      <c r="B872" s="642" t="s">
        <v>15</v>
      </c>
      <c r="C872" s="644" t="s">
        <v>647</v>
      </c>
      <c r="D872" s="645"/>
      <c r="E872" s="645"/>
      <c r="F872" s="645"/>
      <c r="G872" s="645"/>
      <c r="H872" s="645"/>
      <c r="I872" s="645"/>
      <c r="J872" s="645"/>
      <c r="K872" s="645"/>
      <c r="L872" s="645"/>
      <c r="M872" s="645"/>
      <c r="N872" s="645"/>
      <c r="O872" s="645"/>
      <c r="P872" s="645"/>
      <c r="Q872" s="645"/>
      <c r="R872" s="645"/>
      <c r="S872" s="645"/>
      <c r="T872" s="645"/>
      <c r="U872" s="645"/>
      <c r="V872" s="645"/>
      <c r="W872" s="645"/>
      <c r="X872" s="645"/>
      <c r="Y872" s="645"/>
      <c r="Z872" s="646"/>
      <c r="AA872" s="636" t="s">
        <v>1</v>
      </c>
      <c r="AB872" s="637"/>
    </row>
    <row r="873" spans="1:28" ht="22.5" customHeight="1" x14ac:dyDescent="0.2">
      <c r="A873" s="406"/>
      <c r="B873" s="643"/>
      <c r="C873" s="647"/>
      <c r="D873" s="648"/>
      <c r="E873" s="648"/>
      <c r="F873" s="648"/>
      <c r="G873" s="648"/>
      <c r="H873" s="648"/>
      <c r="I873" s="648"/>
      <c r="J873" s="648"/>
      <c r="K873" s="648"/>
      <c r="L873" s="648"/>
      <c r="M873" s="648"/>
      <c r="N873" s="648"/>
      <c r="O873" s="648"/>
      <c r="P873" s="648"/>
      <c r="Q873" s="648"/>
      <c r="R873" s="648"/>
      <c r="S873" s="648"/>
      <c r="T873" s="648"/>
      <c r="U873" s="648"/>
      <c r="V873" s="648"/>
      <c r="W873" s="648"/>
      <c r="X873" s="648"/>
      <c r="Y873" s="648"/>
      <c r="Z873" s="649"/>
      <c r="AA873" s="638"/>
      <c r="AB873" s="639"/>
    </row>
    <row r="874" spans="1:28" ht="15" customHeight="1" x14ac:dyDescent="0.2">
      <c r="A874" s="412"/>
      <c r="B874" s="642" t="s">
        <v>6</v>
      </c>
      <c r="C874" s="644" t="s">
        <v>648</v>
      </c>
      <c r="D874" s="645"/>
      <c r="E874" s="645"/>
      <c r="F874" s="645"/>
      <c r="G874" s="645"/>
      <c r="H874" s="645"/>
      <c r="I874" s="645"/>
      <c r="J874" s="645"/>
      <c r="K874" s="645"/>
      <c r="L874" s="645"/>
      <c r="M874" s="645"/>
      <c r="N874" s="645"/>
      <c r="O874" s="645"/>
      <c r="P874" s="645"/>
      <c r="Q874" s="645"/>
      <c r="R874" s="645"/>
      <c r="S874" s="645"/>
      <c r="T874" s="645"/>
      <c r="U874" s="645"/>
      <c r="V874" s="645"/>
      <c r="W874" s="645"/>
      <c r="X874" s="645"/>
      <c r="Y874" s="645"/>
      <c r="Z874" s="646"/>
      <c r="AA874" s="636" t="s">
        <v>1</v>
      </c>
      <c r="AB874" s="637"/>
    </row>
    <row r="875" spans="1:28" ht="15" customHeight="1" x14ac:dyDescent="0.2">
      <c r="A875" s="412"/>
      <c r="B875" s="643"/>
      <c r="C875" s="647"/>
      <c r="D875" s="648"/>
      <c r="E875" s="648"/>
      <c r="F875" s="648"/>
      <c r="G875" s="648"/>
      <c r="H875" s="648"/>
      <c r="I875" s="648"/>
      <c r="J875" s="648"/>
      <c r="K875" s="648"/>
      <c r="L875" s="648"/>
      <c r="M875" s="648"/>
      <c r="N875" s="648"/>
      <c r="O875" s="648"/>
      <c r="P875" s="648"/>
      <c r="Q875" s="648"/>
      <c r="R875" s="648"/>
      <c r="S875" s="648"/>
      <c r="T875" s="648"/>
      <c r="U875" s="648"/>
      <c r="V875" s="648"/>
      <c r="W875" s="648"/>
      <c r="X875" s="648"/>
      <c r="Y875" s="648"/>
      <c r="Z875" s="649"/>
      <c r="AA875" s="638"/>
      <c r="AB875" s="639"/>
    </row>
    <row r="876" spans="1:28" s="420" customFormat="1" ht="30" customHeight="1" x14ac:dyDescent="0.15">
      <c r="A876" s="412"/>
      <c r="B876" s="412"/>
      <c r="C876" s="455"/>
      <c r="D876" s="455"/>
      <c r="E876" s="455"/>
      <c r="F876" s="455"/>
      <c r="G876" s="455"/>
      <c r="H876" s="455"/>
      <c r="I876" s="455"/>
      <c r="J876" s="455"/>
      <c r="K876" s="455"/>
      <c r="L876" s="455"/>
      <c r="M876" s="455"/>
      <c r="N876" s="455"/>
      <c r="O876" s="455"/>
      <c r="P876" s="455"/>
      <c r="Q876" s="455"/>
      <c r="R876" s="455"/>
      <c r="S876" s="455"/>
      <c r="T876" s="455"/>
      <c r="U876" s="455"/>
      <c r="V876" s="455"/>
      <c r="W876" s="455"/>
      <c r="X876" s="455"/>
      <c r="Y876" s="455"/>
      <c r="Z876" s="455"/>
      <c r="AA876" s="455"/>
      <c r="AB876" s="455"/>
    </row>
    <row r="877" spans="1:28" s="420" customFormat="1" ht="15" customHeight="1" x14ac:dyDescent="0.15">
      <c r="A877" s="712" t="s">
        <v>351</v>
      </c>
      <c r="B877" s="712"/>
      <c r="C877" s="712"/>
      <c r="D877" s="712"/>
      <c r="E877" s="712"/>
      <c r="F877" s="712"/>
      <c r="G877" s="712"/>
      <c r="H877" s="712"/>
      <c r="I877" s="712"/>
      <c r="J877" s="712"/>
      <c r="K877" s="712"/>
      <c r="L877" s="712"/>
      <c r="M877" s="712"/>
      <c r="N877" s="712"/>
      <c r="O877" s="712"/>
      <c r="P877" s="712"/>
      <c r="Q877" s="712"/>
      <c r="R877" s="712"/>
      <c r="S877" s="712"/>
      <c r="T877" s="712"/>
      <c r="U877" s="712"/>
      <c r="V877" s="712"/>
      <c r="W877" s="712"/>
      <c r="X877" s="712"/>
      <c r="Y877" s="712"/>
      <c r="Z877" s="712"/>
      <c r="AA877" s="712"/>
      <c r="AB877" s="712"/>
    </row>
    <row r="878" spans="1:28" s="453" customFormat="1" ht="15" customHeight="1" x14ac:dyDescent="0.2">
      <c r="A878" s="712"/>
      <c r="B878" s="712"/>
      <c r="C878" s="712"/>
      <c r="D878" s="712"/>
      <c r="E878" s="712"/>
      <c r="F878" s="712"/>
      <c r="G878" s="712"/>
      <c r="H878" s="712"/>
      <c r="I878" s="712"/>
      <c r="J878" s="712"/>
      <c r="K878" s="712"/>
      <c r="L878" s="712"/>
      <c r="M878" s="712"/>
      <c r="N878" s="712"/>
      <c r="O878" s="712"/>
      <c r="P878" s="712"/>
      <c r="Q878" s="712"/>
      <c r="R878" s="712"/>
      <c r="S878" s="712"/>
      <c r="T878" s="712"/>
      <c r="U878" s="712"/>
      <c r="V878" s="712"/>
      <c r="W878" s="712"/>
      <c r="X878" s="712"/>
      <c r="Y878" s="712"/>
      <c r="Z878" s="712"/>
      <c r="AA878" s="712"/>
      <c r="AB878" s="712"/>
    </row>
    <row r="879" spans="1:28" s="453" customFormat="1" ht="12.75" customHeight="1" x14ac:dyDescent="0.2">
      <c r="A879" s="712"/>
      <c r="B879" s="712"/>
      <c r="C879" s="712"/>
      <c r="D879" s="712"/>
      <c r="E879" s="712"/>
      <c r="F879" s="712"/>
      <c r="G879" s="712"/>
      <c r="H879" s="712"/>
      <c r="I879" s="712"/>
      <c r="J879" s="712"/>
      <c r="K879" s="712"/>
      <c r="L879" s="712"/>
      <c r="M879" s="712"/>
      <c r="N879" s="712"/>
      <c r="O879" s="712"/>
      <c r="P879" s="712"/>
      <c r="Q879" s="712"/>
      <c r="R879" s="712"/>
      <c r="S879" s="712"/>
      <c r="T879" s="712"/>
      <c r="U879" s="712"/>
      <c r="V879" s="712"/>
      <c r="W879" s="712"/>
      <c r="X879" s="712"/>
      <c r="Y879" s="712"/>
      <c r="Z879" s="712"/>
      <c r="AA879" s="712"/>
      <c r="AB879" s="712"/>
    </row>
    <row r="880" spans="1:28" s="453" customFormat="1" ht="18" customHeight="1" x14ac:dyDescent="0.2">
      <c r="A880" s="712"/>
      <c r="B880" s="712"/>
      <c r="C880" s="712"/>
      <c r="D880" s="712"/>
      <c r="E880" s="712"/>
      <c r="F880" s="712"/>
      <c r="G880" s="712"/>
      <c r="H880" s="712"/>
      <c r="I880" s="712"/>
      <c r="J880" s="712"/>
      <c r="K880" s="712"/>
      <c r="L880" s="712"/>
      <c r="M880" s="712"/>
      <c r="N880" s="712"/>
      <c r="O880" s="712"/>
      <c r="P880" s="712"/>
      <c r="Q880" s="712"/>
      <c r="R880" s="712"/>
      <c r="S880" s="712"/>
      <c r="T880" s="712"/>
      <c r="U880" s="712"/>
      <c r="V880" s="712"/>
      <c r="W880" s="712"/>
      <c r="X880" s="712"/>
      <c r="Y880" s="712"/>
      <c r="Z880" s="712"/>
      <c r="AA880" s="712"/>
      <c r="AB880" s="712"/>
    </row>
    <row r="881" spans="1:28" s="453" customFormat="1" ht="27" customHeight="1" thickBot="1" x14ac:dyDescent="0.25">
      <c r="A881" s="412"/>
      <c r="B881" s="412"/>
      <c r="C881" s="455"/>
      <c r="D881" s="455"/>
      <c r="E881" s="455"/>
      <c r="F881" s="455"/>
      <c r="G881" s="455"/>
      <c r="H881" s="455"/>
      <c r="I881" s="455"/>
      <c r="J881" s="455"/>
      <c r="K881" s="455"/>
      <c r="L881" s="455"/>
      <c r="M881" s="455"/>
      <c r="N881" s="455"/>
      <c r="O881" s="455"/>
      <c r="P881" s="455"/>
      <c r="Q881" s="455"/>
      <c r="R881" s="455"/>
      <c r="S881" s="455"/>
      <c r="T881" s="455"/>
      <c r="U881" s="455"/>
      <c r="V881" s="455"/>
      <c r="W881" s="455"/>
      <c r="X881" s="455"/>
      <c r="Y881" s="419"/>
      <c r="Z881" s="419"/>
      <c r="AA881" s="419"/>
      <c r="AB881" s="419"/>
    </row>
    <row r="882" spans="1:28" s="453" customFormat="1" ht="27" customHeight="1" thickTop="1" x14ac:dyDescent="0.2">
      <c r="A882" s="816" t="s">
        <v>97</v>
      </c>
      <c r="B882" s="817"/>
      <c r="C882" s="817"/>
      <c r="D882" s="817"/>
      <c r="E882" s="817"/>
      <c r="F882" s="817"/>
      <c r="G882" s="817"/>
      <c r="H882" s="817"/>
      <c r="I882" s="817"/>
      <c r="J882" s="817"/>
      <c r="K882" s="817"/>
      <c r="L882" s="817"/>
      <c r="M882" s="817"/>
      <c r="N882" s="817"/>
      <c r="O882" s="817"/>
      <c r="P882" s="817"/>
      <c r="Q882" s="817"/>
      <c r="R882" s="817"/>
      <c r="S882" s="817"/>
      <c r="T882" s="817"/>
      <c r="U882" s="817"/>
      <c r="V882" s="817"/>
      <c r="W882" s="817"/>
      <c r="X882" s="817"/>
      <c r="Y882" s="817"/>
      <c r="Z882" s="817"/>
      <c r="AA882" s="817"/>
      <c r="AB882" s="818"/>
    </row>
    <row r="883" spans="1:28" s="453" customFormat="1" ht="29.25" customHeight="1" x14ac:dyDescent="0.2">
      <c r="A883" s="482" t="s">
        <v>45</v>
      </c>
      <c r="B883" s="819" t="s">
        <v>299</v>
      </c>
      <c r="C883" s="819"/>
      <c r="D883" s="819"/>
      <c r="E883" s="819"/>
      <c r="F883" s="819"/>
      <c r="G883" s="819"/>
      <c r="H883" s="819"/>
      <c r="I883" s="819"/>
      <c r="J883" s="819"/>
      <c r="K883" s="819"/>
      <c r="L883" s="819"/>
      <c r="M883" s="819"/>
      <c r="N883" s="819"/>
      <c r="O883" s="819"/>
      <c r="P883" s="819"/>
      <c r="Q883" s="819"/>
      <c r="R883" s="819"/>
      <c r="S883" s="819"/>
      <c r="T883" s="819"/>
      <c r="U883" s="819"/>
      <c r="V883" s="819"/>
      <c r="W883" s="819"/>
      <c r="X883" s="819"/>
      <c r="Y883" s="819"/>
      <c r="Z883" s="819"/>
      <c r="AA883" s="819"/>
      <c r="AB883" s="820"/>
    </row>
    <row r="884" spans="1:28" s="453" customFormat="1" ht="12" customHeight="1" x14ac:dyDescent="0.2">
      <c r="A884" s="483" t="s">
        <v>45</v>
      </c>
      <c r="B884" s="640" t="s">
        <v>24</v>
      </c>
      <c r="C884" s="640"/>
      <c r="D884" s="640"/>
      <c r="E884" s="640"/>
      <c r="F884" s="640"/>
      <c r="G884" s="640"/>
      <c r="H884" s="640"/>
      <c r="I884" s="640"/>
      <c r="J884" s="640"/>
      <c r="K884" s="640"/>
      <c r="L884" s="640"/>
      <c r="M884" s="640"/>
      <c r="N884" s="640"/>
      <c r="O884" s="640"/>
      <c r="P884" s="640"/>
      <c r="Q884" s="640"/>
      <c r="R884" s="640"/>
      <c r="S884" s="640"/>
      <c r="T884" s="640"/>
      <c r="U884" s="640"/>
      <c r="V884" s="640"/>
      <c r="W884" s="640"/>
      <c r="X884" s="640"/>
      <c r="Y884" s="640"/>
      <c r="Z884" s="640"/>
      <c r="AA884" s="640"/>
      <c r="AB884" s="711"/>
    </row>
    <row r="885" spans="1:28" s="453" customFormat="1" ht="18.75" customHeight="1" x14ac:dyDescent="0.2">
      <c r="A885" s="483" t="s">
        <v>46</v>
      </c>
      <c r="B885" s="417" t="s">
        <v>119</v>
      </c>
      <c r="C885" s="407"/>
      <c r="D885" s="407"/>
      <c r="E885" s="407"/>
      <c r="F885" s="407"/>
      <c r="G885" s="407"/>
      <c r="H885" s="407"/>
      <c r="I885" s="407"/>
      <c r="J885" s="407"/>
      <c r="K885" s="407"/>
      <c r="L885" s="407"/>
      <c r="M885" s="407"/>
      <c r="N885" s="407"/>
      <c r="O885" s="407"/>
      <c r="P885" s="407"/>
      <c r="Q885" s="407"/>
      <c r="R885" s="407"/>
      <c r="S885" s="407"/>
      <c r="T885" s="407"/>
      <c r="U885" s="407"/>
      <c r="V885" s="407"/>
      <c r="W885" s="407"/>
      <c r="X885" s="407"/>
      <c r="Y885" s="407"/>
      <c r="Z885" s="407"/>
      <c r="AA885" s="407"/>
      <c r="AB885" s="484"/>
    </row>
    <row r="886" spans="1:28" s="453" customFormat="1" ht="15" customHeight="1" x14ac:dyDescent="0.2">
      <c r="A886" s="485"/>
      <c r="B886" s="407" t="s">
        <v>107</v>
      </c>
      <c r="C886" s="407"/>
      <c r="D886" s="407"/>
      <c r="E886" s="407"/>
      <c r="F886" s="407"/>
      <c r="G886" s="407"/>
      <c r="H886" s="407"/>
      <c r="I886" s="407"/>
      <c r="J886" s="407"/>
      <c r="K886" s="407"/>
      <c r="L886" s="407"/>
      <c r="M886" s="407"/>
      <c r="N886" s="407"/>
      <c r="O886" s="407"/>
      <c r="P886" s="407"/>
      <c r="Q886" s="407"/>
      <c r="R886" s="407"/>
      <c r="S886" s="407"/>
      <c r="T886" s="407"/>
      <c r="U886" s="407"/>
      <c r="V886" s="407"/>
      <c r="W886" s="407"/>
      <c r="X886" s="407"/>
      <c r="Y886" s="407"/>
      <c r="Z886" s="407"/>
      <c r="AA886" s="407"/>
      <c r="AB886" s="484"/>
    </row>
    <row r="887" spans="1:28" s="453" customFormat="1" ht="15" customHeight="1" x14ac:dyDescent="0.2">
      <c r="A887" s="485"/>
      <c r="B887" s="407" t="s">
        <v>324</v>
      </c>
      <c r="C887" s="407"/>
      <c r="D887" s="407"/>
      <c r="E887" s="407"/>
      <c r="F887" s="407"/>
      <c r="G887" s="407"/>
      <c r="H887" s="407"/>
      <c r="I887" s="407"/>
      <c r="J887" s="407"/>
      <c r="K887" s="407"/>
      <c r="L887" s="407"/>
      <c r="M887" s="407"/>
      <c r="N887" s="407"/>
      <c r="O887" s="407"/>
      <c r="P887" s="407"/>
      <c r="Q887" s="407"/>
      <c r="R887" s="407"/>
      <c r="S887" s="407"/>
      <c r="T887" s="407"/>
      <c r="U887" s="407"/>
      <c r="V887" s="407"/>
      <c r="W887" s="407"/>
      <c r="X887" s="407"/>
      <c r="Y887" s="407"/>
      <c r="Z887" s="407"/>
      <c r="AA887" s="407"/>
      <c r="AB887" s="484"/>
    </row>
    <row r="888" spans="1:28" s="453" customFormat="1" ht="15" customHeight="1" x14ac:dyDescent="0.2">
      <c r="A888" s="485"/>
      <c r="B888" s="407" t="s">
        <v>325</v>
      </c>
      <c r="C888" s="407"/>
      <c r="D888" s="407"/>
      <c r="E888" s="407"/>
      <c r="F888" s="407"/>
      <c r="G888" s="407"/>
      <c r="H888" s="407"/>
      <c r="I888" s="407"/>
      <c r="J888" s="407"/>
      <c r="K888" s="407" t="s">
        <v>327</v>
      </c>
      <c r="L888" s="407"/>
      <c r="M888" s="407"/>
      <c r="N888" s="407"/>
      <c r="O888" s="407"/>
      <c r="P888" s="407"/>
      <c r="Q888" s="407"/>
      <c r="R888" s="407"/>
      <c r="S888" s="407"/>
      <c r="T888" s="407"/>
      <c r="U888" s="407"/>
      <c r="V888" s="407"/>
      <c r="W888" s="407"/>
      <c r="X888" s="407"/>
      <c r="Y888" s="407"/>
      <c r="Z888" s="407"/>
      <c r="AA888" s="407"/>
      <c r="AB888" s="484"/>
    </row>
    <row r="889" spans="1:28" s="453" customFormat="1" ht="15" customHeight="1" x14ac:dyDescent="0.2">
      <c r="A889" s="485"/>
      <c r="B889" s="407" t="s">
        <v>326</v>
      </c>
      <c r="C889" s="407"/>
      <c r="D889" s="407"/>
      <c r="E889" s="407"/>
      <c r="F889" s="407"/>
      <c r="G889" s="407"/>
      <c r="H889" s="407"/>
      <c r="I889" s="407"/>
      <c r="J889" s="407"/>
      <c r="K889" s="407"/>
      <c r="L889" s="407"/>
      <c r="M889" s="407"/>
      <c r="N889" s="407"/>
      <c r="O889" s="407"/>
      <c r="P889" s="407"/>
      <c r="Q889" s="407"/>
      <c r="R889" s="407"/>
      <c r="S889" s="407"/>
      <c r="T889" s="407"/>
      <c r="U889" s="407"/>
      <c r="V889" s="407"/>
      <c r="W889" s="407"/>
      <c r="X889" s="407"/>
      <c r="Y889" s="407"/>
      <c r="Z889" s="407"/>
      <c r="AA889" s="407"/>
      <c r="AB889" s="484"/>
    </row>
    <row r="890" spans="1:28" ht="17.25" customHeight="1" thickBot="1" x14ac:dyDescent="0.25">
      <c r="A890" s="813"/>
      <c r="B890" s="814"/>
      <c r="C890" s="814"/>
      <c r="D890" s="814"/>
      <c r="E890" s="814"/>
      <c r="F890" s="814"/>
      <c r="G890" s="814"/>
      <c r="H890" s="814"/>
      <c r="I890" s="814"/>
      <c r="J890" s="814"/>
      <c r="K890" s="814"/>
      <c r="L890" s="814"/>
      <c r="M890" s="814"/>
      <c r="N890" s="814"/>
      <c r="O890" s="814"/>
      <c r="P890" s="814"/>
      <c r="Q890" s="814"/>
      <c r="R890" s="814"/>
      <c r="S890" s="814"/>
      <c r="T890" s="814"/>
      <c r="U890" s="814"/>
      <c r="V890" s="814"/>
      <c r="W890" s="814"/>
      <c r="X890" s="814"/>
      <c r="Y890" s="814"/>
      <c r="Z890" s="814"/>
      <c r="AA890" s="814"/>
      <c r="AB890" s="815"/>
    </row>
    <row r="891" spans="1:28" s="420" customFormat="1" ht="13.5" customHeight="1" thickTop="1" x14ac:dyDescent="0.2">
      <c r="A891" s="388"/>
      <c r="B891" s="388"/>
      <c r="C891" s="388"/>
      <c r="D891" s="388"/>
      <c r="E891" s="388"/>
      <c r="F891" s="388"/>
      <c r="G891" s="388"/>
      <c r="H891" s="388"/>
      <c r="I891" s="388"/>
      <c r="J891" s="388"/>
      <c r="K891" s="388"/>
      <c r="L891" s="388"/>
      <c r="M891" s="388"/>
      <c r="N891" s="388"/>
      <c r="O891" s="388"/>
      <c r="P891" s="388"/>
      <c r="Q891" s="388"/>
      <c r="R891" s="388"/>
      <c r="S891" s="388"/>
      <c r="T891" s="388"/>
      <c r="U891" s="388"/>
      <c r="V891" s="388"/>
      <c r="W891" s="388"/>
      <c r="X891" s="388"/>
      <c r="Y891" s="419"/>
      <c r="Z891" s="419"/>
      <c r="AA891" s="419"/>
      <c r="AB891" s="419"/>
    </row>
    <row r="892" spans="1:28" s="420" customFormat="1" ht="13.5" customHeight="1" x14ac:dyDescent="0.2">
      <c r="A892" s="388"/>
      <c r="B892" s="388"/>
      <c r="C892" s="388"/>
      <c r="D892" s="388"/>
      <c r="E892" s="388"/>
      <c r="F892" s="388"/>
      <c r="G892" s="388"/>
      <c r="H892" s="388"/>
      <c r="I892" s="388"/>
      <c r="J892" s="388"/>
      <c r="K892" s="388"/>
      <c r="L892" s="388"/>
      <c r="M892" s="388"/>
      <c r="N892" s="388"/>
      <c r="O892" s="388"/>
      <c r="P892" s="388"/>
      <c r="Q892" s="388"/>
      <c r="R892" s="388"/>
      <c r="S892" s="388"/>
      <c r="T892" s="388"/>
      <c r="U892" s="388"/>
      <c r="V892" s="388"/>
      <c r="W892" s="388"/>
      <c r="X892" s="388"/>
      <c r="Y892" s="419"/>
      <c r="Z892" s="419"/>
      <c r="AA892" s="419"/>
      <c r="AB892" s="419"/>
    </row>
    <row r="893" spans="1:28" s="420" customFormat="1" ht="13.5" customHeight="1" x14ac:dyDescent="0.2">
      <c r="A893" s="388"/>
      <c r="B893" s="388"/>
      <c r="C893" s="388"/>
      <c r="D893" s="388"/>
      <c r="E893" s="388"/>
      <c r="F893" s="388"/>
      <c r="G893" s="388"/>
      <c r="H893" s="388"/>
      <c r="I893" s="388"/>
      <c r="J893" s="388"/>
      <c r="K893" s="388"/>
      <c r="L893" s="388"/>
      <c r="M893" s="388"/>
      <c r="N893" s="388"/>
      <c r="O893" s="388"/>
      <c r="P893" s="388"/>
      <c r="Q893" s="388"/>
      <c r="R893" s="388"/>
      <c r="S893" s="388"/>
      <c r="T893" s="388"/>
      <c r="U893" s="388"/>
      <c r="V893" s="388"/>
      <c r="W893" s="388"/>
      <c r="X893" s="388"/>
      <c r="Y893" s="419"/>
      <c r="Z893" s="419"/>
      <c r="AA893" s="419"/>
      <c r="AB893" s="419"/>
    </row>
    <row r="894" spans="1:28" s="420" customFormat="1" ht="13.5" customHeight="1" x14ac:dyDescent="0.2">
      <c r="A894" s="388"/>
      <c r="B894" s="388"/>
      <c r="C894" s="388"/>
      <c r="D894" s="388"/>
      <c r="E894" s="388"/>
      <c r="F894" s="388"/>
      <c r="G894" s="388"/>
      <c r="H894" s="388"/>
      <c r="I894" s="388"/>
      <c r="J894" s="388"/>
      <c r="K894" s="388"/>
      <c r="L894" s="388"/>
      <c r="M894" s="388"/>
      <c r="N894" s="388"/>
      <c r="O894" s="388"/>
      <c r="P894" s="388"/>
      <c r="Q894" s="388"/>
      <c r="R894" s="388"/>
      <c r="S894" s="388"/>
      <c r="T894" s="388"/>
      <c r="U894" s="388"/>
      <c r="V894" s="388"/>
      <c r="W894" s="388"/>
      <c r="X894" s="388"/>
      <c r="Y894" s="419"/>
      <c r="Z894" s="419"/>
      <c r="AA894" s="419"/>
      <c r="AB894" s="419"/>
    </row>
    <row r="895" spans="1:28" s="453" customFormat="1" ht="13.5" customHeight="1" x14ac:dyDescent="0.2">
      <c r="A895" s="388"/>
      <c r="B895" s="388"/>
      <c r="C895" s="388"/>
      <c r="D895" s="388"/>
      <c r="E895" s="388"/>
      <c r="F895" s="388"/>
      <c r="G895" s="388"/>
      <c r="H895" s="388"/>
      <c r="I895" s="388"/>
      <c r="J895" s="388"/>
      <c r="K895" s="388"/>
      <c r="L895" s="388"/>
      <c r="M895" s="388"/>
      <c r="N895" s="388"/>
      <c r="O895" s="388"/>
      <c r="P895" s="388"/>
      <c r="Q895" s="388"/>
      <c r="R895" s="388"/>
      <c r="S895" s="388"/>
      <c r="T895" s="388"/>
      <c r="U895" s="388"/>
      <c r="V895" s="388"/>
      <c r="W895" s="388"/>
      <c r="X895" s="388"/>
      <c r="Y895" s="419"/>
      <c r="Z895" s="419"/>
      <c r="AA895" s="419"/>
      <c r="AB895" s="419"/>
    </row>
    <row r="896" spans="1:28" ht="11.25" customHeight="1" x14ac:dyDescent="0.2">
      <c r="A896" s="486"/>
      <c r="B896" s="486"/>
      <c r="C896" s="486"/>
      <c r="D896" s="388"/>
      <c r="E896" s="388"/>
      <c r="F896" s="388"/>
      <c r="G896" s="388"/>
      <c r="H896" s="388"/>
      <c r="I896" s="388"/>
      <c r="J896" s="388"/>
      <c r="K896" s="388"/>
      <c r="L896" s="388"/>
      <c r="M896" s="388"/>
      <c r="N896" s="388"/>
      <c r="O896" s="388"/>
      <c r="P896" s="388"/>
      <c r="Q896" s="388"/>
      <c r="R896" s="388"/>
      <c r="S896" s="388"/>
      <c r="T896" s="388"/>
      <c r="U896" s="388"/>
      <c r="V896" s="388"/>
      <c r="W896" s="388"/>
      <c r="X896" s="388"/>
      <c r="Y896" s="419"/>
      <c r="Z896" s="419"/>
      <c r="AA896" s="419"/>
      <c r="AB896" s="419"/>
    </row>
    <row r="897" spans="1:28" ht="30" customHeight="1" x14ac:dyDescent="0.2">
      <c r="A897" s="388"/>
      <c r="B897" s="388"/>
      <c r="C897" s="388"/>
      <c r="D897" s="388"/>
      <c r="E897" s="388"/>
      <c r="F897" s="388"/>
      <c r="G897" s="388"/>
      <c r="H897" s="388"/>
      <c r="I897" s="388"/>
      <c r="J897" s="388"/>
      <c r="K897" s="388"/>
      <c r="L897" s="388"/>
      <c r="M897" s="388"/>
      <c r="N897" s="388"/>
      <c r="O897" s="388"/>
      <c r="P897" s="388"/>
      <c r="Q897" s="388"/>
      <c r="R897" s="388"/>
      <c r="S897" s="388"/>
      <c r="T897" s="388"/>
      <c r="U897" s="388"/>
      <c r="V897" s="388"/>
      <c r="W897" s="388"/>
      <c r="X897" s="388"/>
      <c r="Y897" s="419"/>
      <c r="Z897" s="419"/>
      <c r="AA897" s="419"/>
      <c r="AB897" s="419"/>
    </row>
    <row r="898" spans="1:28" s="487" customFormat="1" ht="27" customHeight="1" x14ac:dyDescent="0.2">
      <c r="A898" s="414"/>
      <c r="B898" s="388"/>
      <c r="C898" s="388"/>
      <c r="D898" s="388"/>
      <c r="E898" s="388"/>
      <c r="F898" s="388"/>
      <c r="G898" s="388"/>
      <c r="H898" s="388"/>
      <c r="I898" s="388"/>
      <c r="J898" s="388"/>
      <c r="K898" s="388"/>
      <c r="L898" s="388"/>
      <c r="M898" s="388"/>
      <c r="N898" s="388"/>
      <c r="O898" s="388"/>
      <c r="P898" s="388"/>
      <c r="Q898" s="388"/>
      <c r="R898" s="388"/>
      <c r="S898" s="388"/>
      <c r="T898" s="388"/>
      <c r="U898" s="388"/>
      <c r="V898" s="388"/>
      <c r="W898" s="388"/>
      <c r="X898" s="388"/>
      <c r="Y898" s="419"/>
      <c r="Z898" s="419"/>
      <c r="AA898" s="419"/>
      <c r="AB898" s="419"/>
    </row>
    <row r="899" spans="1:28" s="488" customFormat="1" ht="28.5" customHeight="1" x14ac:dyDescent="0.2">
      <c r="A899" s="388"/>
      <c r="B899" s="388"/>
      <c r="C899" s="388"/>
      <c r="D899" s="388"/>
      <c r="E899" s="388"/>
      <c r="F899" s="388"/>
      <c r="G899" s="388"/>
      <c r="H899" s="388"/>
      <c r="I899" s="388"/>
      <c r="J899" s="388"/>
      <c r="K899" s="388"/>
      <c r="L899" s="388"/>
      <c r="M899" s="388"/>
      <c r="N899" s="388"/>
      <c r="O899" s="388"/>
      <c r="P899" s="388"/>
      <c r="Q899" s="388"/>
      <c r="R899" s="388"/>
      <c r="S899" s="388"/>
      <c r="T899" s="388"/>
      <c r="U899" s="388"/>
      <c r="V899" s="388"/>
      <c r="W899" s="388"/>
      <c r="X899" s="388"/>
      <c r="Y899" s="419"/>
      <c r="Z899" s="419"/>
      <c r="AA899" s="419"/>
      <c r="AB899" s="419"/>
    </row>
    <row r="900" spans="1:28" s="409" customFormat="1" x14ac:dyDescent="0.2">
      <c r="A900" s="388"/>
      <c r="B900" s="415"/>
      <c r="C900" s="415"/>
      <c r="D900" s="415"/>
      <c r="E900" s="415"/>
      <c r="F900" s="388"/>
      <c r="G900" s="388"/>
      <c r="H900" s="388"/>
      <c r="I900" s="388"/>
      <c r="J900" s="388"/>
      <c r="K900" s="388"/>
      <c r="L900" s="388"/>
      <c r="M900" s="388"/>
      <c r="N900" s="388"/>
      <c r="O900" s="388"/>
      <c r="P900" s="388"/>
      <c r="Q900" s="388"/>
      <c r="R900" s="388"/>
      <c r="S900" s="388"/>
      <c r="T900" s="388"/>
      <c r="U900" s="388"/>
      <c r="V900" s="388"/>
      <c r="W900" s="388"/>
      <c r="X900" s="388"/>
      <c r="Y900" s="419"/>
      <c r="Z900" s="419"/>
      <c r="AA900" s="419"/>
      <c r="AB900" s="419"/>
    </row>
    <row r="901" spans="1:28" s="409" customFormat="1" x14ac:dyDescent="0.2">
      <c r="A901" s="388"/>
      <c r="B901" s="415"/>
      <c r="C901" s="415"/>
      <c r="D901" s="415"/>
      <c r="E901" s="415"/>
      <c r="F901" s="388"/>
      <c r="G901" s="388"/>
      <c r="H901" s="388"/>
      <c r="I901" s="388"/>
      <c r="J901" s="388"/>
      <c r="K901" s="388"/>
      <c r="L901" s="388"/>
      <c r="M901" s="388"/>
      <c r="N901" s="388"/>
      <c r="O901" s="388"/>
      <c r="P901" s="388"/>
      <c r="Q901" s="388"/>
      <c r="R901" s="388"/>
      <c r="S901" s="388"/>
      <c r="T901" s="388"/>
      <c r="U901" s="388"/>
      <c r="V901" s="388"/>
      <c r="W901" s="388"/>
      <c r="X901" s="388"/>
      <c r="Y901" s="419"/>
      <c r="Z901" s="419"/>
      <c r="AA901" s="419"/>
      <c r="AB901" s="419"/>
    </row>
    <row r="902" spans="1:28" s="409" customFormat="1" x14ac:dyDescent="0.2">
      <c r="A902" s="388"/>
      <c r="B902" s="415"/>
      <c r="C902" s="415"/>
      <c r="D902" s="415"/>
      <c r="E902" s="415"/>
      <c r="F902" s="388"/>
      <c r="G902" s="388"/>
      <c r="H902" s="388"/>
      <c r="I902" s="388"/>
      <c r="J902" s="388"/>
      <c r="K902" s="388"/>
      <c r="L902" s="388"/>
      <c r="M902" s="388"/>
      <c r="N902" s="388"/>
      <c r="O902" s="388"/>
      <c r="P902" s="388"/>
      <c r="Q902" s="388"/>
      <c r="R902" s="388"/>
      <c r="S902" s="388"/>
      <c r="T902" s="388"/>
      <c r="U902" s="388"/>
      <c r="V902" s="388"/>
      <c r="W902" s="388"/>
      <c r="X902" s="388"/>
      <c r="Y902" s="419"/>
      <c r="Z902" s="419"/>
      <c r="AA902" s="419"/>
      <c r="AB902" s="419"/>
    </row>
    <row r="903" spans="1:28" s="409" customFormat="1" x14ac:dyDescent="0.2">
      <c r="A903" s="387"/>
      <c r="B903" s="387"/>
      <c r="C903" s="387"/>
      <c r="D903" s="387"/>
      <c r="E903" s="387"/>
      <c r="F903" s="387"/>
      <c r="G903" s="387"/>
      <c r="H903" s="387"/>
      <c r="I903" s="387"/>
      <c r="J903" s="387"/>
      <c r="K903" s="387"/>
      <c r="L903" s="387"/>
      <c r="M903" s="387"/>
      <c r="N903" s="387"/>
      <c r="O903" s="387"/>
      <c r="P903" s="387"/>
      <c r="Q903" s="387"/>
      <c r="R903" s="387"/>
      <c r="S903" s="387"/>
      <c r="T903" s="387"/>
      <c r="U903" s="387"/>
      <c r="V903" s="387"/>
      <c r="W903" s="387"/>
      <c r="X903" s="387"/>
      <c r="Y903" s="489"/>
      <c r="Z903" s="489"/>
      <c r="AA903" s="489"/>
      <c r="AB903" s="489"/>
    </row>
    <row r="904" spans="1:28" s="409" customFormat="1" x14ac:dyDescent="0.2">
      <c r="A904" s="490"/>
      <c r="B904" s="387"/>
      <c r="C904" s="387"/>
      <c r="D904" s="387"/>
      <c r="E904" s="387"/>
      <c r="F904" s="387"/>
      <c r="G904" s="387"/>
      <c r="H904" s="387"/>
      <c r="I904" s="387"/>
      <c r="J904" s="387"/>
      <c r="K904" s="387"/>
      <c r="L904" s="387"/>
      <c r="M904" s="387"/>
      <c r="N904" s="387"/>
      <c r="O904" s="387"/>
      <c r="P904" s="387"/>
      <c r="Q904" s="387"/>
      <c r="R904" s="387"/>
      <c r="S904" s="387"/>
      <c r="T904" s="387"/>
      <c r="U904" s="387"/>
      <c r="V904" s="387"/>
      <c r="W904" s="387"/>
      <c r="X904" s="387"/>
      <c r="Y904" s="489"/>
      <c r="Z904" s="489"/>
      <c r="AA904" s="489"/>
      <c r="AB904" s="489"/>
    </row>
    <row r="905" spans="1:28" ht="26.25" customHeight="1" x14ac:dyDescent="0.2">
      <c r="A905" s="490"/>
      <c r="Y905" s="489"/>
      <c r="Z905" s="489"/>
      <c r="AA905" s="489"/>
      <c r="AB905" s="489"/>
    </row>
    <row r="906" spans="1:28" x14ac:dyDescent="0.2">
      <c r="A906" s="491"/>
      <c r="B906" s="491"/>
      <c r="C906" s="492"/>
      <c r="D906" s="492"/>
      <c r="F906" s="491"/>
      <c r="G906" s="491"/>
      <c r="V906" s="491"/>
      <c r="Y906" s="489"/>
      <c r="Z906" s="489"/>
      <c r="AA906" s="489"/>
      <c r="AB906" s="489"/>
    </row>
    <row r="907" spans="1:28" x14ac:dyDescent="0.2">
      <c r="A907" s="440"/>
      <c r="B907" s="440"/>
      <c r="C907" s="440"/>
      <c r="D907" s="440"/>
      <c r="F907" s="440"/>
      <c r="G907" s="440"/>
      <c r="V907" s="440"/>
      <c r="Y907" s="489"/>
      <c r="Z907" s="489"/>
      <c r="AA907" s="489"/>
      <c r="AB907" s="489"/>
    </row>
    <row r="908" spans="1:28" x14ac:dyDescent="0.2">
      <c r="A908" s="491"/>
      <c r="B908" s="491"/>
      <c r="C908" s="492"/>
      <c r="D908" s="492"/>
      <c r="F908" s="491"/>
      <c r="G908" s="491"/>
      <c r="V908" s="491"/>
      <c r="Y908" s="489"/>
      <c r="Z908" s="489"/>
      <c r="AA908" s="489"/>
      <c r="AB908" s="489"/>
    </row>
    <row r="909" spans="1:28" x14ac:dyDescent="0.2">
      <c r="A909" s="440"/>
      <c r="B909" s="440"/>
      <c r="C909" s="492"/>
      <c r="D909" s="492"/>
      <c r="F909" s="440"/>
      <c r="G909" s="440"/>
      <c r="V909" s="440"/>
      <c r="Y909" s="489"/>
      <c r="Z909" s="489"/>
      <c r="AA909" s="489"/>
      <c r="AB909" s="489"/>
    </row>
    <row r="910" spans="1:28" x14ac:dyDescent="0.2">
      <c r="A910" s="440"/>
      <c r="B910" s="440"/>
      <c r="C910" s="440"/>
      <c r="D910" s="440"/>
      <c r="F910" s="440"/>
      <c r="G910" s="440"/>
      <c r="V910" s="440"/>
      <c r="Y910" s="489"/>
      <c r="Z910" s="489"/>
      <c r="AA910" s="489"/>
      <c r="AB910" s="489"/>
    </row>
    <row r="911" spans="1:28" x14ac:dyDescent="0.2">
      <c r="A911" s="491"/>
      <c r="B911" s="491"/>
      <c r="C911" s="492"/>
      <c r="D911" s="492"/>
      <c r="F911" s="491"/>
      <c r="G911" s="491"/>
      <c r="V911" s="491"/>
      <c r="Y911" s="489"/>
      <c r="Z911" s="489"/>
      <c r="AA911" s="489"/>
      <c r="AB911" s="489"/>
    </row>
    <row r="912" spans="1:28" x14ac:dyDescent="0.2">
      <c r="A912" s="440"/>
      <c r="B912" s="440"/>
      <c r="C912" s="492"/>
      <c r="D912" s="492"/>
      <c r="F912" s="440"/>
      <c r="G912" s="440"/>
      <c r="V912" s="440"/>
      <c r="Y912" s="489"/>
      <c r="Z912" s="489"/>
      <c r="AA912" s="489"/>
      <c r="AB912" s="489"/>
    </row>
    <row r="913" spans="1:28" x14ac:dyDescent="0.2">
      <c r="A913" s="440"/>
      <c r="B913" s="440"/>
      <c r="C913" s="440"/>
      <c r="D913" s="440"/>
      <c r="F913" s="440"/>
      <c r="G913" s="440"/>
      <c r="V913" s="440"/>
      <c r="Y913" s="489"/>
      <c r="Z913" s="489"/>
      <c r="AA913" s="489"/>
      <c r="AB913" s="489"/>
    </row>
    <row r="914" spans="1:28" x14ac:dyDescent="0.2">
      <c r="A914" s="491"/>
      <c r="B914" s="491"/>
      <c r="C914" s="492"/>
      <c r="D914" s="492"/>
      <c r="F914" s="491"/>
      <c r="G914" s="491"/>
      <c r="V914" s="491"/>
      <c r="Y914" s="489"/>
      <c r="Z914" s="489"/>
      <c r="AA914" s="489"/>
      <c r="AB914" s="489"/>
    </row>
    <row r="915" spans="1:28" x14ac:dyDescent="0.2">
      <c r="A915" s="440"/>
      <c r="B915" s="440"/>
      <c r="C915" s="492"/>
      <c r="D915" s="492"/>
      <c r="E915" s="440"/>
      <c r="F915" s="440"/>
      <c r="G915" s="440"/>
      <c r="Y915" s="489"/>
      <c r="Z915" s="489"/>
      <c r="AA915" s="489"/>
      <c r="AB915" s="489"/>
    </row>
    <row r="916" spans="1:28" x14ac:dyDescent="0.2">
      <c r="A916" s="440"/>
      <c r="B916" s="440"/>
      <c r="C916" s="440"/>
      <c r="D916" s="440"/>
      <c r="E916" s="440"/>
      <c r="F916" s="440"/>
      <c r="G916" s="440"/>
      <c r="Y916" s="489"/>
      <c r="Z916" s="489"/>
      <c r="AA916" s="489"/>
      <c r="AB916" s="489"/>
    </row>
    <row r="917" spans="1:28" x14ac:dyDescent="0.2">
      <c r="A917" s="439"/>
      <c r="Y917" s="489"/>
      <c r="Z917" s="489"/>
      <c r="AA917" s="489"/>
      <c r="AB917" s="489"/>
    </row>
    <row r="918" spans="1:28" x14ac:dyDescent="0.2">
      <c r="Y918" s="489"/>
      <c r="Z918" s="489"/>
      <c r="AA918" s="489"/>
      <c r="AB918" s="489"/>
    </row>
    <row r="919" spans="1:28" x14ac:dyDescent="0.2">
      <c r="A919" s="490"/>
      <c r="Y919" s="489"/>
      <c r="Z919" s="489"/>
      <c r="AA919" s="489"/>
      <c r="AB919" s="489"/>
    </row>
    <row r="920" spans="1:28" x14ac:dyDescent="0.2">
      <c r="A920" s="439"/>
      <c r="Y920" s="489"/>
      <c r="Z920" s="489"/>
      <c r="AA920" s="489"/>
      <c r="AB920" s="489"/>
    </row>
    <row r="921" spans="1:28" x14ac:dyDescent="0.2">
      <c r="A921" s="490"/>
      <c r="Y921" s="489"/>
      <c r="Z921" s="489"/>
      <c r="AA921" s="489"/>
      <c r="AB921" s="489"/>
    </row>
    <row r="922" spans="1:28" x14ac:dyDescent="0.2">
      <c r="Y922" s="489"/>
      <c r="Z922" s="489"/>
      <c r="AA922" s="489"/>
      <c r="AB922" s="489"/>
    </row>
    <row r="923" spans="1:28" x14ac:dyDescent="0.2">
      <c r="A923" s="492"/>
      <c r="B923" s="492"/>
      <c r="X923" s="491"/>
      <c r="Y923" s="489"/>
      <c r="Z923" s="489"/>
      <c r="AA923" s="489"/>
      <c r="AB923" s="489"/>
    </row>
    <row r="924" spans="1:28" x14ac:dyDescent="0.2">
      <c r="A924" s="492"/>
      <c r="B924" s="492"/>
      <c r="C924" s="451"/>
      <c r="Y924" s="489"/>
      <c r="Z924" s="489"/>
      <c r="AA924" s="489"/>
      <c r="AB924" s="489"/>
    </row>
    <row r="925" spans="1:28" x14ac:dyDescent="0.2">
      <c r="A925" s="440"/>
      <c r="B925" s="440"/>
      <c r="C925" s="493"/>
      <c r="Y925" s="489"/>
      <c r="Z925" s="489"/>
      <c r="AA925" s="489"/>
      <c r="AB925" s="489"/>
    </row>
    <row r="926" spans="1:28" x14ac:dyDescent="0.2">
      <c r="A926" s="440"/>
      <c r="B926" s="440"/>
      <c r="C926" s="440"/>
      <c r="Y926" s="489"/>
      <c r="Z926" s="489"/>
      <c r="AA926" s="489"/>
      <c r="AB926" s="489"/>
    </row>
    <row r="927" spans="1:28" x14ac:dyDescent="0.2">
      <c r="A927" s="439"/>
      <c r="Y927" s="489"/>
      <c r="Z927" s="489"/>
      <c r="AA927" s="489"/>
      <c r="AB927" s="489"/>
    </row>
    <row r="928" spans="1:28" x14ac:dyDescent="0.2">
      <c r="A928" s="439"/>
      <c r="Y928" s="489"/>
      <c r="Z928" s="489"/>
      <c r="AA928" s="489"/>
      <c r="AB928" s="489"/>
    </row>
    <row r="929" spans="1:28" x14ac:dyDescent="0.2">
      <c r="Y929" s="489"/>
      <c r="Z929" s="489"/>
      <c r="AA929" s="489"/>
      <c r="AB929" s="489"/>
    </row>
    <row r="930" spans="1:28" x14ac:dyDescent="0.2">
      <c r="A930" s="492"/>
      <c r="B930" s="492"/>
      <c r="C930" s="492"/>
      <c r="Y930" s="489"/>
      <c r="Z930" s="489"/>
      <c r="AA930" s="489"/>
      <c r="AB930" s="489"/>
    </row>
    <row r="931" spans="1:28" x14ac:dyDescent="0.2">
      <c r="A931" s="440"/>
      <c r="B931" s="440"/>
      <c r="C931" s="440"/>
      <c r="Y931" s="489"/>
      <c r="Z931" s="489"/>
      <c r="AA931" s="489"/>
      <c r="AB931" s="489"/>
    </row>
    <row r="932" spans="1:28" x14ac:dyDescent="0.2">
      <c r="A932" s="439"/>
      <c r="Y932" s="489"/>
      <c r="Z932" s="489"/>
      <c r="AA932" s="489"/>
      <c r="AB932" s="489"/>
    </row>
    <row r="933" spans="1:28" x14ac:dyDescent="0.2">
      <c r="A933" s="492"/>
      <c r="B933" s="494"/>
      <c r="C933" s="494"/>
      <c r="Y933" s="489"/>
      <c r="Z933" s="489"/>
      <c r="AA933" s="489"/>
      <c r="AB933" s="489"/>
    </row>
    <row r="934" spans="1:28" x14ac:dyDescent="0.2">
      <c r="A934" s="492"/>
      <c r="B934" s="494"/>
      <c r="C934" s="494"/>
      <c r="Y934" s="489"/>
      <c r="Z934" s="489"/>
      <c r="AA934" s="489"/>
      <c r="AB934" s="489"/>
    </row>
    <row r="935" spans="1:28" x14ac:dyDescent="0.2">
      <c r="A935" s="492"/>
      <c r="B935" s="494"/>
      <c r="C935" s="494"/>
      <c r="Y935" s="489"/>
      <c r="Z935" s="489"/>
      <c r="AA935" s="489"/>
      <c r="AB935" s="489"/>
    </row>
    <row r="936" spans="1:28" x14ac:dyDescent="0.2">
      <c r="A936" s="494"/>
      <c r="B936" s="494"/>
      <c r="C936" s="494"/>
      <c r="Y936" s="489"/>
      <c r="Z936" s="489"/>
      <c r="AA936" s="489"/>
      <c r="AB936" s="489"/>
    </row>
    <row r="937" spans="1:28" x14ac:dyDescent="0.2">
      <c r="A937" s="492"/>
      <c r="B937" s="492"/>
      <c r="C937" s="492"/>
      <c r="Y937" s="489"/>
      <c r="Z937" s="489"/>
      <c r="AA937" s="489"/>
      <c r="AB937" s="489"/>
    </row>
    <row r="938" spans="1:28" x14ac:dyDescent="0.2">
      <c r="A938" s="495"/>
      <c r="B938" s="495"/>
      <c r="C938" s="495"/>
      <c r="Y938" s="489"/>
      <c r="Z938" s="489"/>
      <c r="AA938" s="489"/>
      <c r="AB938" s="489"/>
    </row>
    <row r="939" spans="1:28" x14ac:dyDescent="0.2">
      <c r="A939" s="495"/>
      <c r="B939" s="495"/>
      <c r="C939" s="495"/>
      <c r="Y939" s="489"/>
      <c r="Z939" s="489"/>
      <c r="AA939" s="489"/>
      <c r="AB939" s="489"/>
    </row>
    <row r="940" spans="1:28" x14ac:dyDescent="0.2">
      <c r="A940" s="496"/>
      <c r="B940" s="494"/>
      <c r="C940" s="494"/>
      <c r="Y940" s="489"/>
      <c r="Z940" s="489"/>
      <c r="AA940" s="489"/>
      <c r="AB940" s="489"/>
    </row>
    <row r="941" spans="1:28" x14ac:dyDescent="0.2">
      <c r="A941" s="496"/>
      <c r="B941" s="494"/>
      <c r="C941" s="494"/>
      <c r="Y941" s="489"/>
      <c r="Z941" s="489"/>
      <c r="AA941" s="489"/>
      <c r="AB941" s="489"/>
    </row>
    <row r="942" spans="1:28" x14ac:dyDescent="0.2">
      <c r="A942" s="492"/>
      <c r="B942" s="492"/>
      <c r="C942" s="492"/>
      <c r="Y942" s="489"/>
      <c r="Z942" s="489"/>
      <c r="AA942" s="489"/>
      <c r="AB942" s="489"/>
    </row>
    <row r="943" spans="1:28" x14ac:dyDescent="0.2">
      <c r="A943" s="492"/>
      <c r="B943" s="492"/>
      <c r="C943" s="492"/>
      <c r="Y943" s="489"/>
      <c r="Z943" s="489"/>
      <c r="AA943" s="489"/>
      <c r="AB943" s="489"/>
    </row>
    <row r="944" spans="1:28" x14ac:dyDescent="0.2">
      <c r="A944" s="492"/>
      <c r="B944" s="492"/>
      <c r="C944" s="492"/>
      <c r="Y944" s="489"/>
      <c r="Z944" s="489"/>
      <c r="AA944" s="489"/>
      <c r="AB944" s="489"/>
    </row>
    <row r="945" spans="1:28" x14ac:dyDescent="0.2">
      <c r="A945" s="496"/>
      <c r="B945" s="496"/>
      <c r="C945" s="496"/>
      <c r="Y945" s="489"/>
      <c r="Z945" s="489"/>
      <c r="AA945" s="489"/>
      <c r="AB945" s="489"/>
    </row>
    <row r="946" spans="1:28" x14ac:dyDescent="0.2">
      <c r="A946" s="492"/>
      <c r="B946" s="492"/>
      <c r="C946" s="492"/>
      <c r="Y946" s="489"/>
      <c r="Z946" s="489"/>
      <c r="AA946" s="489"/>
      <c r="AB946" s="489"/>
    </row>
    <row r="947" spans="1:28" x14ac:dyDescent="0.2">
      <c r="A947" s="492"/>
      <c r="B947" s="494"/>
      <c r="C947" s="494"/>
      <c r="Y947" s="489"/>
      <c r="Z947" s="489"/>
      <c r="AA947" s="489"/>
      <c r="AB947" s="489"/>
    </row>
    <row r="948" spans="1:28" x14ac:dyDescent="0.2">
      <c r="A948" s="492"/>
      <c r="B948" s="494"/>
      <c r="C948" s="494"/>
      <c r="Y948" s="489"/>
      <c r="Z948" s="489"/>
      <c r="AA948" s="489"/>
      <c r="AB948" s="489"/>
    </row>
    <row r="949" spans="1:28" x14ac:dyDescent="0.2">
      <c r="A949" s="494"/>
      <c r="B949" s="494"/>
      <c r="C949" s="494"/>
      <c r="Y949" s="489"/>
      <c r="Z949" s="489"/>
      <c r="AA949" s="489"/>
      <c r="AB949" s="489"/>
    </row>
    <row r="950" spans="1:28" x14ac:dyDescent="0.2">
      <c r="A950" s="494"/>
      <c r="B950" s="494"/>
      <c r="C950" s="494"/>
      <c r="Y950" s="489"/>
      <c r="Z950" s="489"/>
      <c r="AA950" s="489"/>
      <c r="AB950" s="489"/>
    </row>
    <row r="951" spans="1:28" x14ac:dyDescent="0.2">
      <c r="A951" s="496"/>
      <c r="B951" s="494"/>
      <c r="C951" s="494"/>
      <c r="Y951" s="489"/>
      <c r="Z951" s="489"/>
      <c r="AA951" s="489"/>
      <c r="AB951" s="489"/>
    </row>
    <row r="952" spans="1:28" x14ac:dyDescent="0.2">
      <c r="A952" s="492"/>
      <c r="B952" s="494"/>
      <c r="C952" s="494"/>
      <c r="Y952" s="489"/>
      <c r="Z952" s="489"/>
      <c r="AA952" s="489"/>
      <c r="AB952" s="489"/>
    </row>
    <row r="953" spans="1:28" x14ac:dyDescent="0.2">
      <c r="A953" s="492"/>
      <c r="B953" s="492"/>
      <c r="C953" s="492"/>
      <c r="Y953" s="489"/>
      <c r="Z953" s="489"/>
      <c r="AA953" s="489"/>
      <c r="AB953" s="489"/>
    </row>
    <row r="954" spans="1:28" x14ac:dyDescent="0.2">
      <c r="A954" s="492"/>
      <c r="B954" s="492"/>
      <c r="C954" s="492"/>
      <c r="Y954" s="489"/>
      <c r="Z954" s="489"/>
      <c r="AA954" s="489"/>
      <c r="AB954" s="489"/>
    </row>
    <row r="955" spans="1:28" x14ac:dyDescent="0.2">
      <c r="A955" s="492"/>
      <c r="B955" s="492"/>
      <c r="C955" s="492"/>
      <c r="Y955" s="489"/>
      <c r="Z955" s="489"/>
      <c r="AA955" s="489"/>
      <c r="AB955" s="489"/>
    </row>
    <row r="956" spans="1:28" x14ac:dyDescent="0.2">
      <c r="A956" s="492"/>
      <c r="B956" s="492"/>
      <c r="C956" s="492"/>
      <c r="Y956" s="489"/>
      <c r="Z956" s="489"/>
      <c r="AA956" s="489"/>
      <c r="AB956" s="489"/>
    </row>
    <row r="957" spans="1:28" x14ac:dyDescent="0.2">
      <c r="A957" s="492"/>
      <c r="B957" s="492"/>
      <c r="C957" s="492"/>
      <c r="Y957" s="489"/>
      <c r="Z957" s="489"/>
      <c r="AA957" s="489"/>
      <c r="AB957" s="489"/>
    </row>
    <row r="958" spans="1:28" x14ac:dyDescent="0.2">
      <c r="A958" s="492"/>
      <c r="B958" s="492"/>
      <c r="C958" s="492"/>
      <c r="Y958" s="489"/>
      <c r="Z958" s="489"/>
      <c r="AA958" s="489"/>
      <c r="AB958" s="489"/>
    </row>
    <row r="959" spans="1:28" x14ac:dyDescent="0.2">
      <c r="A959" s="492"/>
      <c r="B959" s="492"/>
      <c r="C959" s="492"/>
      <c r="Y959" s="489"/>
      <c r="Z959" s="489"/>
      <c r="AA959" s="489"/>
      <c r="AB959" s="489"/>
    </row>
    <row r="960" spans="1:28" x14ac:dyDescent="0.2">
      <c r="A960" s="492"/>
      <c r="B960" s="492"/>
      <c r="C960" s="492"/>
      <c r="Y960" s="489"/>
      <c r="Z960" s="489"/>
      <c r="AA960" s="489"/>
      <c r="AB960" s="489"/>
    </row>
    <row r="961" spans="1:28" x14ac:dyDescent="0.2">
      <c r="A961" s="492"/>
      <c r="B961" s="492"/>
      <c r="C961" s="492"/>
      <c r="Y961" s="489"/>
      <c r="Z961" s="489"/>
      <c r="AA961" s="489"/>
      <c r="AB961" s="489"/>
    </row>
    <row r="962" spans="1:28" x14ac:dyDescent="0.2">
      <c r="A962" s="492"/>
      <c r="B962" s="492"/>
      <c r="C962" s="492"/>
      <c r="Y962" s="489"/>
      <c r="Z962" s="489"/>
      <c r="AA962" s="489"/>
      <c r="AB962" s="489"/>
    </row>
    <row r="963" spans="1:28" x14ac:dyDescent="0.2">
      <c r="A963" s="495"/>
      <c r="B963" s="495"/>
      <c r="C963" s="495"/>
      <c r="Y963" s="489"/>
      <c r="Z963" s="489"/>
      <c r="AA963" s="489"/>
      <c r="AB963" s="489"/>
    </row>
    <row r="964" spans="1:28" x14ac:dyDescent="0.2">
      <c r="A964" s="494"/>
      <c r="B964" s="494"/>
      <c r="C964" s="494"/>
      <c r="Y964" s="489"/>
      <c r="Z964" s="489"/>
      <c r="AA964" s="489"/>
      <c r="AB964" s="489"/>
    </row>
    <row r="965" spans="1:28" x14ac:dyDescent="0.2">
      <c r="A965" s="492"/>
      <c r="B965" s="494"/>
      <c r="C965" s="494"/>
      <c r="Y965" s="489"/>
      <c r="Z965" s="489"/>
      <c r="AA965" s="489"/>
      <c r="AB965" s="489"/>
    </row>
    <row r="966" spans="1:28" x14ac:dyDescent="0.2">
      <c r="A966" s="494"/>
      <c r="B966" s="492"/>
      <c r="C966" s="492"/>
      <c r="Y966" s="489"/>
      <c r="Z966" s="489"/>
      <c r="AA966" s="489"/>
      <c r="AB966" s="489"/>
    </row>
    <row r="967" spans="1:28" x14ac:dyDescent="0.2">
      <c r="A967" s="494"/>
      <c r="B967" s="492"/>
      <c r="C967" s="492"/>
      <c r="Y967" s="489"/>
      <c r="Z967" s="489"/>
      <c r="AA967" s="489"/>
      <c r="AB967" s="489"/>
    </row>
    <row r="968" spans="1:28" x14ac:dyDescent="0.2">
      <c r="A968" s="494"/>
      <c r="B968" s="492"/>
      <c r="C968" s="492"/>
      <c r="Y968" s="489"/>
      <c r="Z968" s="489"/>
      <c r="AA968" s="489"/>
      <c r="AB968" s="489"/>
    </row>
    <row r="969" spans="1:28" x14ac:dyDescent="0.2">
      <c r="A969" s="494"/>
      <c r="B969" s="492"/>
      <c r="C969" s="492"/>
      <c r="Y969" s="489"/>
      <c r="Z969" s="489"/>
      <c r="AA969" s="489"/>
      <c r="AB969" s="489"/>
    </row>
    <row r="970" spans="1:28" x14ac:dyDescent="0.2">
      <c r="A970" s="494"/>
      <c r="B970" s="492"/>
      <c r="C970" s="492"/>
      <c r="Y970" s="489"/>
      <c r="Z970" s="489"/>
      <c r="AA970" s="489"/>
      <c r="AB970" s="489"/>
    </row>
    <row r="971" spans="1:28" x14ac:dyDescent="0.2">
      <c r="A971" s="494"/>
      <c r="B971" s="495"/>
      <c r="C971" s="495"/>
      <c r="Y971" s="489"/>
      <c r="Z971" s="489"/>
      <c r="AA971" s="489"/>
      <c r="AB971" s="489"/>
    </row>
    <row r="972" spans="1:28" x14ac:dyDescent="0.2">
      <c r="A972" s="492"/>
      <c r="B972" s="494"/>
      <c r="C972" s="494"/>
      <c r="Y972" s="489"/>
      <c r="Z972" s="489"/>
      <c r="AA972" s="489"/>
      <c r="AB972" s="489"/>
    </row>
    <row r="973" spans="1:28" x14ac:dyDescent="0.2">
      <c r="A973" s="492"/>
      <c r="B973" s="494"/>
      <c r="C973" s="494"/>
      <c r="Y973" s="489"/>
      <c r="Z973" s="489"/>
      <c r="AA973" s="489"/>
      <c r="AB973" s="489"/>
    </row>
    <row r="974" spans="1:28" x14ac:dyDescent="0.2">
      <c r="A974" s="494"/>
      <c r="B974" s="494"/>
      <c r="C974" s="494"/>
      <c r="Y974" s="489"/>
      <c r="Z974" s="489"/>
      <c r="AA974" s="489"/>
      <c r="AB974" s="489"/>
    </row>
    <row r="975" spans="1:28" x14ac:dyDescent="0.2">
      <c r="A975" s="494"/>
      <c r="B975" s="494"/>
      <c r="C975" s="494"/>
      <c r="Y975" s="489"/>
      <c r="Z975" s="489"/>
      <c r="AA975" s="489"/>
      <c r="AB975" s="489"/>
    </row>
    <row r="976" spans="1:28" x14ac:dyDescent="0.2">
      <c r="A976" s="492"/>
      <c r="B976" s="494"/>
      <c r="C976" s="494"/>
      <c r="Y976" s="489"/>
      <c r="Z976" s="489"/>
      <c r="AA976" s="489"/>
      <c r="AB976" s="489"/>
    </row>
    <row r="977" spans="1:28" x14ac:dyDescent="0.2">
      <c r="A977" s="492"/>
      <c r="B977" s="492"/>
      <c r="C977" s="494"/>
      <c r="Y977" s="489"/>
      <c r="Z977" s="489"/>
      <c r="AA977" s="489"/>
      <c r="AB977" s="489"/>
    </row>
    <row r="978" spans="1:28" x14ac:dyDescent="0.2">
      <c r="A978" s="492"/>
      <c r="B978" s="492"/>
      <c r="C978" s="494"/>
      <c r="Y978" s="489"/>
      <c r="Z978" s="489"/>
      <c r="AA978" s="489"/>
      <c r="AB978" s="489"/>
    </row>
    <row r="979" spans="1:28" x14ac:dyDescent="0.2">
      <c r="A979" s="492"/>
      <c r="B979" s="492"/>
      <c r="C979" s="494"/>
      <c r="Y979" s="489"/>
      <c r="Z979" s="489"/>
      <c r="AA979" s="489"/>
      <c r="AB979" s="489"/>
    </row>
    <row r="980" spans="1:28" x14ac:dyDescent="0.2">
      <c r="A980" s="492"/>
      <c r="B980" s="492"/>
      <c r="C980" s="494"/>
      <c r="Y980" s="489"/>
      <c r="Z980" s="489"/>
      <c r="AA980" s="489"/>
      <c r="AB980" s="489"/>
    </row>
    <row r="981" spans="1:28" x14ac:dyDescent="0.2">
      <c r="A981" s="492"/>
      <c r="B981" s="492"/>
      <c r="C981" s="494"/>
      <c r="Y981" s="489"/>
      <c r="Z981" s="489"/>
      <c r="AA981" s="489"/>
      <c r="AB981" s="489"/>
    </row>
    <row r="982" spans="1:28" x14ac:dyDescent="0.2">
      <c r="A982" s="492"/>
      <c r="B982" s="492"/>
      <c r="C982" s="494"/>
      <c r="Y982" s="489"/>
      <c r="Z982" s="489"/>
      <c r="AA982" s="489"/>
      <c r="AB982" s="489"/>
    </row>
    <row r="983" spans="1:28" x14ac:dyDescent="0.2">
      <c r="A983" s="492"/>
      <c r="B983" s="492"/>
      <c r="C983" s="494"/>
      <c r="Y983" s="489"/>
      <c r="Z983" s="489"/>
      <c r="AA983" s="489"/>
      <c r="AB983" s="489"/>
    </row>
    <row r="984" spans="1:28" x14ac:dyDescent="0.2">
      <c r="A984" s="492"/>
      <c r="B984" s="492"/>
      <c r="C984" s="494"/>
      <c r="Y984" s="489"/>
      <c r="Z984" s="489"/>
      <c r="AA984" s="489"/>
      <c r="AB984" s="489"/>
    </row>
    <row r="985" spans="1:28" x14ac:dyDescent="0.2">
      <c r="A985" s="492"/>
      <c r="B985" s="492"/>
      <c r="C985" s="494"/>
      <c r="Y985" s="489"/>
      <c r="Z985" s="489"/>
      <c r="AA985" s="489"/>
      <c r="AB985" s="489"/>
    </row>
    <row r="986" spans="1:28" x14ac:dyDescent="0.3">
      <c r="A986" s="492"/>
      <c r="B986" s="492"/>
      <c r="C986" s="494"/>
    </row>
    <row r="987" spans="1:28" x14ac:dyDescent="0.3">
      <c r="A987" s="492"/>
      <c r="B987" s="492"/>
      <c r="C987" s="494"/>
    </row>
    <row r="988" spans="1:28" x14ac:dyDescent="0.3">
      <c r="A988" s="492"/>
      <c r="B988" s="492"/>
      <c r="C988" s="494"/>
    </row>
    <row r="989" spans="1:28" x14ac:dyDescent="0.3">
      <c r="A989" s="492"/>
      <c r="B989" s="492"/>
      <c r="C989" s="494"/>
      <c r="Y989" s="498"/>
      <c r="Z989" s="498"/>
      <c r="AA989" s="498"/>
      <c r="AB989" s="498"/>
    </row>
    <row r="990" spans="1:28" x14ac:dyDescent="0.3">
      <c r="A990" s="492"/>
      <c r="B990" s="492"/>
      <c r="C990" s="494"/>
      <c r="Y990" s="498"/>
      <c r="Z990" s="498"/>
      <c r="AA990" s="498"/>
      <c r="AB990" s="498"/>
    </row>
    <row r="991" spans="1:28" x14ac:dyDescent="0.3">
      <c r="A991" s="492"/>
      <c r="B991" s="494"/>
      <c r="C991" s="494"/>
      <c r="D991" s="494"/>
      <c r="E991" s="494"/>
      <c r="F991" s="494"/>
      <c r="G991" s="494"/>
      <c r="H991" s="494"/>
      <c r="I991" s="494"/>
      <c r="J991" s="494"/>
      <c r="K991" s="494"/>
      <c r="L991" s="494"/>
      <c r="M991" s="494"/>
      <c r="N991" s="494"/>
      <c r="O991" s="494"/>
      <c r="P991" s="494"/>
      <c r="Q991" s="494"/>
      <c r="R991" s="494"/>
      <c r="S991" s="494"/>
      <c r="T991" s="494"/>
      <c r="U991" s="494"/>
      <c r="V991" s="494"/>
      <c r="W991" s="494"/>
      <c r="X991" s="494"/>
      <c r="Y991" s="498"/>
      <c r="Z991" s="498"/>
      <c r="AA991" s="498"/>
      <c r="AB991" s="498"/>
    </row>
    <row r="992" spans="1:28" x14ac:dyDescent="0.3">
      <c r="A992" s="492"/>
      <c r="B992" s="494"/>
      <c r="C992" s="494"/>
      <c r="D992" s="494"/>
      <c r="E992" s="494"/>
      <c r="F992" s="494"/>
      <c r="G992" s="494"/>
      <c r="H992" s="494"/>
      <c r="I992" s="494"/>
      <c r="J992" s="494"/>
      <c r="K992" s="494"/>
      <c r="L992" s="494"/>
      <c r="M992" s="494"/>
      <c r="N992" s="494"/>
      <c r="O992" s="494"/>
      <c r="P992" s="494"/>
      <c r="Q992" s="494"/>
      <c r="R992" s="494"/>
      <c r="S992" s="494"/>
      <c r="T992" s="494"/>
      <c r="U992" s="494"/>
      <c r="V992" s="494"/>
      <c r="W992" s="494"/>
      <c r="X992" s="494"/>
      <c r="Y992" s="498"/>
      <c r="Z992" s="498"/>
      <c r="AA992" s="498"/>
      <c r="AB992" s="498"/>
    </row>
    <row r="993" spans="1:53" x14ac:dyDescent="0.3">
      <c r="A993" s="494"/>
      <c r="B993" s="494"/>
      <c r="C993" s="494"/>
      <c r="D993" s="494"/>
      <c r="E993" s="494"/>
      <c r="F993" s="494"/>
      <c r="G993" s="494"/>
      <c r="H993" s="494"/>
      <c r="I993" s="494"/>
      <c r="J993" s="494"/>
      <c r="K993" s="494"/>
      <c r="L993" s="494"/>
      <c r="M993" s="494"/>
      <c r="N993" s="494"/>
      <c r="O993" s="494"/>
      <c r="P993" s="494"/>
      <c r="Q993" s="494"/>
      <c r="R993" s="494"/>
      <c r="S993" s="494"/>
      <c r="T993" s="494"/>
      <c r="U993" s="494"/>
      <c r="V993" s="494"/>
      <c r="W993" s="494"/>
      <c r="X993" s="494"/>
      <c r="Y993" s="498"/>
      <c r="Z993" s="498"/>
      <c r="AA993" s="498"/>
      <c r="AB993" s="498"/>
    </row>
    <row r="994" spans="1:53" x14ac:dyDescent="0.3">
      <c r="A994" s="496"/>
      <c r="B994" s="494"/>
      <c r="C994" s="494"/>
      <c r="D994" s="494"/>
      <c r="E994" s="494"/>
      <c r="F994" s="494"/>
      <c r="G994" s="494"/>
      <c r="H994" s="494"/>
      <c r="I994" s="494"/>
      <c r="J994" s="494"/>
      <c r="K994" s="494"/>
      <c r="L994" s="494"/>
      <c r="M994" s="494"/>
      <c r="N994" s="494"/>
      <c r="O994" s="494"/>
      <c r="P994" s="494"/>
      <c r="Q994" s="494"/>
      <c r="R994" s="494"/>
      <c r="S994" s="494"/>
      <c r="T994" s="494"/>
      <c r="U994" s="494"/>
      <c r="V994" s="494"/>
      <c r="W994" s="494"/>
      <c r="X994" s="494"/>
      <c r="Y994" s="498"/>
      <c r="Z994" s="498"/>
      <c r="AA994" s="498"/>
      <c r="AB994" s="498"/>
    </row>
    <row r="995" spans="1:53" x14ac:dyDescent="0.3">
      <c r="A995" s="499"/>
      <c r="B995" s="499"/>
      <c r="C995" s="499"/>
      <c r="D995" s="499"/>
      <c r="E995" s="499"/>
      <c r="F995" s="499"/>
      <c r="G995" s="494"/>
      <c r="H995" s="494"/>
      <c r="I995" s="494"/>
      <c r="J995" s="494"/>
      <c r="K995" s="494"/>
      <c r="L995" s="494"/>
      <c r="M995" s="494"/>
      <c r="N995" s="494"/>
      <c r="O995" s="494"/>
      <c r="P995" s="494"/>
      <c r="Q995" s="494"/>
      <c r="R995" s="494"/>
      <c r="S995" s="494"/>
      <c r="T995" s="494"/>
      <c r="U995" s="494"/>
      <c r="V995" s="494"/>
      <c r="W995" s="494"/>
      <c r="X995" s="494"/>
      <c r="Y995" s="498"/>
      <c r="Z995" s="498"/>
      <c r="AA995" s="498"/>
      <c r="AB995" s="498"/>
    </row>
    <row r="996" spans="1:53" x14ac:dyDescent="0.3">
      <c r="A996" s="495"/>
      <c r="B996" s="499"/>
      <c r="C996" s="499"/>
      <c r="D996" s="495"/>
      <c r="E996" s="495"/>
      <c r="F996" s="495"/>
      <c r="G996" s="494"/>
      <c r="H996" s="494"/>
      <c r="I996" s="494"/>
      <c r="J996" s="494"/>
      <c r="K996" s="494"/>
      <c r="L996" s="494"/>
      <c r="M996" s="494"/>
      <c r="N996" s="494"/>
      <c r="O996" s="494"/>
      <c r="P996" s="494"/>
      <c r="Q996" s="494"/>
      <c r="R996" s="494"/>
      <c r="S996" s="494"/>
      <c r="T996" s="494"/>
      <c r="U996" s="494"/>
      <c r="V996" s="494"/>
      <c r="W996" s="494"/>
      <c r="X996" s="494"/>
      <c r="Y996" s="498"/>
      <c r="Z996" s="498"/>
      <c r="AA996" s="498"/>
      <c r="AB996" s="498"/>
    </row>
    <row r="997" spans="1:53" x14ac:dyDescent="0.3">
      <c r="A997" s="495"/>
      <c r="B997" s="495"/>
      <c r="C997" s="495"/>
      <c r="D997" s="495"/>
      <c r="E997" s="495"/>
      <c r="F997" s="495"/>
      <c r="G997" s="494"/>
      <c r="H997" s="494"/>
      <c r="I997" s="494"/>
      <c r="J997" s="494"/>
      <c r="K997" s="494"/>
      <c r="L997" s="494"/>
      <c r="M997" s="494"/>
      <c r="N997" s="494"/>
      <c r="O997" s="494"/>
      <c r="P997" s="494"/>
      <c r="Q997" s="494"/>
      <c r="R997" s="494"/>
      <c r="S997" s="494"/>
      <c r="T997" s="494"/>
      <c r="U997" s="494"/>
      <c r="V997" s="494"/>
      <c r="W997" s="494"/>
      <c r="X997" s="494"/>
      <c r="Y997" s="498"/>
      <c r="Z997" s="498"/>
      <c r="AA997" s="498"/>
      <c r="AB997" s="498"/>
    </row>
    <row r="998" spans="1:53" x14ac:dyDescent="0.3">
      <c r="A998" s="492"/>
      <c r="B998" s="494"/>
      <c r="C998" s="494"/>
      <c r="D998" s="494"/>
      <c r="E998" s="494"/>
      <c r="F998" s="494"/>
      <c r="G998" s="494"/>
      <c r="H998" s="494"/>
      <c r="I998" s="494"/>
      <c r="J998" s="494"/>
      <c r="K998" s="494"/>
      <c r="L998" s="494"/>
      <c r="M998" s="494"/>
      <c r="N998" s="494"/>
      <c r="O998" s="494"/>
      <c r="P998" s="494"/>
      <c r="Q998" s="494"/>
      <c r="R998" s="494"/>
      <c r="S998" s="494"/>
      <c r="T998" s="494"/>
      <c r="U998" s="494"/>
      <c r="V998" s="494"/>
      <c r="W998" s="494"/>
      <c r="X998" s="494"/>
      <c r="Y998" s="498"/>
      <c r="Z998" s="498"/>
      <c r="AA998" s="498"/>
      <c r="AB998" s="498"/>
      <c r="AF998" s="494"/>
      <c r="AG998" s="494"/>
      <c r="AH998" s="494"/>
      <c r="AI998" s="494"/>
      <c r="AJ998" s="494"/>
      <c r="AK998" s="494"/>
      <c r="AL998" s="494"/>
      <c r="AM998" s="494"/>
      <c r="AN998" s="494"/>
      <c r="AO998" s="494"/>
      <c r="AP998" s="494"/>
      <c r="AQ998" s="494"/>
      <c r="AR998" s="494"/>
      <c r="AS998" s="494"/>
      <c r="AT998" s="494"/>
      <c r="AU998" s="494"/>
      <c r="AV998" s="494"/>
      <c r="AW998" s="494"/>
      <c r="AX998" s="494"/>
      <c r="AY998" s="494"/>
      <c r="AZ998" s="494"/>
      <c r="BA998" s="494"/>
    </row>
    <row r="999" spans="1:53" x14ac:dyDescent="0.3">
      <c r="A999" s="494"/>
      <c r="B999" s="494"/>
      <c r="C999" s="494"/>
      <c r="D999" s="494"/>
      <c r="E999" s="494"/>
      <c r="F999" s="494"/>
      <c r="G999" s="494"/>
      <c r="H999" s="494"/>
      <c r="I999" s="494"/>
      <c r="J999" s="494"/>
      <c r="K999" s="494"/>
      <c r="L999" s="494"/>
      <c r="M999" s="494"/>
      <c r="N999" s="494"/>
      <c r="O999" s="494"/>
      <c r="P999" s="494"/>
      <c r="Q999" s="494"/>
      <c r="R999" s="494"/>
      <c r="S999" s="494"/>
      <c r="T999" s="494"/>
      <c r="U999" s="494"/>
      <c r="V999" s="494"/>
      <c r="W999" s="494"/>
      <c r="X999" s="494"/>
      <c r="Y999" s="498"/>
      <c r="Z999" s="498"/>
      <c r="AA999" s="498"/>
      <c r="AB999" s="498"/>
      <c r="AF999" s="494"/>
      <c r="AG999" s="494"/>
      <c r="AH999" s="494"/>
      <c r="AI999" s="494"/>
      <c r="AJ999" s="494"/>
      <c r="AK999" s="494"/>
      <c r="AL999" s="494"/>
      <c r="AM999" s="494"/>
      <c r="AN999" s="494"/>
      <c r="AO999" s="494"/>
      <c r="AP999" s="494"/>
      <c r="AQ999" s="494"/>
      <c r="AR999" s="494"/>
      <c r="AS999" s="494"/>
      <c r="AT999" s="494"/>
      <c r="AU999" s="494"/>
      <c r="AV999" s="494"/>
      <c r="AW999" s="494"/>
      <c r="AX999" s="494"/>
      <c r="AY999" s="494"/>
      <c r="AZ999" s="494"/>
      <c r="BA999" s="494"/>
    </row>
    <row r="1000" spans="1:53" x14ac:dyDescent="0.3">
      <c r="A1000" s="492"/>
      <c r="B1000" s="494"/>
      <c r="C1000" s="494"/>
      <c r="D1000" s="494"/>
      <c r="E1000" s="494"/>
      <c r="F1000" s="494"/>
      <c r="G1000" s="494"/>
      <c r="H1000" s="494"/>
      <c r="I1000" s="494"/>
      <c r="J1000" s="494"/>
      <c r="K1000" s="494"/>
      <c r="L1000" s="494"/>
      <c r="M1000" s="494"/>
      <c r="N1000" s="494"/>
      <c r="O1000" s="494"/>
      <c r="P1000" s="494"/>
      <c r="Q1000" s="494"/>
      <c r="R1000" s="494"/>
      <c r="S1000" s="494"/>
      <c r="T1000" s="494"/>
      <c r="U1000" s="494"/>
      <c r="V1000" s="494"/>
      <c r="W1000" s="494"/>
      <c r="X1000" s="494"/>
      <c r="Y1000" s="498"/>
      <c r="Z1000" s="498"/>
      <c r="AA1000" s="498"/>
      <c r="AB1000" s="498"/>
      <c r="AF1000" s="494"/>
      <c r="AG1000" s="494"/>
      <c r="AH1000" s="494"/>
      <c r="AI1000" s="494"/>
      <c r="AJ1000" s="494"/>
      <c r="AK1000" s="494"/>
      <c r="AL1000" s="494"/>
      <c r="AM1000" s="494"/>
      <c r="AN1000" s="494"/>
      <c r="AO1000" s="494"/>
      <c r="AP1000" s="494"/>
      <c r="AQ1000" s="494"/>
      <c r="AR1000" s="494"/>
      <c r="AS1000" s="494"/>
      <c r="AT1000" s="494"/>
      <c r="AU1000" s="494"/>
      <c r="AV1000" s="494"/>
      <c r="AW1000" s="494"/>
      <c r="AX1000" s="494"/>
      <c r="AY1000" s="494"/>
      <c r="AZ1000" s="494"/>
      <c r="BA1000" s="494"/>
    </row>
    <row r="1001" spans="1:53" x14ac:dyDescent="0.3">
      <c r="A1001" s="499"/>
      <c r="B1001" s="499"/>
      <c r="C1001" s="499"/>
      <c r="D1001" s="499"/>
      <c r="E1001" s="499"/>
      <c r="F1001" s="499"/>
      <c r="G1001" s="494"/>
      <c r="H1001" s="494"/>
      <c r="I1001" s="494"/>
      <c r="J1001" s="494"/>
      <c r="K1001" s="494"/>
      <c r="L1001" s="494"/>
      <c r="M1001" s="494"/>
      <c r="N1001" s="494"/>
      <c r="O1001" s="494"/>
      <c r="P1001" s="494"/>
      <c r="Q1001" s="494"/>
      <c r="R1001" s="494"/>
      <c r="S1001" s="494"/>
      <c r="T1001" s="494"/>
      <c r="U1001" s="494"/>
      <c r="V1001" s="494"/>
      <c r="W1001" s="494"/>
      <c r="X1001" s="494"/>
      <c r="Y1001" s="498"/>
      <c r="Z1001" s="498"/>
      <c r="AA1001" s="498"/>
      <c r="AB1001" s="498"/>
      <c r="AF1001" s="494"/>
      <c r="AG1001" s="494"/>
      <c r="AH1001" s="494"/>
      <c r="AI1001" s="494"/>
      <c r="AJ1001" s="494"/>
      <c r="AK1001" s="494"/>
      <c r="AL1001" s="494"/>
      <c r="AM1001" s="494"/>
      <c r="AN1001" s="494"/>
      <c r="AO1001" s="494"/>
      <c r="AP1001" s="494"/>
      <c r="AQ1001" s="494"/>
      <c r="AR1001" s="494"/>
      <c r="AS1001" s="494"/>
      <c r="AT1001" s="494"/>
      <c r="AU1001" s="494"/>
      <c r="AV1001" s="494"/>
      <c r="AW1001" s="494"/>
      <c r="AX1001" s="494"/>
      <c r="AY1001" s="494"/>
      <c r="AZ1001" s="494"/>
      <c r="BA1001" s="494"/>
    </row>
    <row r="1002" spans="1:53" x14ac:dyDescent="0.3">
      <c r="A1002" s="495"/>
      <c r="B1002" s="495"/>
      <c r="C1002" s="495"/>
      <c r="D1002" s="495"/>
      <c r="E1002" s="495"/>
      <c r="F1002" s="495"/>
      <c r="G1002" s="494"/>
      <c r="H1002" s="494"/>
      <c r="I1002" s="494"/>
      <c r="J1002" s="494"/>
      <c r="K1002" s="494"/>
      <c r="L1002" s="494"/>
      <c r="M1002" s="494"/>
      <c r="N1002" s="494"/>
      <c r="O1002" s="494"/>
      <c r="P1002" s="494"/>
      <c r="Q1002" s="494"/>
      <c r="R1002" s="494"/>
      <c r="S1002" s="494"/>
      <c r="T1002" s="494"/>
      <c r="U1002" s="494"/>
      <c r="V1002" s="494"/>
      <c r="W1002" s="494"/>
      <c r="X1002" s="494"/>
      <c r="Y1002" s="498"/>
      <c r="Z1002" s="498"/>
      <c r="AA1002" s="498"/>
      <c r="AB1002" s="498"/>
      <c r="AF1002" s="494"/>
      <c r="AG1002" s="494"/>
      <c r="AH1002" s="494"/>
      <c r="AI1002" s="494"/>
      <c r="AJ1002" s="494"/>
      <c r="AK1002" s="494"/>
      <c r="AL1002" s="494"/>
      <c r="AM1002" s="494"/>
      <c r="AN1002" s="494"/>
      <c r="AO1002" s="494"/>
      <c r="AP1002" s="494"/>
      <c r="AQ1002" s="494"/>
      <c r="AR1002" s="494"/>
      <c r="AS1002" s="494"/>
      <c r="AT1002" s="494"/>
      <c r="AU1002" s="494"/>
      <c r="AV1002" s="494"/>
      <c r="AW1002" s="494"/>
      <c r="AX1002" s="494"/>
      <c r="AY1002" s="494"/>
      <c r="AZ1002" s="494"/>
      <c r="BA1002" s="494"/>
    </row>
    <row r="1003" spans="1:53" x14ac:dyDescent="0.3">
      <c r="A1003" s="499"/>
      <c r="B1003" s="499"/>
      <c r="C1003" s="499"/>
      <c r="D1003" s="499"/>
      <c r="E1003" s="499"/>
      <c r="F1003" s="499"/>
      <c r="G1003" s="494"/>
      <c r="H1003" s="494"/>
      <c r="I1003" s="494"/>
      <c r="J1003" s="494"/>
      <c r="K1003" s="494"/>
      <c r="L1003" s="494"/>
      <c r="M1003" s="494"/>
      <c r="N1003" s="494"/>
      <c r="O1003" s="494"/>
      <c r="P1003" s="494"/>
      <c r="Q1003" s="494"/>
      <c r="R1003" s="494"/>
      <c r="S1003" s="494"/>
      <c r="T1003" s="494"/>
      <c r="U1003" s="494"/>
      <c r="V1003" s="494"/>
      <c r="W1003" s="494"/>
      <c r="X1003" s="494"/>
      <c r="Y1003" s="498"/>
      <c r="Z1003" s="498"/>
      <c r="AA1003" s="498"/>
      <c r="AB1003" s="498"/>
      <c r="AF1003" s="494"/>
      <c r="AG1003" s="494"/>
      <c r="AH1003" s="494"/>
      <c r="AI1003" s="494"/>
      <c r="AJ1003" s="494"/>
      <c r="AK1003" s="494"/>
      <c r="AL1003" s="494"/>
      <c r="AM1003" s="494"/>
      <c r="AN1003" s="494"/>
      <c r="AO1003" s="494"/>
      <c r="AP1003" s="494"/>
      <c r="AQ1003" s="494"/>
      <c r="AR1003" s="494"/>
      <c r="AS1003" s="494"/>
      <c r="AT1003" s="494"/>
      <c r="AU1003" s="494"/>
      <c r="AV1003" s="494"/>
      <c r="AW1003" s="494"/>
      <c r="AX1003" s="494"/>
      <c r="AY1003" s="494"/>
      <c r="AZ1003" s="494"/>
      <c r="BA1003" s="494"/>
    </row>
    <row r="1004" spans="1:53" x14ac:dyDescent="0.3">
      <c r="A1004" s="499"/>
      <c r="B1004" s="495"/>
      <c r="C1004" s="495"/>
      <c r="D1004" s="495"/>
      <c r="E1004" s="495"/>
      <c r="F1004" s="495"/>
      <c r="G1004" s="494"/>
      <c r="H1004" s="494"/>
      <c r="I1004" s="494"/>
      <c r="J1004" s="494"/>
      <c r="K1004" s="494"/>
      <c r="L1004" s="494"/>
      <c r="M1004" s="494"/>
      <c r="N1004" s="494"/>
      <c r="O1004" s="494"/>
      <c r="P1004" s="494"/>
      <c r="Q1004" s="494"/>
      <c r="R1004" s="494"/>
      <c r="S1004" s="494"/>
      <c r="T1004" s="494"/>
      <c r="U1004" s="494"/>
      <c r="V1004" s="494"/>
      <c r="W1004" s="494"/>
      <c r="X1004" s="494"/>
      <c r="Y1004" s="498"/>
      <c r="Z1004" s="498"/>
      <c r="AA1004" s="498"/>
      <c r="AB1004" s="498"/>
      <c r="AF1004" s="494"/>
      <c r="AG1004" s="494"/>
      <c r="AH1004" s="494"/>
      <c r="AI1004" s="494"/>
      <c r="AJ1004" s="494"/>
      <c r="AK1004" s="494"/>
      <c r="AL1004" s="494"/>
      <c r="AM1004" s="494"/>
      <c r="AN1004" s="494"/>
      <c r="AO1004" s="494"/>
      <c r="AP1004" s="494"/>
      <c r="AQ1004" s="494"/>
      <c r="AR1004" s="494"/>
      <c r="AS1004" s="494"/>
      <c r="AT1004" s="494"/>
      <c r="AU1004" s="494"/>
      <c r="AV1004" s="494"/>
      <c r="AW1004" s="494"/>
      <c r="AX1004" s="494"/>
      <c r="AY1004" s="494"/>
      <c r="AZ1004" s="494"/>
      <c r="BA1004" s="494"/>
    </row>
    <row r="1005" spans="1:53" x14ac:dyDescent="0.3">
      <c r="A1005" s="495"/>
      <c r="B1005" s="495"/>
      <c r="C1005" s="495"/>
      <c r="D1005" s="495"/>
      <c r="E1005" s="495"/>
      <c r="F1005" s="495"/>
      <c r="G1005" s="494"/>
      <c r="H1005" s="494"/>
      <c r="I1005" s="494"/>
      <c r="J1005" s="494"/>
      <c r="K1005" s="494"/>
      <c r="L1005" s="494"/>
      <c r="M1005" s="494"/>
      <c r="N1005" s="494"/>
      <c r="O1005" s="494"/>
      <c r="P1005" s="494"/>
      <c r="Q1005" s="494"/>
      <c r="R1005" s="494"/>
      <c r="S1005" s="494"/>
      <c r="T1005" s="494"/>
      <c r="U1005" s="494"/>
      <c r="V1005" s="494"/>
      <c r="W1005" s="494"/>
      <c r="X1005" s="494"/>
      <c r="Y1005" s="498"/>
      <c r="Z1005" s="498"/>
      <c r="AA1005" s="498"/>
      <c r="AB1005" s="498"/>
      <c r="AF1005" s="494"/>
      <c r="AG1005" s="494"/>
      <c r="AH1005" s="494"/>
      <c r="AI1005" s="494"/>
      <c r="AJ1005" s="494"/>
      <c r="AK1005" s="494"/>
      <c r="AL1005" s="494"/>
      <c r="AM1005" s="494"/>
      <c r="AN1005" s="494"/>
      <c r="AO1005" s="494"/>
      <c r="AP1005" s="494"/>
      <c r="AQ1005" s="494"/>
      <c r="AR1005" s="494"/>
      <c r="AS1005" s="494"/>
      <c r="AT1005" s="494"/>
      <c r="AU1005" s="494"/>
      <c r="AV1005" s="494"/>
      <c r="AW1005" s="494"/>
      <c r="AX1005" s="494"/>
      <c r="AY1005" s="494"/>
      <c r="AZ1005" s="494"/>
      <c r="BA1005" s="494"/>
    </row>
    <row r="1006" spans="1:53" x14ac:dyDescent="0.3">
      <c r="A1006" s="492"/>
      <c r="B1006" s="494"/>
      <c r="C1006" s="494"/>
      <c r="D1006" s="494"/>
      <c r="E1006" s="494"/>
      <c r="F1006" s="494"/>
      <c r="G1006" s="494"/>
      <c r="H1006" s="494"/>
      <c r="I1006" s="494"/>
      <c r="J1006" s="494"/>
      <c r="K1006" s="494"/>
      <c r="L1006" s="494"/>
      <c r="M1006" s="494"/>
      <c r="N1006" s="494"/>
      <c r="O1006" s="494"/>
      <c r="P1006" s="494"/>
      <c r="Q1006" s="494"/>
      <c r="R1006" s="494"/>
      <c r="S1006" s="494"/>
      <c r="T1006" s="494"/>
      <c r="U1006" s="494"/>
      <c r="V1006" s="494"/>
      <c r="W1006" s="494"/>
      <c r="X1006" s="494"/>
      <c r="Y1006" s="498"/>
      <c r="Z1006" s="498"/>
      <c r="AA1006" s="498"/>
      <c r="AB1006" s="498"/>
      <c r="AF1006" s="494"/>
      <c r="AG1006" s="494"/>
      <c r="AH1006" s="494"/>
      <c r="AI1006" s="494"/>
      <c r="AJ1006" s="494"/>
      <c r="AK1006" s="494"/>
      <c r="AL1006" s="494"/>
      <c r="AM1006" s="494"/>
      <c r="AN1006" s="494"/>
      <c r="AO1006" s="494"/>
      <c r="AP1006" s="494"/>
      <c r="AQ1006" s="494"/>
      <c r="AR1006" s="494"/>
      <c r="AS1006" s="494"/>
      <c r="AT1006" s="494"/>
      <c r="AU1006" s="494"/>
      <c r="AV1006" s="494"/>
      <c r="AW1006" s="494"/>
      <c r="AX1006" s="494"/>
      <c r="AY1006" s="494"/>
      <c r="AZ1006" s="494"/>
      <c r="BA1006" s="494"/>
    </row>
    <row r="1007" spans="1:53" x14ac:dyDescent="0.3">
      <c r="A1007" s="494"/>
      <c r="B1007" s="494"/>
      <c r="C1007" s="494"/>
      <c r="D1007" s="494"/>
      <c r="E1007" s="494"/>
      <c r="F1007" s="494"/>
      <c r="G1007" s="494"/>
      <c r="H1007" s="494"/>
      <c r="I1007" s="494"/>
      <c r="J1007" s="494"/>
      <c r="K1007" s="494"/>
      <c r="L1007" s="494"/>
      <c r="M1007" s="494"/>
      <c r="N1007" s="494"/>
      <c r="O1007" s="494"/>
      <c r="P1007" s="494"/>
      <c r="Q1007" s="494"/>
      <c r="R1007" s="494"/>
      <c r="S1007" s="494"/>
      <c r="T1007" s="494"/>
      <c r="U1007" s="494"/>
      <c r="V1007" s="494"/>
      <c r="W1007" s="494"/>
      <c r="X1007" s="494"/>
      <c r="Y1007" s="498"/>
      <c r="Z1007" s="498"/>
      <c r="AA1007" s="498"/>
      <c r="AB1007" s="498"/>
      <c r="AF1007" s="494"/>
      <c r="AG1007" s="494"/>
      <c r="AH1007" s="494"/>
      <c r="AI1007" s="494"/>
      <c r="AJ1007" s="494"/>
      <c r="AK1007" s="494"/>
      <c r="AL1007" s="494"/>
      <c r="AM1007" s="494"/>
      <c r="AN1007" s="494"/>
      <c r="AO1007" s="494"/>
      <c r="AP1007" s="494"/>
      <c r="AQ1007" s="494"/>
      <c r="AR1007" s="494"/>
      <c r="AS1007" s="494"/>
      <c r="AT1007" s="494"/>
      <c r="AU1007" s="494"/>
      <c r="AV1007" s="494"/>
      <c r="AW1007" s="494"/>
      <c r="AX1007" s="494"/>
      <c r="AY1007" s="494"/>
      <c r="AZ1007" s="494"/>
      <c r="BA1007" s="494"/>
    </row>
    <row r="1008" spans="1:53" x14ac:dyDescent="0.3">
      <c r="A1008" s="492"/>
      <c r="B1008" s="494"/>
      <c r="C1008" s="494"/>
      <c r="D1008" s="494"/>
      <c r="E1008" s="494"/>
      <c r="F1008" s="494"/>
      <c r="G1008" s="494"/>
      <c r="H1008" s="494"/>
      <c r="I1008" s="494"/>
      <c r="J1008" s="494"/>
      <c r="K1008" s="494"/>
      <c r="L1008" s="494"/>
      <c r="M1008" s="494"/>
      <c r="N1008" s="494"/>
      <c r="O1008" s="494"/>
      <c r="P1008" s="494"/>
      <c r="Q1008" s="494"/>
      <c r="R1008" s="494"/>
      <c r="S1008" s="494"/>
      <c r="T1008" s="494"/>
      <c r="U1008" s="494"/>
      <c r="V1008" s="494"/>
      <c r="W1008" s="494"/>
      <c r="X1008" s="494"/>
      <c r="Y1008" s="498"/>
      <c r="Z1008" s="498"/>
      <c r="AA1008" s="498"/>
      <c r="AB1008" s="498"/>
      <c r="AF1008" s="494"/>
      <c r="AG1008" s="494"/>
      <c r="AH1008" s="494"/>
      <c r="AI1008" s="494"/>
      <c r="AJ1008" s="494"/>
      <c r="AK1008" s="494"/>
      <c r="AL1008" s="494"/>
      <c r="AM1008" s="494"/>
      <c r="AN1008" s="494"/>
      <c r="AO1008" s="494"/>
      <c r="AP1008" s="494"/>
      <c r="AQ1008" s="494"/>
      <c r="AR1008" s="494"/>
      <c r="AS1008" s="494"/>
      <c r="AT1008" s="494"/>
      <c r="AU1008" s="494"/>
      <c r="AV1008" s="494"/>
      <c r="AW1008" s="494"/>
      <c r="AX1008" s="494"/>
      <c r="AY1008" s="494"/>
      <c r="AZ1008" s="494"/>
      <c r="BA1008" s="494"/>
    </row>
    <row r="1009" spans="1:53" x14ac:dyDescent="0.3">
      <c r="A1009" s="494"/>
      <c r="B1009" s="494"/>
      <c r="C1009" s="494"/>
      <c r="D1009" s="494"/>
      <c r="E1009" s="494"/>
      <c r="F1009" s="494"/>
      <c r="G1009" s="494"/>
      <c r="H1009" s="494"/>
      <c r="I1009" s="494"/>
      <c r="J1009" s="494"/>
      <c r="K1009" s="494"/>
      <c r="L1009" s="494"/>
      <c r="M1009" s="494"/>
      <c r="N1009" s="494"/>
      <c r="O1009" s="494"/>
      <c r="P1009" s="494"/>
      <c r="Q1009" s="494"/>
      <c r="R1009" s="494"/>
      <c r="S1009" s="494"/>
      <c r="T1009" s="494"/>
      <c r="U1009" s="494"/>
      <c r="V1009" s="494"/>
      <c r="W1009" s="494"/>
      <c r="X1009" s="494"/>
      <c r="Y1009" s="498"/>
      <c r="Z1009" s="498"/>
      <c r="AA1009" s="498"/>
      <c r="AB1009" s="498"/>
      <c r="AF1009" s="494"/>
      <c r="AG1009" s="494"/>
      <c r="AH1009" s="494"/>
      <c r="AI1009" s="494"/>
      <c r="AJ1009" s="494"/>
      <c r="AK1009" s="494"/>
      <c r="AL1009" s="494"/>
      <c r="AM1009" s="494"/>
      <c r="AN1009" s="494"/>
      <c r="AO1009" s="494"/>
      <c r="AP1009" s="494"/>
      <c r="AQ1009" s="494"/>
      <c r="AR1009" s="494"/>
      <c r="AS1009" s="494"/>
      <c r="AT1009" s="494"/>
      <c r="AU1009" s="494"/>
      <c r="AV1009" s="494"/>
      <c r="AW1009" s="494"/>
      <c r="AX1009" s="494"/>
      <c r="AY1009" s="494"/>
      <c r="AZ1009" s="494"/>
      <c r="BA1009" s="494"/>
    </row>
    <row r="1010" spans="1:53" x14ac:dyDescent="0.3">
      <c r="A1010" s="500"/>
      <c r="B1010" s="500"/>
      <c r="C1010" s="500"/>
      <c r="D1010" s="500"/>
      <c r="E1010" s="494"/>
      <c r="F1010" s="500"/>
      <c r="G1010" s="500"/>
      <c r="H1010" s="494"/>
      <c r="I1010" s="494"/>
      <c r="J1010" s="494"/>
      <c r="K1010" s="494"/>
      <c r="L1010" s="494"/>
      <c r="M1010" s="494"/>
      <c r="N1010" s="494"/>
      <c r="O1010" s="494"/>
      <c r="P1010" s="494"/>
      <c r="Q1010" s="494"/>
      <c r="R1010" s="494"/>
      <c r="S1010" s="494"/>
      <c r="T1010" s="494"/>
      <c r="U1010" s="494"/>
      <c r="V1010" s="500"/>
      <c r="W1010" s="494"/>
      <c r="X1010" s="494"/>
      <c r="Y1010" s="498"/>
      <c r="Z1010" s="498"/>
      <c r="AA1010" s="498"/>
      <c r="AB1010" s="498"/>
      <c r="AF1010" s="494"/>
      <c r="AG1010" s="494"/>
      <c r="AH1010" s="494"/>
      <c r="AI1010" s="494"/>
      <c r="AJ1010" s="494"/>
      <c r="AK1010" s="494"/>
      <c r="AL1010" s="494"/>
      <c r="AM1010" s="494"/>
      <c r="AN1010" s="494"/>
      <c r="AO1010" s="494"/>
      <c r="AP1010" s="494"/>
      <c r="AQ1010" s="494"/>
      <c r="AR1010" s="494"/>
      <c r="AS1010" s="494"/>
      <c r="AT1010" s="494"/>
      <c r="AU1010" s="494"/>
      <c r="AV1010" s="494"/>
      <c r="AW1010" s="494"/>
      <c r="AX1010" s="494"/>
      <c r="AY1010" s="494"/>
      <c r="AZ1010" s="494"/>
      <c r="BA1010" s="494"/>
    </row>
    <row r="1011" spans="1:53" x14ac:dyDescent="0.3">
      <c r="A1011" s="495"/>
      <c r="B1011" s="495"/>
      <c r="C1011" s="495"/>
      <c r="D1011" s="495"/>
      <c r="E1011" s="494"/>
      <c r="F1011" s="495"/>
      <c r="G1011" s="495"/>
      <c r="H1011" s="494"/>
      <c r="I1011" s="494"/>
      <c r="J1011" s="494"/>
      <c r="K1011" s="494"/>
      <c r="L1011" s="494"/>
      <c r="M1011" s="494"/>
      <c r="N1011" s="494"/>
      <c r="O1011" s="494"/>
      <c r="P1011" s="494"/>
      <c r="Q1011" s="494"/>
      <c r="R1011" s="494"/>
      <c r="S1011" s="494"/>
      <c r="T1011" s="494"/>
      <c r="U1011" s="494"/>
      <c r="V1011" s="495"/>
      <c r="W1011" s="494"/>
      <c r="X1011" s="494"/>
      <c r="Y1011" s="498"/>
      <c r="Z1011" s="498"/>
      <c r="AA1011" s="498"/>
      <c r="AB1011" s="498"/>
      <c r="AF1011" s="494"/>
      <c r="AG1011" s="494"/>
      <c r="AH1011" s="494"/>
      <c r="AI1011" s="494"/>
      <c r="AJ1011" s="494"/>
      <c r="AK1011" s="494"/>
      <c r="AL1011" s="494"/>
      <c r="AM1011" s="494"/>
      <c r="AN1011" s="494"/>
      <c r="AO1011" s="494"/>
      <c r="AP1011" s="494"/>
      <c r="AQ1011" s="494"/>
      <c r="AR1011" s="494"/>
      <c r="AS1011" s="494"/>
      <c r="AT1011" s="494"/>
      <c r="AU1011" s="494"/>
      <c r="AV1011" s="494"/>
      <c r="AW1011" s="494"/>
      <c r="AX1011" s="494"/>
      <c r="AY1011" s="494"/>
      <c r="AZ1011" s="494"/>
      <c r="BA1011" s="494"/>
    </row>
    <row r="1012" spans="1:53" x14ac:dyDescent="0.3">
      <c r="A1012" s="500"/>
      <c r="B1012" s="500"/>
      <c r="C1012" s="500"/>
      <c r="D1012" s="500"/>
      <c r="E1012" s="494"/>
      <c r="F1012" s="500"/>
      <c r="G1012" s="500"/>
      <c r="H1012" s="494"/>
      <c r="I1012" s="494"/>
      <c r="J1012" s="494"/>
      <c r="K1012" s="494"/>
      <c r="L1012" s="494"/>
      <c r="M1012" s="494"/>
      <c r="N1012" s="494"/>
      <c r="O1012" s="494"/>
      <c r="P1012" s="494"/>
      <c r="Q1012" s="494"/>
      <c r="R1012" s="494"/>
      <c r="S1012" s="494"/>
      <c r="T1012" s="494"/>
      <c r="U1012" s="494"/>
      <c r="V1012" s="500"/>
      <c r="W1012" s="494"/>
      <c r="X1012" s="494"/>
      <c r="Y1012" s="498"/>
      <c r="Z1012" s="498"/>
      <c r="AA1012" s="498"/>
      <c r="AB1012" s="498"/>
      <c r="AF1012" s="494"/>
      <c r="AG1012" s="494"/>
      <c r="AH1012" s="494"/>
      <c r="AI1012" s="494"/>
      <c r="AJ1012" s="494"/>
      <c r="AK1012" s="494"/>
      <c r="AL1012" s="494"/>
      <c r="AM1012" s="494"/>
      <c r="AN1012" s="494"/>
      <c r="AO1012" s="494"/>
      <c r="AP1012" s="494"/>
      <c r="AQ1012" s="494"/>
      <c r="AR1012" s="494"/>
      <c r="AS1012" s="494"/>
      <c r="AT1012" s="494"/>
      <c r="AU1012" s="494"/>
      <c r="AV1012" s="494"/>
      <c r="AW1012" s="494"/>
      <c r="AX1012" s="494"/>
      <c r="AY1012" s="494"/>
      <c r="AZ1012" s="494"/>
      <c r="BA1012" s="494"/>
    </row>
    <row r="1013" spans="1:53" x14ac:dyDescent="0.3">
      <c r="A1013" s="495"/>
      <c r="B1013" s="495"/>
      <c r="C1013" s="500"/>
      <c r="D1013" s="500"/>
      <c r="E1013" s="494"/>
      <c r="F1013" s="495"/>
      <c r="G1013" s="495"/>
      <c r="H1013" s="494"/>
      <c r="I1013" s="494"/>
      <c r="J1013" s="494"/>
      <c r="K1013" s="494"/>
      <c r="L1013" s="494"/>
      <c r="M1013" s="494"/>
      <c r="N1013" s="494"/>
      <c r="O1013" s="494"/>
      <c r="P1013" s="494"/>
      <c r="Q1013" s="494"/>
      <c r="R1013" s="494"/>
      <c r="S1013" s="494"/>
      <c r="T1013" s="494"/>
      <c r="U1013" s="494"/>
      <c r="V1013" s="495"/>
      <c r="W1013" s="494"/>
      <c r="X1013" s="494"/>
      <c r="Y1013" s="498"/>
      <c r="Z1013" s="498"/>
      <c r="AA1013" s="498"/>
      <c r="AB1013" s="498"/>
      <c r="AF1013" s="494"/>
      <c r="AG1013" s="494"/>
      <c r="AH1013" s="494"/>
      <c r="AI1013" s="494"/>
      <c r="AJ1013" s="494"/>
      <c r="AK1013" s="494"/>
      <c r="AL1013" s="494"/>
      <c r="AM1013" s="494"/>
      <c r="AN1013" s="494"/>
      <c r="AO1013" s="494"/>
      <c r="AP1013" s="494"/>
      <c r="AQ1013" s="494"/>
      <c r="AR1013" s="494"/>
      <c r="AS1013" s="494"/>
      <c r="AT1013" s="494"/>
      <c r="AU1013" s="494"/>
      <c r="AV1013" s="494"/>
      <c r="AW1013" s="494"/>
      <c r="AX1013" s="494"/>
      <c r="AY1013" s="494"/>
      <c r="AZ1013" s="494"/>
      <c r="BA1013" s="494"/>
    </row>
    <row r="1014" spans="1:53" x14ac:dyDescent="0.3">
      <c r="A1014" s="495"/>
      <c r="B1014" s="495"/>
      <c r="C1014" s="495"/>
      <c r="D1014" s="495"/>
      <c r="E1014" s="494"/>
      <c r="F1014" s="495"/>
      <c r="G1014" s="495"/>
      <c r="H1014" s="494"/>
      <c r="I1014" s="494"/>
      <c r="J1014" s="494"/>
      <c r="K1014" s="494"/>
      <c r="L1014" s="494"/>
      <c r="M1014" s="494"/>
      <c r="N1014" s="494"/>
      <c r="O1014" s="494"/>
      <c r="P1014" s="494"/>
      <c r="Q1014" s="494"/>
      <c r="R1014" s="494"/>
      <c r="S1014" s="494"/>
      <c r="T1014" s="494"/>
      <c r="U1014" s="494"/>
      <c r="V1014" s="495"/>
      <c r="W1014" s="494"/>
      <c r="X1014" s="494"/>
      <c r="Y1014" s="498"/>
      <c r="Z1014" s="498"/>
      <c r="AA1014" s="498"/>
      <c r="AB1014" s="498"/>
      <c r="AF1014" s="494"/>
      <c r="AG1014" s="494"/>
      <c r="AH1014" s="494"/>
      <c r="AI1014" s="494"/>
      <c r="AJ1014" s="494"/>
      <c r="AK1014" s="494"/>
      <c r="AL1014" s="494"/>
      <c r="AM1014" s="494"/>
      <c r="AN1014" s="494"/>
      <c r="AO1014" s="494"/>
      <c r="AP1014" s="494"/>
      <c r="AQ1014" s="494"/>
      <c r="AR1014" s="494"/>
      <c r="AS1014" s="494"/>
      <c r="AT1014" s="494"/>
      <c r="AU1014" s="494"/>
      <c r="AV1014" s="494"/>
      <c r="AW1014" s="494"/>
      <c r="AX1014" s="494"/>
      <c r="AY1014" s="494"/>
      <c r="AZ1014" s="494"/>
      <c r="BA1014" s="494"/>
    </row>
    <row r="1015" spans="1:53" x14ac:dyDescent="0.3">
      <c r="A1015" s="500"/>
      <c r="B1015" s="500"/>
      <c r="C1015" s="500"/>
      <c r="D1015" s="500"/>
      <c r="E1015" s="494"/>
      <c r="F1015" s="500"/>
      <c r="G1015" s="500"/>
      <c r="H1015" s="494"/>
      <c r="I1015" s="494"/>
      <c r="J1015" s="494"/>
      <c r="K1015" s="494"/>
      <c r="L1015" s="494"/>
      <c r="M1015" s="494"/>
      <c r="N1015" s="494"/>
      <c r="O1015" s="494"/>
      <c r="P1015" s="494"/>
      <c r="Q1015" s="494"/>
      <c r="R1015" s="494"/>
      <c r="S1015" s="494"/>
      <c r="T1015" s="494"/>
      <c r="U1015" s="494"/>
      <c r="V1015" s="500"/>
      <c r="W1015" s="494"/>
      <c r="X1015" s="494"/>
      <c r="Y1015" s="498"/>
      <c r="Z1015" s="498"/>
      <c r="AA1015" s="498"/>
      <c r="AB1015" s="498"/>
      <c r="AF1015" s="494"/>
      <c r="AG1015" s="494"/>
      <c r="AH1015" s="494"/>
      <c r="AI1015" s="494"/>
      <c r="AJ1015" s="494"/>
      <c r="AK1015" s="494"/>
      <c r="AL1015" s="494"/>
      <c r="AM1015" s="494"/>
      <c r="AN1015" s="494"/>
      <c r="AO1015" s="494"/>
      <c r="AP1015" s="494"/>
      <c r="AQ1015" s="494"/>
      <c r="AR1015" s="494"/>
      <c r="AS1015" s="494"/>
      <c r="AT1015" s="494"/>
      <c r="AU1015" s="494"/>
      <c r="AV1015" s="494"/>
      <c r="AW1015" s="494"/>
      <c r="AX1015" s="494"/>
      <c r="AY1015" s="494"/>
      <c r="AZ1015" s="494"/>
      <c r="BA1015" s="494"/>
    </row>
    <row r="1016" spans="1:53" x14ac:dyDescent="0.3">
      <c r="A1016" s="495"/>
      <c r="B1016" s="495"/>
      <c r="C1016" s="495"/>
      <c r="D1016" s="495"/>
      <c r="E1016" s="494"/>
      <c r="F1016" s="495"/>
      <c r="G1016" s="495"/>
      <c r="H1016" s="494"/>
      <c r="I1016" s="494"/>
      <c r="J1016" s="494"/>
      <c r="K1016" s="494"/>
      <c r="L1016" s="494"/>
      <c r="M1016" s="494"/>
      <c r="N1016" s="494"/>
      <c r="O1016" s="494"/>
      <c r="P1016" s="494"/>
      <c r="Q1016" s="494"/>
      <c r="R1016" s="494"/>
      <c r="S1016" s="494"/>
      <c r="T1016" s="494"/>
      <c r="U1016" s="494"/>
      <c r="V1016" s="495"/>
      <c r="W1016" s="494"/>
      <c r="X1016" s="494"/>
      <c r="Y1016" s="498"/>
      <c r="Z1016" s="498"/>
      <c r="AA1016" s="498"/>
      <c r="AB1016" s="498"/>
      <c r="AF1016" s="494"/>
      <c r="AG1016" s="494"/>
      <c r="AH1016" s="494"/>
      <c r="AI1016" s="494"/>
      <c r="AJ1016" s="494"/>
      <c r="AK1016" s="494"/>
      <c r="AL1016" s="494"/>
      <c r="AM1016" s="494"/>
      <c r="AN1016" s="494"/>
      <c r="AO1016" s="494"/>
      <c r="AP1016" s="494"/>
      <c r="AQ1016" s="494"/>
      <c r="AR1016" s="494"/>
      <c r="AS1016" s="494"/>
      <c r="AT1016" s="494"/>
      <c r="AU1016" s="494"/>
      <c r="AV1016" s="494"/>
      <c r="AW1016" s="494"/>
      <c r="AX1016" s="494"/>
      <c r="AY1016" s="494"/>
      <c r="AZ1016" s="494"/>
      <c r="BA1016" s="494"/>
    </row>
    <row r="1017" spans="1:53" x14ac:dyDescent="0.3">
      <c r="A1017" s="500"/>
      <c r="B1017" s="500"/>
      <c r="C1017" s="500"/>
      <c r="D1017" s="500"/>
      <c r="E1017" s="494"/>
      <c r="F1017" s="500"/>
      <c r="G1017" s="500"/>
      <c r="H1017" s="494"/>
      <c r="I1017" s="494"/>
      <c r="J1017" s="494"/>
      <c r="K1017" s="494"/>
      <c r="L1017" s="494"/>
      <c r="M1017" s="494"/>
      <c r="N1017" s="494"/>
      <c r="O1017" s="494"/>
      <c r="P1017" s="494"/>
      <c r="Q1017" s="494"/>
      <c r="R1017" s="494"/>
      <c r="S1017" s="494"/>
      <c r="T1017" s="494"/>
      <c r="U1017" s="494"/>
      <c r="V1017" s="500"/>
      <c r="W1017" s="494"/>
      <c r="X1017" s="494"/>
      <c r="Y1017" s="498"/>
      <c r="Z1017" s="498"/>
      <c r="AA1017" s="498"/>
      <c r="AB1017" s="498"/>
      <c r="AF1017" s="494"/>
      <c r="AG1017" s="494"/>
      <c r="AH1017" s="494"/>
      <c r="AI1017" s="494"/>
      <c r="AJ1017" s="494"/>
      <c r="AK1017" s="494"/>
      <c r="AL1017" s="494"/>
      <c r="AM1017" s="494"/>
      <c r="AN1017" s="494"/>
      <c r="AO1017" s="494"/>
      <c r="AP1017" s="494"/>
      <c r="AQ1017" s="494"/>
      <c r="AR1017" s="494"/>
      <c r="AS1017" s="494"/>
      <c r="AT1017" s="494"/>
      <c r="AU1017" s="494"/>
      <c r="AV1017" s="494"/>
      <c r="AW1017" s="494"/>
      <c r="AX1017" s="494"/>
      <c r="AY1017" s="494"/>
      <c r="AZ1017" s="494"/>
      <c r="BA1017" s="494"/>
    </row>
    <row r="1018" spans="1:53" s="494" customFormat="1" x14ac:dyDescent="0.3">
      <c r="A1018" s="495"/>
      <c r="B1018" s="495"/>
      <c r="C1018" s="500"/>
      <c r="D1018" s="500"/>
      <c r="F1018" s="495"/>
      <c r="G1018" s="495"/>
      <c r="V1018" s="495"/>
      <c r="Y1018" s="498"/>
      <c r="Z1018" s="498"/>
      <c r="AA1018" s="498"/>
      <c r="AB1018" s="498"/>
    </row>
    <row r="1019" spans="1:53" s="494" customFormat="1" x14ac:dyDescent="0.3">
      <c r="A1019" s="495"/>
      <c r="B1019" s="495"/>
      <c r="C1019" s="495"/>
      <c r="D1019" s="495"/>
      <c r="F1019" s="495"/>
      <c r="G1019" s="495"/>
      <c r="V1019" s="495"/>
      <c r="Y1019" s="498"/>
      <c r="Z1019" s="498"/>
      <c r="AA1019" s="498"/>
      <c r="AB1019" s="498"/>
    </row>
    <row r="1020" spans="1:53" s="494" customFormat="1" x14ac:dyDescent="0.3">
      <c r="A1020" s="500"/>
      <c r="B1020" s="500"/>
      <c r="C1020" s="500"/>
      <c r="D1020" s="500"/>
      <c r="F1020" s="500"/>
      <c r="G1020" s="500"/>
      <c r="V1020" s="500"/>
      <c r="Y1020" s="498"/>
      <c r="Z1020" s="498"/>
      <c r="AA1020" s="498"/>
      <c r="AB1020" s="498"/>
    </row>
    <row r="1021" spans="1:53" s="494" customFormat="1" x14ac:dyDescent="0.3">
      <c r="A1021" s="495"/>
      <c r="B1021" s="495"/>
      <c r="C1021" s="500"/>
      <c r="D1021" s="500"/>
      <c r="F1021" s="495"/>
      <c r="G1021" s="495"/>
      <c r="V1021" s="495"/>
      <c r="Y1021" s="498"/>
      <c r="Z1021" s="498"/>
      <c r="AA1021" s="498"/>
      <c r="AB1021" s="498"/>
    </row>
    <row r="1022" spans="1:53" s="494" customFormat="1" x14ac:dyDescent="0.3">
      <c r="A1022" s="495"/>
      <c r="B1022" s="495"/>
      <c r="C1022" s="495"/>
      <c r="D1022" s="495"/>
      <c r="F1022" s="495"/>
      <c r="G1022" s="495"/>
      <c r="V1022" s="495"/>
      <c r="Y1022" s="498"/>
      <c r="Z1022" s="498"/>
      <c r="AA1022" s="498"/>
      <c r="AB1022" s="498"/>
    </row>
    <row r="1023" spans="1:53" s="494" customFormat="1" x14ac:dyDescent="0.3">
      <c r="A1023" s="500"/>
      <c r="B1023" s="500"/>
      <c r="C1023" s="500"/>
      <c r="D1023" s="500"/>
      <c r="F1023" s="500"/>
      <c r="G1023" s="500"/>
      <c r="V1023" s="500"/>
      <c r="Y1023" s="498"/>
      <c r="Z1023" s="498"/>
      <c r="AA1023" s="498"/>
      <c r="AB1023" s="498"/>
    </row>
    <row r="1024" spans="1:53" s="494" customFormat="1" x14ac:dyDescent="0.3">
      <c r="A1024" s="495"/>
      <c r="B1024" s="495"/>
      <c r="C1024" s="495"/>
      <c r="D1024" s="495"/>
      <c r="E1024" s="495"/>
      <c r="F1024" s="495"/>
      <c r="G1024" s="495"/>
      <c r="Y1024" s="498"/>
      <c r="Z1024" s="498"/>
      <c r="AA1024" s="498"/>
      <c r="AB1024" s="498"/>
    </row>
    <row r="1025" spans="1:28" s="494" customFormat="1" x14ac:dyDescent="0.3">
      <c r="A1025" s="492"/>
      <c r="Y1025" s="498"/>
      <c r="Z1025" s="498"/>
      <c r="AA1025" s="498"/>
      <c r="AB1025" s="498"/>
    </row>
    <row r="1026" spans="1:28" s="494" customFormat="1" x14ac:dyDescent="0.3">
      <c r="Y1026" s="498"/>
      <c r="Z1026" s="498"/>
      <c r="AA1026" s="498"/>
      <c r="AB1026" s="498"/>
    </row>
    <row r="1027" spans="1:28" s="494" customFormat="1" x14ac:dyDescent="0.3">
      <c r="A1027" s="496"/>
      <c r="Y1027" s="498"/>
      <c r="Z1027" s="498"/>
      <c r="AA1027" s="498"/>
      <c r="AB1027" s="498"/>
    </row>
    <row r="1028" spans="1:28" s="494" customFormat="1" x14ac:dyDescent="0.3">
      <c r="A1028" s="492"/>
      <c r="B1028" s="492"/>
      <c r="C1028" s="492"/>
      <c r="D1028" s="492"/>
      <c r="E1028" s="492"/>
      <c r="Y1028" s="498"/>
      <c r="Z1028" s="498"/>
      <c r="AA1028" s="498"/>
      <c r="AB1028" s="498"/>
    </row>
    <row r="1029" spans="1:28" s="494" customFormat="1" x14ac:dyDescent="0.3">
      <c r="A1029" s="495"/>
      <c r="B1029" s="495"/>
      <c r="C1029" s="492"/>
      <c r="D1029" s="492"/>
      <c r="E1029" s="495"/>
      <c r="Y1029" s="498"/>
      <c r="Z1029" s="498"/>
      <c r="AA1029" s="498"/>
      <c r="AB1029" s="498"/>
    </row>
    <row r="1030" spans="1:28" s="494" customFormat="1" x14ac:dyDescent="0.3">
      <c r="A1030" s="495"/>
      <c r="B1030" s="495"/>
      <c r="C1030" s="495"/>
      <c r="D1030" s="495"/>
      <c r="E1030" s="495"/>
      <c r="Y1030" s="498"/>
      <c r="Z1030" s="498"/>
      <c r="AA1030" s="498"/>
      <c r="AB1030" s="498"/>
    </row>
    <row r="1031" spans="1:28" s="494" customFormat="1" x14ac:dyDescent="0.3">
      <c r="A1031" s="495"/>
      <c r="B1031" s="495"/>
      <c r="C1031" s="492"/>
      <c r="D1031" s="492"/>
      <c r="E1031" s="492"/>
      <c r="Y1031" s="498"/>
      <c r="Z1031" s="498"/>
      <c r="AA1031" s="498"/>
      <c r="AB1031" s="498"/>
    </row>
    <row r="1032" spans="1:28" s="494" customFormat="1" x14ac:dyDescent="0.3">
      <c r="A1032" s="495"/>
      <c r="B1032" s="495"/>
      <c r="C1032" s="496"/>
      <c r="D1032" s="496"/>
      <c r="E1032" s="496"/>
      <c r="Y1032" s="498"/>
      <c r="Z1032" s="498"/>
      <c r="AA1032" s="498"/>
      <c r="AB1032" s="498"/>
    </row>
    <row r="1033" spans="1:28" s="494" customFormat="1" x14ac:dyDescent="0.3">
      <c r="A1033" s="495"/>
      <c r="B1033" s="495"/>
      <c r="C1033" s="495"/>
      <c r="D1033" s="495"/>
      <c r="E1033" s="495"/>
      <c r="Y1033" s="498"/>
      <c r="Z1033" s="498"/>
      <c r="AA1033" s="498"/>
      <c r="AB1033" s="498"/>
    </row>
    <row r="1034" spans="1:28" s="494" customFormat="1" x14ac:dyDescent="0.3">
      <c r="A1034" s="492"/>
      <c r="B1034" s="492"/>
      <c r="C1034" s="492"/>
      <c r="D1034" s="492"/>
      <c r="E1034" s="492"/>
      <c r="Y1034" s="498"/>
      <c r="Z1034" s="498"/>
      <c r="AA1034" s="498"/>
      <c r="AB1034" s="498"/>
    </row>
    <row r="1035" spans="1:28" s="494" customFormat="1" x14ac:dyDescent="0.3">
      <c r="A1035" s="495"/>
      <c r="B1035" s="495"/>
      <c r="C1035" s="492"/>
      <c r="D1035" s="492"/>
      <c r="E1035" s="495"/>
      <c r="Y1035" s="498"/>
      <c r="Z1035" s="498"/>
      <c r="AA1035" s="498"/>
      <c r="AB1035" s="498"/>
    </row>
    <row r="1036" spans="1:28" s="494" customFormat="1" x14ac:dyDescent="0.3">
      <c r="A1036" s="495"/>
      <c r="B1036" s="495"/>
      <c r="C1036" s="495"/>
      <c r="D1036" s="495"/>
      <c r="E1036" s="495"/>
      <c r="Y1036" s="498"/>
      <c r="Z1036" s="498"/>
      <c r="AA1036" s="498"/>
      <c r="AB1036" s="498"/>
    </row>
    <row r="1037" spans="1:28" s="494" customFormat="1" x14ac:dyDescent="0.3">
      <c r="A1037" s="492"/>
      <c r="B1037" s="492"/>
      <c r="C1037" s="492"/>
      <c r="D1037" s="492"/>
      <c r="W1037" s="492"/>
      <c r="Y1037" s="498"/>
      <c r="Z1037" s="498"/>
      <c r="AA1037" s="498"/>
      <c r="AB1037" s="498"/>
    </row>
    <row r="1038" spans="1:28" s="494" customFormat="1" x14ac:dyDescent="0.3">
      <c r="A1038" s="495"/>
      <c r="B1038" s="495"/>
      <c r="C1038" s="492"/>
      <c r="D1038" s="492"/>
      <c r="W1038" s="495"/>
      <c r="Y1038" s="498"/>
      <c r="Z1038" s="498"/>
      <c r="AA1038" s="498"/>
      <c r="AB1038" s="498"/>
    </row>
    <row r="1039" spans="1:28" s="494" customFormat="1" x14ac:dyDescent="0.3">
      <c r="A1039" s="495"/>
      <c r="B1039" s="495"/>
      <c r="C1039" s="492"/>
      <c r="D1039" s="492"/>
      <c r="W1039" s="495"/>
      <c r="Y1039" s="498"/>
      <c r="Z1039" s="498"/>
      <c r="AA1039" s="498"/>
      <c r="AB1039" s="498"/>
    </row>
    <row r="1040" spans="1:28" s="494" customFormat="1" x14ac:dyDescent="0.3">
      <c r="A1040" s="495"/>
      <c r="B1040" s="495"/>
      <c r="C1040" s="495"/>
      <c r="D1040" s="495"/>
      <c r="W1040" s="495"/>
      <c r="Y1040" s="498"/>
      <c r="Z1040" s="498"/>
      <c r="AA1040" s="498"/>
      <c r="AB1040" s="498"/>
    </row>
    <row r="1041" spans="1:53" s="494" customFormat="1" x14ac:dyDescent="0.3">
      <c r="A1041" s="492"/>
      <c r="B1041" s="492"/>
      <c r="C1041" s="492"/>
      <c r="D1041" s="492"/>
      <c r="W1041" s="492"/>
      <c r="Y1041" s="498"/>
      <c r="Z1041" s="498"/>
      <c r="AA1041" s="498"/>
      <c r="AB1041" s="498"/>
    </row>
    <row r="1042" spans="1:53" s="494" customFormat="1" x14ac:dyDescent="0.3">
      <c r="A1042" s="495"/>
      <c r="B1042" s="495"/>
      <c r="C1042" s="492"/>
      <c r="D1042" s="492"/>
      <c r="E1042" s="495"/>
      <c r="Y1042" s="497"/>
      <c r="Z1042" s="497"/>
      <c r="AA1042" s="497"/>
      <c r="AB1042" s="497"/>
    </row>
    <row r="1043" spans="1:53" s="494" customFormat="1" x14ac:dyDescent="0.3">
      <c r="A1043" s="495"/>
      <c r="B1043" s="495"/>
      <c r="C1043" s="495"/>
      <c r="D1043" s="495"/>
      <c r="E1043" s="495"/>
      <c r="Y1043" s="497"/>
      <c r="Z1043" s="497"/>
      <c r="AA1043" s="497"/>
      <c r="AB1043" s="497"/>
    </row>
    <row r="1044" spans="1:53" s="494" customFormat="1" x14ac:dyDescent="0.3">
      <c r="A1044" s="387"/>
      <c r="B1044" s="387"/>
      <c r="C1044" s="387"/>
      <c r="D1044" s="387"/>
      <c r="E1044" s="387"/>
      <c r="F1044" s="387"/>
      <c r="G1044" s="387"/>
      <c r="H1044" s="387"/>
      <c r="I1044" s="387"/>
      <c r="J1044" s="387"/>
      <c r="K1044" s="387"/>
      <c r="L1044" s="387"/>
      <c r="M1044" s="387"/>
      <c r="N1044" s="387"/>
      <c r="O1044" s="387"/>
      <c r="P1044" s="387"/>
      <c r="Q1044" s="387"/>
      <c r="R1044" s="387"/>
      <c r="S1044" s="387"/>
      <c r="T1044" s="387"/>
      <c r="U1044" s="387"/>
      <c r="V1044" s="387"/>
      <c r="W1044" s="387"/>
      <c r="X1044" s="387"/>
      <c r="Y1044" s="497"/>
      <c r="Z1044" s="497"/>
      <c r="AA1044" s="497"/>
      <c r="AB1044" s="497"/>
    </row>
    <row r="1045" spans="1:53" s="494" customFormat="1" x14ac:dyDescent="0.3">
      <c r="A1045" s="387"/>
      <c r="B1045" s="387"/>
      <c r="C1045" s="387"/>
      <c r="D1045" s="387"/>
      <c r="E1045" s="387"/>
      <c r="F1045" s="387"/>
      <c r="G1045" s="387"/>
      <c r="H1045" s="387"/>
      <c r="I1045" s="387"/>
      <c r="J1045" s="387"/>
      <c r="K1045" s="387"/>
      <c r="L1045" s="387"/>
      <c r="M1045" s="387"/>
      <c r="N1045" s="387"/>
      <c r="O1045" s="387"/>
      <c r="P1045" s="387"/>
      <c r="Q1045" s="387"/>
      <c r="R1045" s="387"/>
      <c r="S1045" s="387"/>
      <c r="T1045" s="387"/>
      <c r="U1045" s="387"/>
      <c r="V1045" s="387"/>
      <c r="W1045" s="387"/>
      <c r="X1045" s="387"/>
      <c r="Y1045" s="497"/>
      <c r="Z1045" s="497"/>
      <c r="AA1045" s="497"/>
      <c r="AB1045" s="497"/>
    </row>
    <row r="1046" spans="1:53" s="494" customFormat="1" x14ac:dyDescent="0.3">
      <c r="A1046" s="387"/>
      <c r="B1046" s="387"/>
      <c r="C1046" s="387"/>
      <c r="D1046" s="387"/>
      <c r="E1046" s="387"/>
      <c r="F1046" s="387"/>
      <c r="G1046" s="387"/>
      <c r="H1046" s="387"/>
      <c r="I1046" s="387"/>
      <c r="J1046" s="387"/>
      <c r="K1046" s="387"/>
      <c r="L1046" s="387"/>
      <c r="M1046" s="387"/>
      <c r="N1046" s="387"/>
      <c r="O1046" s="387"/>
      <c r="P1046" s="387"/>
      <c r="Q1046" s="387"/>
      <c r="R1046" s="387"/>
      <c r="S1046" s="387"/>
      <c r="T1046" s="387"/>
      <c r="U1046" s="387"/>
      <c r="V1046" s="387"/>
      <c r="W1046" s="387"/>
      <c r="X1046" s="387"/>
      <c r="Y1046" s="497"/>
      <c r="Z1046" s="497"/>
      <c r="AA1046" s="497"/>
      <c r="AB1046" s="497"/>
    </row>
    <row r="1047" spans="1:53" s="494" customFormat="1" x14ac:dyDescent="0.3">
      <c r="A1047" s="387"/>
      <c r="B1047" s="387"/>
      <c r="C1047" s="387"/>
      <c r="D1047" s="387"/>
      <c r="E1047" s="387"/>
      <c r="F1047" s="387"/>
      <c r="G1047" s="387"/>
      <c r="H1047" s="387"/>
      <c r="I1047" s="387"/>
      <c r="J1047" s="387"/>
      <c r="K1047" s="387"/>
      <c r="L1047" s="387"/>
      <c r="M1047" s="387"/>
      <c r="N1047" s="387"/>
      <c r="O1047" s="387"/>
      <c r="P1047" s="387"/>
      <c r="Q1047" s="387"/>
      <c r="R1047" s="387"/>
      <c r="S1047" s="387"/>
      <c r="T1047" s="387"/>
      <c r="U1047" s="387"/>
      <c r="V1047" s="387"/>
      <c r="W1047" s="387"/>
      <c r="X1047" s="387"/>
      <c r="Y1047" s="497"/>
      <c r="Z1047" s="497"/>
      <c r="AA1047" s="497"/>
      <c r="AB1047" s="497"/>
    </row>
    <row r="1048" spans="1:53" s="494" customFormat="1" x14ac:dyDescent="0.3">
      <c r="A1048" s="387"/>
      <c r="B1048" s="387"/>
      <c r="C1048" s="387"/>
      <c r="D1048" s="387"/>
      <c r="E1048" s="387"/>
      <c r="F1048" s="387"/>
      <c r="G1048" s="387"/>
      <c r="H1048" s="387"/>
      <c r="I1048" s="387"/>
      <c r="J1048" s="387"/>
      <c r="K1048" s="387"/>
      <c r="L1048" s="387"/>
      <c r="M1048" s="387"/>
      <c r="N1048" s="387"/>
      <c r="O1048" s="387"/>
      <c r="P1048" s="387"/>
      <c r="Q1048" s="387"/>
      <c r="R1048" s="387"/>
      <c r="S1048" s="387"/>
      <c r="T1048" s="387"/>
      <c r="U1048" s="387"/>
      <c r="V1048" s="387"/>
      <c r="W1048" s="387"/>
      <c r="X1048" s="387"/>
      <c r="Y1048" s="497"/>
      <c r="Z1048" s="497"/>
      <c r="AA1048" s="497"/>
      <c r="AB1048" s="497"/>
    </row>
    <row r="1049" spans="1:53" s="494" customFormat="1" x14ac:dyDescent="0.3">
      <c r="A1049" s="387"/>
      <c r="B1049" s="387"/>
      <c r="C1049" s="387"/>
      <c r="D1049" s="387"/>
      <c r="E1049" s="387"/>
      <c r="F1049" s="387"/>
      <c r="G1049" s="387"/>
      <c r="H1049" s="387"/>
      <c r="I1049" s="387"/>
      <c r="J1049" s="387"/>
      <c r="K1049" s="387"/>
      <c r="L1049" s="387"/>
      <c r="M1049" s="387"/>
      <c r="N1049" s="387"/>
      <c r="O1049" s="387"/>
      <c r="P1049" s="387"/>
      <c r="Q1049" s="387"/>
      <c r="R1049" s="387"/>
      <c r="S1049" s="387"/>
      <c r="T1049" s="387"/>
      <c r="U1049" s="387"/>
      <c r="V1049" s="387"/>
      <c r="W1049" s="387"/>
      <c r="X1049" s="387"/>
      <c r="Y1049" s="497"/>
      <c r="Z1049" s="497"/>
      <c r="AA1049" s="497"/>
      <c r="AB1049" s="497"/>
    </row>
    <row r="1050" spans="1:53" s="494" customFormat="1" x14ac:dyDescent="0.3">
      <c r="A1050" s="387"/>
      <c r="B1050" s="387"/>
      <c r="C1050" s="387"/>
      <c r="D1050" s="387"/>
      <c r="E1050" s="387"/>
      <c r="F1050" s="387"/>
      <c r="G1050" s="387"/>
      <c r="H1050" s="387"/>
      <c r="I1050" s="387"/>
      <c r="J1050" s="387"/>
      <c r="K1050" s="387"/>
      <c r="L1050" s="387"/>
      <c r="M1050" s="387"/>
      <c r="N1050" s="387"/>
      <c r="O1050" s="387"/>
      <c r="P1050" s="387"/>
      <c r="Q1050" s="387"/>
      <c r="R1050" s="387"/>
      <c r="S1050" s="387"/>
      <c r="T1050" s="387"/>
      <c r="U1050" s="387"/>
      <c r="V1050" s="387"/>
      <c r="W1050" s="387"/>
      <c r="X1050" s="387"/>
      <c r="Y1050" s="497"/>
      <c r="Z1050" s="497"/>
      <c r="AA1050" s="497"/>
      <c r="AB1050" s="497"/>
    </row>
    <row r="1051" spans="1:53" s="494" customFormat="1" x14ac:dyDescent="0.3">
      <c r="A1051" s="387"/>
      <c r="B1051" s="387"/>
      <c r="C1051" s="387"/>
      <c r="D1051" s="387"/>
      <c r="E1051" s="387"/>
      <c r="F1051" s="387"/>
      <c r="G1051" s="387"/>
      <c r="H1051" s="387"/>
      <c r="I1051" s="387"/>
      <c r="J1051" s="387"/>
      <c r="K1051" s="387"/>
      <c r="L1051" s="387"/>
      <c r="M1051" s="387"/>
      <c r="N1051" s="387"/>
      <c r="O1051" s="387"/>
      <c r="P1051" s="387"/>
      <c r="Q1051" s="387"/>
      <c r="R1051" s="387"/>
      <c r="S1051" s="387"/>
      <c r="T1051" s="387"/>
      <c r="U1051" s="387"/>
      <c r="V1051" s="387"/>
      <c r="W1051" s="387"/>
      <c r="X1051" s="387"/>
      <c r="Y1051" s="497"/>
      <c r="Z1051" s="497"/>
      <c r="AA1051" s="497"/>
      <c r="AB1051" s="497"/>
      <c r="AF1051" s="387"/>
      <c r="AG1051" s="387"/>
      <c r="AH1051" s="387"/>
      <c r="AI1051" s="387"/>
      <c r="AJ1051" s="387"/>
      <c r="AK1051" s="387"/>
      <c r="AL1051" s="387"/>
      <c r="AM1051" s="387"/>
      <c r="AN1051" s="387"/>
      <c r="AO1051" s="387"/>
      <c r="AP1051" s="387"/>
      <c r="AQ1051" s="387"/>
      <c r="AR1051" s="387"/>
      <c r="AS1051" s="387"/>
      <c r="AT1051" s="387"/>
      <c r="AU1051" s="387"/>
      <c r="AV1051" s="387"/>
      <c r="AW1051" s="387"/>
      <c r="AX1051" s="387"/>
      <c r="AY1051" s="387"/>
      <c r="AZ1051" s="387"/>
      <c r="BA1051" s="387"/>
    </row>
    <row r="1052" spans="1:53" s="494" customFormat="1" x14ac:dyDescent="0.3">
      <c r="A1052" s="387"/>
      <c r="B1052" s="387"/>
      <c r="C1052" s="387"/>
      <c r="D1052" s="387"/>
      <c r="E1052" s="387"/>
      <c r="F1052" s="387"/>
      <c r="G1052" s="387"/>
      <c r="H1052" s="387"/>
      <c r="I1052" s="387"/>
      <c r="J1052" s="387"/>
      <c r="K1052" s="387"/>
      <c r="L1052" s="387"/>
      <c r="M1052" s="387"/>
      <c r="N1052" s="387"/>
      <c r="O1052" s="387"/>
      <c r="P1052" s="387"/>
      <c r="Q1052" s="387"/>
      <c r="R1052" s="387"/>
      <c r="S1052" s="387"/>
      <c r="T1052" s="387"/>
      <c r="U1052" s="387"/>
      <c r="V1052" s="387"/>
      <c r="W1052" s="387"/>
      <c r="X1052" s="387"/>
      <c r="Y1052" s="497"/>
      <c r="Z1052" s="497"/>
      <c r="AA1052" s="497"/>
      <c r="AB1052" s="497"/>
      <c r="AF1052" s="387"/>
      <c r="AG1052" s="387"/>
      <c r="AH1052" s="387"/>
      <c r="AI1052" s="387"/>
      <c r="AJ1052" s="387"/>
      <c r="AK1052" s="387"/>
      <c r="AL1052" s="387"/>
      <c r="AM1052" s="387"/>
      <c r="AN1052" s="387"/>
      <c r="AO1052" s="387"/>
      <c r="AP1052" s="387"/>
      <c r="AQ1052" s="387"/>
      <c r="AR1052" s="387"/>
      <c r="AS1052" s="387"/>
      <c r="AT1052" s="387"/>
      <c r="AU1052" s="387"/>
      <c r="AV1052" s="387"/>
      <c r="AW1052" s="387"/>
      <c r="AX1052" s="387"/>
      <c r="AY1052" s="387"/>
      <c r="AZ1052" s="387"/>
      <c r="BA1052" s="387"/>
    </row>
    <row r="1053" spans="1:53" s="494" customFormat="1" x14ac:dyDescent="0.3">
      <c r="A1053" s="387"/>
      <c r="B1053" s="387"/>
      <c r="C1053" s="387"/>
      <c r="D1053" s="387"/>
      <c r="E1053" s="387"/>
      <c r="F1053" s="387"/>
      <c r="G1053" s="387"/>
      <c r="H1053" s="387"/>
      <c r="I1053" s="387"/>
      <c r="J1053" s="387"/>
      <c r="K1053" s="387"/>
      <c r="L1053" s="387"/>
      <c r="M1053" s="387"/>
      <c r="N1053" s="387"/>
      <c r="O1053" s="387"/>
      <c r="P1053" s="387"/>
      <c r="Q1053" s="387"/>
      <c r="R1053" s="387"/>
      <c r="S1053" s="387"/>
      <c r="T1053" s="387"/>
      <c r="U1053" s="387"/>
      <c r="V1053" s="387"/>
      <c r="W1053" s="387"/>
      <c r="X1053" s="387"/>
      <c r="Y1053" s="497"/>
      <c r="Z1053" s="497"/>
      <c r="AA1053" s="497"/>
      <c r="AB1053" s="497"/>
      <c r="AF1053" s="387"/>
      <c r="AG1053" s="387"/>
      <c r="AH1053" s="387"/>
      <c r="AI1053" s="387"/>
      <c r="AJ1053" s="387"/>
      <c r="AK1053" s="387"/>
      <c r="AL1053" s="387"/>
      <c r="AM1053" s="387"/>
      <c r="AN1053" s="387"/>
      <c r="AO1053" s="387"/>
      <c r="AP1053" s="387"/>
      <c r="AQ1053" s="387"/>
      <c r="AR1053" s="387"/>
      <c r="AS1053" s="387"/>
      <c r="AT1053" s="387"/>
      <c r="AU1053" s="387"/>
      <c r="AV1053" s="387"/>
      <c r="AW1053" s="387"/>
      <c r="AX1053" s="387"/>
      <c r="AY1053" s="387"/>
      <c r="AZ1053" s="387"/>
      <c r="BA1053" s="387"/>
    </row>
    <row r="1054" spans="1:53" s="494" customFormat="1" x14ac:dyDescent="0.3">
      <c r="A1054" s="387"/>
      <c r="B1054" s="387"/>
      <c r="C1054" s="387"/>
      <c r="D1054" s="387"/>
      <c r="E1054" s="387"/>
      <c r="F1054" s="387"/>
      <c r="G1054" s="387"/>
      <c r="H1054" s="387"/>
      <c r="I1054" s="387"/>
      <c r="J1054" s="387"/>
      <c r="K1054" s="387"/>
      <c r="L1054" s="387"/>
      <c r="M1054" s="387"/>
      <c r="N1054" s="387"/>
      <c r="O1054" s="387"/>
      <c r="P1054" s="387"/>
      <c r="Q1054" s="387"/>
      <c r="R1054" s="387"/>
      <c r="S1054" s="387"/>
      <c r="T1054" s="387"/>
      <c r="U1054" s="387"/>
      <c r="V1054" s="387"/>
      <c r="W1054" s="387"/>
      <c r="X1054" s="387"/>
      <c r="Y1054" s="497"/>
      <c r="Z1054" s="497"/>
      <c r="AA1054" s="497"/>
      <c r="AB1054" s="497"/>
      <c r="AF1054" s="387"/>
      <c r="AG1054" s="387"/>
      <c r="AH1054" s="387"/>
      <c r="AI1054" s="387"/>
      <c r="AJ1054" s="387"/>
      <c r="AK1054" s="387"/>
      <c r="AL1054" s="387"/>
      <c r="AM1054" s="387"/>
      <c r="AN1054" s="387"/>
      <c r="AO1054" s="387"/>
      <c r="AP1054" s="387"/>
      <c r="AQ1054" s="387"/>
      <c r="AR1054" s="387"/>
      <c r="AS1054" s="387"/>
      <c r="AT1054" s="387"/>
      <c r="AU1054" s="387"/>
      <c r="AV1054" s="387"/>
      <c r="AW1054" s="387"/>
      <c r="AX1054" s="387"/>
      <c r="AY1054" s="387"/>
      <c r="AZ1054" s="387"/>
      <c r="BA1054" s="387"/>
    </row>
    <row r="1055" spans="1:53" s="494" customFormat="1" x14ac:dyDescent="0.3">
      <c r="A1055" s="387"/>
      <c r="B1055" s="387"/>
      <c r="C1055" s="387"/>
      <c r="D1055" s="387"/>
      <c r="E1055" s="387"/>
      <c r="F1055" s="387"/>
      <c r="G1055" s="387"/>
      <c r="H1055" s="387"/>
      <c r="I1055" s="387"/>
      <c r="J1055" s="387"/>
      <c r="K1055" s="387"/>
      <c r="L1055" s="387"/>
      <c r="M1055" s="387"/>
      <c r="N1055" s="387"/>
      <c r="O1055" s="387"/>
      <c r="P1055" s="387"/>
      <c r="Q1055" s="387"/>
      <c r="R1055" s="387"/>
      <c r="S1055" s="387"/>
      <c r="T1055" s="387"/>
      <c r="U1055" s="387"/>
      <c r="V1055" s="387"/>
      <c r="W1055" s="387"/>
      <c r="X1055" s="387"/>
      <c r="Y1055" s="497"/>
      <c r="Z1055" s="497"/>
      <c r="AA1055" s="497"/>
      <c r="AB1055" s="497"/>
      <c r="AF1055" s="387"/>
      <c r="AG1055" s="387"/>
      <c r="AH1055" s="387"/>
      <c r="AI1055" s="387"/>
      <c r="AJ1055" s="387"/>
      <c r="AK1055" s="387"/>
      <c r="AL1055" s="387"/>
      <c r="AM1055" s="387"/>
      <c r="AN1055" s="387"/>
      <c r="AO1055" s="387"/>
      <c r="AP1055" s="387"/>
      <c r="AQ1055" s="387"/>
      <c r="AR1055" s="387"/>
      <c r="AS1055" s="387"/>
      <c r="AT1055" s="387"/>
      <c r="AU1055" s="387"/>
      <c r="AV1055" s="387"/>
      <c r="AW1055" s="387"/>
      <c r="AX1055" s="387"/>
      <c r="AY1055" s="387"/>
      <c r="AZ1055" s="387"/>
      <c r="BA1055" s="387"/>
    </row>
    <row r="1056" spans="1:53" s="494" customFormat="1" x14ac:dyDescent="0.3">
      <c r="A1056" s="387"/>
      <c r="B1056" s="387"/>
      <c r="C1056" s="387"/>
      <c r="D1056" s="387"/>
      <c r="E1056" s="387"/>
      <c r="F1056" s="387"/>
      <c r="G1056" s="387"/>
      <c r="H1056" s="387"/>
      <c r="I1056" s="387"/>
      <c r="J1056" s="387"/>
      <c r="K1056" s="387"/>
      <c r="L1056" s="387"/>
      <c r="M1056" s="387"/>
      <c r="N1056" s="387"/>
      <c r="O1056" s="387"/>
      <c r="P1056" s="387"/>
      <c r="Q1056" s="387"/>
      <c r="R1056" s="387"/>
      <c r="S1056" s="387"/>
      <c r="T1056" s="387"/>
      <c r="U1056" s="387"/>
      <c r="V1056" s="387"/>
      <c r="W1056" s="387"/>
      <c r="X1056" s="387"/>
      <c r="Y1056" s="497"/>
      <c r="Z1056" s="497"/>
      <c r="AA1056" s="497"/>
      <c r="AB1056" s="497"/>
      <c r="AF1056" s="387"/>
      <c r="AG1056" s="387"/>
      <c r="AH1056" s="387"/>
      <c r="AI1056" s="387"/>
      <c r="AJ1056" s="387"/>
      <c r="AK1056" s="387"/>
      <c r="AL1056" s="387"/>
      <c r="AM1056" s="387"/>
      <c r="AN1056" s="387"/>
      <c r="AO1056" s="387"/>
      <c r="AP1056" s="387"/>
      <c r="AQ1056" s="387"/>
      <c r="AR1056" s="387"/>
      <c r="AS1056" s="387"/>
      <c r="AT1056" s="387"/>
      <c r="AU1056" s="387"/>
      <c r="AV1056" s="387"/>
      <c r="AW1056" s="387"/>
      <c r="AX1056" s="387"/>
      <c r="AY1056" s="387"/>
      <c r="AZ1056" s="387"/>
      <c r="BA1056" s="387"/>
    </row>
    <row r="1057" spans="1:53" s="494" customFormat="1" x14ac:dyDescent="0.3">
      <c r="A1057" s="387"/>
      <c r="B1057" s="387"/>
      <c r="C1057" s="387"/>
      <c r="D1057" s="387"/>
      <c r="E1057" s="387"/>
      <c r="F1057" s="387"/>
      <c r="G1057" s="387"/>
      <c r="H1057" s="387"/>
      <c r="I1057" s="387"/>
      <c r="J1057" s="387"/>
      <c r="K1057" s="387"/>
      <c r="L1057" s="387"/>
      <c r="M1057" s="387"/>
      <c r="N1057" s="387"/>
      <c r="O1057" s="387"/>
      <c r="P1057" s="387"/>
      <c r="Q1057" s="387"/>
      <c r="R1057" s="387"/>
      <c r="S1057" s="387"/>
      <c r="T1057" s="387"/>
      <c r="U1057" s="387"/>
      <c r="V1057" s="387"/>
      <c r="W1057" s="387"/>
      <c r="X1057" s="387"/>
      <c r="Y1057" s="497"/>
      <c r="Z1057" s="497"/>
      <c r="AA1057" s="497"/>
      <c r="AB1057" s="497"/>
      <c r="AF1057" s="387"/>
      <c r="AG1057" s="387"/>
      <c r="AH1057" s="387"/>
      <c r="AI1057" s="387"/>
      <c r="AJ1057" s="387"/>
      <c r="AK1057" s="387"/>
      <c r="AL1057" s="387"/>
      <c r="AM1057" s="387"/>
      <c r="AN1057" s="387"/>
      <c r="AO1057" s="387"/>
      <c r="AP1057" s="387"/>
      <c r="AQ1057" s="387"/>
      <c r="AR1057" s="387"/>
      <c r="AS1057" s="387"/>
      <c r="AT1057" s="387"/>
      <c r="AU1057" s="387"/>
      <c r="AV1057" s="387"/>
      <c r="AW1057" s="387"/>
      <c r="AX1057" s="387"/>
      <c r="AY1057" s="387"/>
      <c r="AZ1057" s="387"/>
      <c r="BA1057" s="387"/>
    </row>
    <row r="1058" spans="1:53" s="494" customFormat="1" x14ac:dyDescent="0.3">
      <c r="A1058" s="387"/>
      <c r="B1058" s="387"/>
      <c r="C1058" s="387"/>
      <c r="D1058" s="387"/>
      <c r="E1058" s="387"/>
      <c r="F1058" s="387"/>
      <c r="G1058" s="387"/>
      <c r="H1058" s="387"/>
      <c r="I1058" s="387"/>
      <c r="J1058" s="387"/>
      <c r="K1058" s="387"/>
      <c r="L1058" s="387"/>
      <c r="M1058" s="387"/>
      <c r="N1058" s="387"/>
      <c r="O1058" s="387"/>
      <c r="P1058" s="387"/>
      <c r="Q1058" s="387"/>
      <c r="R1058" s="387"/>
      <c r="S1058" s="387"/>
      <c r="T1058" s="387"/>
      <c r="U1058" s="387"/>
      <c r="V1058" s="387"/>
      <c r="W1058" s="387"/>
      <c r="X1058" s="387"/>
      <c r="Y1058" s="497"/>
      <c r="Z1058" s="497"/>
      <c r="AA1058" s="497"/>
      <c r="AB1058" s="497"/>
      <c r="AF1058" s="387"/>
      <c r="AG1058" s="387"/>
      <c r="AH1058" s="387"/>
      <c r="AI1058" s="387"/>
      <c r="AJ1058" s="387"/>
      <c r="AK1058" s="387"/>
      <c r="AL1058" s="387"/>
      <c r="AM1058" s="387"/>
      <c r="AN1058" s="387"/>
      <c r="AO1058" s="387"/>
      <c r="AP1058" s="387"/>
      <c r="AQ1058" s="387"/>
      <c r="AR1058" s="387"/>
      <c r="AS1058" s="387"/>
      <c r="AT1058" s="387"/>
      <c r="AU1058" s="387"/>
      <c r="AV1058" s="387"/>
      <c r="AW1058" s="387"/>
      <c r="AX1058" s="387"/>
      <c r="AY1058" s="387"/>
      <c r="AZ1058" s="387"/>
      <c r="BA1058" s="387"/>
    </row>
    <row r="1059" spans="1:53" s="494" customFormat="1" x14ac:dyDescent="0.3">
      <c r="A1059" s="387"/>
      <c r="B1059" s="387"/>
      <c r="C1059" s="387"/>
      <c r="D1059" s="387"/>
      <c r="E1059" s="387"/>
      <c r="F1059" s="387"/>
      <c r="G1059" s="387"/>
      <c r="H1059" s="387"/>
      <c r="I1059" s="387"/>
      <c r="J1059" s="387"/>
      <c r="K1059" s="387"/>
      <c r="L1059" s="387"/>
      <c r="M1059" s="387"/>
      <c r="N1059" s="387"/>
      <c r="O1059" s="387"/>
      <c r="P1059" s="387"/>
      <c r="Q1059" s="387"/>
      <c r="R1059" s="387"/>
      <c r="S1059" s="387"/>
      <c r="T1059" s="387"/>
      <c r="U1059" s="387"/>
      <c r="V1059" s="387"/>
      <c r="W1059" s="387"/>
      <c r="X1059" s="387"/>
      <c r="Y1059" s="497"/>
      <c r="Z1059" s="497"/>
      <c r="AA1059" s="497"/>
      <c r="AB1059" s="497"/>
      <c r="AF1059" s="387"/>
      <c r="AG1059" s="387"/>
      <c r="AH1059" s="387"/>
      <c r="AI1059" s="387"/>
      <c r="AJ1059" s="387"/>
      <c r="AK1059" s="387"/>
      <c r="AL1059" s="387"/>
      <c r="AM1059" s="387"/>
      <c r="AN1059" s="387"/>
      <c r="AO1059" s="387"/>
      <c r="AP1059" s="387"/>
      <c r="AQ1059" s="387"/>
      <c r="AR1059" s="387"/>
      <c r="AS1059" s="387"/>
      <c r="AT1059" s="387"/>
      <c r="AU1059" s="387"/>
      <c r="AV1059" s="387"/>
      <c r="AW1059" s="387"/>
      <c r="AX1059" s="387"/>
      <c r="AY1059" s="387"/>
      <c r="AZ1059" s="387"/>
      <c r="BA1059" s="387"/>
    </row>
    <row r="1060" spans="1:53" s="494" customFormat="1" x14ac:dyDescent="0.3">
      <c r="A1060" s="387"/>
      <c r="B1060" s="387"/>
      <c r="C1060" s="387"/>
      <c r="D1060" s="387"/>
      <c r="E1060" s="387"/>
      <c r="F1060" s="387"/>
      <c r="G1060" s="387"/>
      <c r="H1060" s="387"/>
      <c r="I1060" s="387"/>
      <c r="J1060" s="387"/>
      <c r="K1060" s="387"/>
      <c r="L1060" s="387"/>
      <c r="M1060" s="387"/>
      <c r="N1060" s="387"/>
      <c r="O1060" s="387"/>
      <c r="P1060" s="387"/>
      <c r="Q1060" s="387"/>
      <c r="R1060" s="387"/>
      <c r="S1060" s="387"/>
      <c r="T1060" s="387"/>
      <c r="U1060" s="387"/>
      <c r="V1060" s="387"/>
      <c r="W1060" s="387"/>
      <c r="X1060" s="387"/>
      <c r="Y1060" s="497"/>
      <c r="Z1060" s="497"/>
      <c r="AA1060" s="497"/>
      <c r="AB1060" s="497"/>
      <c r="AF1060" s="387"/>
      <c r="AG1060" s="387"/>
      <c r="AH1060" s="387"/>
      <c r="AI1060" s="387"/>
      <c r="AJ1060" s="387"/>
      <c r="AK1060" s="387"/>
      <c r="AL1060" s="387"/>
      <c r="AM1060" s="387"/>
      <c r="AN1060" s="387"/>
      <c r="AO1060" s="387"/>
      <c r="AP1060" s="387"/>
      <c r="AQ1060" s="387"/>
      <c r="AR1060" s="387"/>
      <c r="AS1060" s="387"/>
      <c r="AT1060" s="387"/>
      <c r="AU1060" s="387"/>
      <c r="AV1060" s="387"/>
      <c r="AW1060" s="387"/>
      <c r="AX1060" s="387"/>
      <c r="AY1060" s="387"/>
      <c r="AZ1060" s="387"/>
      <c r="BA1060" s="387"/>
    </row>
    <row r="1061" spans="1:53" s="494" customFormat="1" x14ac:dyDescent="0.3">
      <c r="A1061" s="387"/>
      <c r="B1061" s="387"/>
      <c r="C1061" s="387"/>
      <c r="D1061" s="387"/>
      <c r="E1061" s="387"/>
      <c r="F1061" s="387"/>
      <c r="G1061" s="387"/>
      <c r="H1061" s="387"/>
      <c r="I1061" s="387"/>
      <c r="J1061" s="387"/>
      <c r="K1061" s="387"/>
      <c r="L1061" s="387"/>
      <c r="M1061" s="387"/>
      <c r="N1061" s="387"/>
      <c r="O1061" s="387"/>
      <c r="P1061" s="387"/>
      <c r="Q1061" s="387"/>
      <c r="R1061" s="387"/>
      <c r="S1061" s="387"/>
      <c r="T1061" s="387"/>
      <c r="U1061" s="387"/>
      <c r="V1061" s="387"/>
      <c r="W1061" s="387"/>
      <c r="X1061" s="387"/>
      <c r="Y1061" s="497"/>
      <c r="Z1061" s="497"/>
      <c r="AA1061" s="497"/>
      <c r="AB1061" s="497"/>
      <c r="AF1061" s="387"/>
      <c r="AG1061" s="387"/>
      <c r="AH1061" s="387"/>
      <c r="AI1061" s="387"/>
      <c r="AJ1061" s="387"/>
      <c r="AK1061" s="387"/>
      <c r="AL1061" s="387"/>
      <c r="AM1061" s="387"/>
      <c r="AN1061" s="387"/>
      <c r="AO1061" s="387"/>
      <c r="AP1061" s="387"/>
      <c r="AQ1061" s="387"/>
      <c r="AR1061" s="387"/>
      <c r="AS1061" s="387"/>
      <c r="AT1061" s="387"/>
      <c r="AU1061" s="387"/>
      <c r="AV1061" s="387"/>
      <c r="AW1061" s="387"/>
      <c r="AX1061" s="387"/>
      <c r="AY1061" s="387"/>
      <c r="AZ1061" s="387"/>
      <c r="BA1061" s="387"/>
    </row>
    <row r="1062" spans="1:53" s="494" customFormat="1" x14ac:dyDescent="0.3">
      <c r="A1062" s="387"/>
      <c r="B1062" s="387"/>
      <c r="C1062" s="387"/>
      <c r="D1062" s="387"/>
      <c r="E1062" s="387"/>
      <c r="F1062" s="387"/>
      <c r="G1062" s="387"/>
      <c r="H1062" s="387"/>
      <c r="I1062" s="387"/>
      <c r="J1062" s="387"/>
      <c r="K1062" s="387"/>
      <c r="L1062" s="387"/>
      <c r="M1062" s="387"/>
      <c r="N1062" s="387"/>
      <c r="O1062" s="387"/>
      <c r="P1062" s="387"/>
      <c r="Q1062" s="387"/>
      <c r="R1062" s="387"/>
      <c r="S1062" s="387"/>
      <c r="T1062" s="387"/>
      <c r="U1062" s="387"/>
      <c r="V1062" s="387"/>
      <c r="W1062" s="387"/>
      <c r="X1062" s="387"/>
      <c r="Y1062" s="497"/>
      <c r="Z1062" s="497"/>
      <c r="AA1062" s="497"/>
      <c r="AB1062" s="497"/>
      <c r="AF1062" s="387"/>
      <c r="AG1062" s="387"/>
      <c r="AH1062" s="387"/>
      <c r="AI1062" s="387"/>
      <c r="AJ1062" s="387"/>
      <c r="AK1062" s="387"/>
      <c r="AL1062" s="387"/>
      <c r="AM1062" s="387"/>
      <c r="AN1062" s="387"/>
      <c r="AO1062" s="387"/>
      <c r="AP1062" s="387"/>
      <c r="AQ1062" s="387"/>
      <c r="AR1062" s="387"/>
      <c r="AS1062" s="387"/>
      <c r="AT1062" s="387"/>
      <c r="AU1062" s="387"/>
      <c r="AV1062" s="387"/>
      <c r="AW1062" s="387"/>
      <c r="AX1062" s="387"/>
      <c r="AY1062" s="387"/>
      <c r="AZ1062" s="387"/>
      <c r="BA1062" s="387"/>
    </row>
    <row r="1063" spans="1:53" s="494" customFormat="1" x14ac:dyDescent="0.3">
      <c r="A1063" s="387"/>
      <c r="B1063" s="387"/>
      <c r="C1063" s="387"/>
      <c r="D1063" s="387"/>
      <c r="E1063" s="387"/>
      <c r="F1063" s="387"/>
      <c r="G1063" s="387"/>
      <c r="H1063" s="387"/>
      <c r="I1063" s="387"/>
      <c r="J1063" s="387"/>
      <c r="K1063" s="387"/>
      <c r="L1063" s="387"/>
      <c r="M1063" s="387"/>
      <c r="N1063" s="387"/>
      <c r="O1063" s="387"/>
      <c r="P1063" s="387"/>
      <c r="Q1063" s="387"/>
      <c r="R1063" s="387"/>
      <c r="S1063" s="387"/>
      <c r="T1063" s="387"/>
      <c r="U1063" s="387"/>
      <c r="V1063" s="387"/>
      <c r="W1063" s="387"/>
      <c r="X1063" s="387"/>
      <c r="Y1063" s="497"/>
      <c r="Z1063" s="497"/>
      <c r="AA1063" s="497"/>
      <c r="AB1063" s="497"/>
      <c r="AF1063" s="387"/>
      <c r="AG1063" s="387"/>
      <c r="AH1063" s="387"/>
      <c r="AI1063" s="387"/>
      <c r="AJ1063" s="387"/>
      <c r="AK1063" s="387"/>
      <c r="AL1063" s="387"/>
      <c r="AM1063" s="387"/>
      <c r="AN1063" s="387"/>
      <c r="AO1063" s="387"/>
      <c r="AP1063" s="387"/>
      <c r="AQ1063" s="387"/>
      <c r="AR1063" s="387"/>
      <c r="AS1063" s="387"/>
      <c r="AT1063" s="387"/>
      <c r="AU1063" s="387"/>
      <c r="AV1063" s="387"/>
      <c r="AW1063" s="387"/>
      <c r="AX1063" s="387"/>
      <c r="AY1063" s="387"/>
      <c r="AZ1063" s="387"/>
      <c r="BA1063" s="387"/>
    </row>
    <row r="1064" spans="1:53" s="494" customFormat="1" x14ac:dyDescent="0.3">
      <c r="A1064" s="387"/>
      <c r="B1064" s="387"/>
      <c r="C1064" s="387"/>
      <c r="D1064" s="387"/>
      <c r="E1064" s="387"/>
      <c r="F1064" s="387"/>
      <c r="G1064" s="387"/>
      <c r="H1064" s="387"/>
      <c r="I1064" s="387"/>
      <c r="J1064" s="387"/>
      <c r="K1064" s="387"/>
      <c r="L1064" s="387"/>
      <c r="M1064" s="387"/>
      <c r="N1064" s="387"/>
      <c r="O1064" s="387"/>
      <c r="P1064" s="387"/>
      <c r="Q1064" s="387"/>
      <c r="R1064" s="387"/>
      <c r="S1064" s="387"/>
      <c r="T1064" s="387"/>
      <c r="U1064" s="387"/>
      <c r="V1064" s="387"/>
      <c r="W1064" s="387"/>
      <c r="X1064" s="387"/>
      <c r="Y1064" s="497"/>
      <c r="Z1064" s="497"/>
      <c r="AA1064" s="497"/>
      <c r="AB1064" s="497"/>
      <c r="AF1064" s="387"/>
      <c r="AG1064" s="387"/>
      <c r="AH1064" s="387"/>
      <c r="AI1064" s="387"/>
      <c r="AJ1064" s="387"/>
      <c r="AK1064" s="387"/>
      <c r="AL1064" s="387"/>
      <c r="AM1064" s="387"/>
      <c r="AN1064" s="387"/>
      <c r="AO1064" s="387"/>
      <c r="AP1064" s="387"/>
      <c r="AQ1064" s="387"/>
      <c r="AR1064" s="387"/>
      <c r="AS1064" s="387"/>
      <c r="AT1064" s="387"/>
      <c r="AU1064" s="387"/>
      <c r="AV1064" s="387"/>
      <c r="AW1064" s="387"/>
      <c r="AX1064" s="387"/>
      <c r="AY1064" s="387"/>
      <c r="AZ1064" s="387"/>
      <c r="BA1064" s="387"/>
    </row>
    <row r="1065" spans="1:53" s="494" customFormat="1" x14ac:dyDescent="0.3">
      <c r="A1065" s="387"/>
      <c r="B1065" s="387"/>
      <c r="C1065" s="387"/>
      <c r="D1065" s="387"/>
      <c r="E1065" s="387"/>
      <c r="F1065" s="387"/>
      <c r="G1065" s="387"/>
      <c r="H1065" s="387"/>
      <c r="I1065" s="387"/>
      <c r="J1065" s="387"/>
      <c r="K1065" s="387"/>
      <c r="L1065" s="387"/>
      <c r="M1065" s="387"/>
      <c r="N1065" s="387"/>
      <c r="O1065" s="387"/>
      <c r="P1065" s="387"/>
      <c r="Q1065" s="387"/>
      <c r="R1065" s="387"/>
      <c r="S1065" s="387"/>
      <c r="T1065" s="387"/>
      <c r="U1065" s="387"/>
      <c r="V1065" s="387"/>
      <c r="W1065" s="387"/>
      <c r="X1065" s="387"/>
      <c r="Y1065" s="497"/>
      <c r="Z1065" s="497"/>
      <c r="AA1065" s="497"/>
      <c r="AB1065" s="497"/>
      <c r="AF1065" s="387"/>
      <c r="AG1065" s="387"/>
      <c r="AH1065" s="387"/>
      <c r="AI1065" s="387"/>
      <c r="AJ1065" s="387"/>
      <c r="AK1065" s="387"/>
      <c r="AL1065" s="387"/>
      <c r="AM1065" s="387"/>
      <c r="AN1065" s="387"/>
      <c r="AO1065" s="387"/>
      <c r="AP1065" s="387"/>
      <c r="AQ1065" s="387"/>
      <c r="AR1065" s="387"/>
      <c r="AS1065" s="387"/>
      <c r="AT1065" s="387"/>
      <c r="AU1065" s="387"/>
      <c r="AV1065" s="387"/>
      <c r="AW1065" s="387"/>
      <c r="AX1065" s="387"/>
      <c r="AY1065" s="387"/>
      <c r="AZ1065" s="387"/>
      <c r="BA1065" s="387"/>
    </row>
    <row r="1066" spans="1:53" s="494" customFormat="1" x14ac:dyDescent="0.3">
      <c r="A1066" s="387"/>
      <c r="B1066" s="387"/>
      <c r="C1066" s="387"/>
      <c r="D1066" s="387"/>
      <c r="E1066" s="387"/>
      <c r="F1066" s="387"/>
      <c r="G1066" s="387"/>
      <c r="H1066" s="387"/>
      <c r="I1066" s="387"/>
      <c r="J1066" s="387"/>
      <c r="K1066" s="387"/>
      <c r="L1066" s="387"/>
      <c r="M1066" s="387"/>
      <c r="N1066" s="387"/>
      <c r="O1066" s="387"/>
      <c r="P1066" s="387"/>
      <c r="Q1066" s="387"/>
      <c r="R1066" s="387"/>
      <c r="S1066" s="387"/>
      <c r="T1066" s="387"/>
      <c r="U1066" s="387"/>
      <c r="V1066" s="387"/>
      <c r="W1066" s="387"/>
      <c r="X1066" s="387"/>
      <c r="Y1066" s="497"/>
      <c r="Z1066" s="497"/>
      <c r="AA1066" s="497"/>
      <c r="AB1066" s="497"/>
      <c r="AF1066" s="387"/>
      <c r="AG1066" s="387"/>
      <c r="AH1066" s="387"/>
      <c r="AI1066" s="387"/>
      <c r="AJ1066" s="387"/>
      <c r="AK1066" s="387"/>
      <c r="AL1066" s="387"/>
      <c r="AM1066" s="387"/>
      <c r="AN1066" s="387"/>
      <c r="AO1066" s="387"/>
      <c r="AP1066" s="387"/>
      <c r="AQ1066" s="387"/>
      <c r="AR1066" s="387"/>
      <c r="AS1066" s="387"/>
      <c r="AT1066" s="387"/>
      <c r="AU1066" s="387"/>
      <c r="AV1066" s="387"/>
      <c r="AW1066" s="387"/>
      <c r="AX1066" s="387"/>
      <c r="AY1066" s="387"/>
      <c r="AZ1066" s="387"/>
      <c r="BA1066" s="387"/>
    </row>
    <row r="1067" spans="1:53" s="494" customFormat="1" x14ac:dyDescent="0.3">
      <c r="A1067" s="387"/>
      <c r="B1067" s="387"/>
      <c r="C1067" s="387"/>
      <c r="D1067" s="387"/>
      <c r="E1067" s="387"/>
      <c r="F1067" s="387"/>
      <c r="G1067" s="387"/>
      <c r="H1067" s="387"/>
      <c r="I1067" s="387"/>
      <c r="J1067" s="387"/>
      <c r="K1067" s="387"/>
      <c r="L1067" s="387"/>
      <c r="M1067" s="387"/>
      <c r="N1067" s="387"/>
      <c r="O1067" s="387"/>
      <c r="P1067" s="387"/>
      <c r="Q1067" s="387"/>
      <c r="R1067" s="387"/>
      <c r="S1067" s="387"/>
      <c r="T1067" s="387"/>
      <c r="U1067" s="387"/>
      <c r="V1067" s="387"/>
      <c r="W1067" s="387"/>
      <c r="X1067" s="387"/>
      <c r="Y1067" s="497"/>
      <c r="Z1067" s="497"/>
      <c r="AA1067" s="497"/>
      <c r="AB1067" s="497"/>
      <c r="AF1067" s="387"/>
      <c r="AG1067" s="387"/>
      <c r="AH1067" s="387"/>
      <c r="AI1067" s="387"/>
      <c r="AJ1067" s="387"/>
      <c r="AK1067" s="387"/>
      <c r="AL1067" s="387"/>
      <c r="AM1067" s="387"/>
      <c r="AN1067" s="387"/>
      <c r="AO1067" s="387"/>
      <c r="AP1067" s="387"/>
      <c r="AQ1067" s="387"/>
      <c r="AR1067" s="387"/>
      <c r="AS1067" s="387"/>
      <c r="AT1067" s="387"/>
      <c r="AU1067" s="387"/>
      <c r="AV1067" s="387"/>
      <c r="AW1067" s="387"/>
      <c r="AX1067" s="387"/>
      <c r="AY1067" s="387"/>
      <c r="AZ1067" s="387"/>
      <c r="BA1067" s="387"/>
    </row>
    <row r="1068" spans="1:53" s="494" customFormat="1" x14ac:dyDescent="0.3">
      <c r="A1068" s="387"/>
      <c r="B1068" s="387"/>
      <c r="C1068" s="387"/>
      <c r="D1068" s="387"/>
      <c r="E1068" s="387"/>
      <c r="F1068" s="387"/>
      <c r="G1068" s="387"/>
      <c r="H1068" s="387"/>
      <c r="I1068" s="387"/>
      <c r="J1068" s="387"/>
      <c r="K1068" s="387"/>
      <c r="L1068" s="387"/>
      <c r="M1068" s="387"/>
      <c r="N1068" s="387"/>
      <c r="O1068" s="387"/>
      <c r="P1068" s="387"/>
      <c r="Q1068" s="387"/>
      <c r="R1068" s="387"/>
      <c r="S1068" s="387"/>
      <c r="T1068" s="387"/>
      <c r="U1068" s="387"/>
      <c r="V1068" s="387"/>
      <c r="W1068" s="387"/>
      <c r="X1068" s="387"/>
      <c r="Y1068" s="497"/>
      <c r="Z1068" s="497"/>
      <c r="AA1068" s="497"/>
      <c r="AB1068" s="497"/>
      <c r="AF1068" s="387"/>
      <c r="AG1068" s="387"/>
      <c r="AH1068" s="387"/>
      <c r="AI1068" s="387"/>
      <c r="AJ1068" s="387"/>
      <c r="AK1068" s="387"/>
      <c r="AL1068" s="387"/>
      <c r="AM1068" s="387"/>
      <c r="AN1068" s="387"/>
      <c r="AO1068" s="387"/>
      <c r="AP1068" s="387"/>
      <c r="AQ1068" s="387"/>
      <c r="AR1068" s="387"/>
      <c r="AS1068" s="387"/>
      <c r="AT1068" s="387"/>
      <c r="AU1068" s="387"/>
      <c r="AV1068" s="387"/>
      <c r="AW1068" s="387"/>
      <c r="AX1068" s="387"/>
      <c r="AY1068" s="387"/>
      <c r="AZ1068" s="387"/>
      <c r="BA1068" s="387"/>
    </row>
    <row r="1069" spans="1:53" s="494" customFormat="1" x14ac:dyDescent="0.3">
      <c r="A1069" s="387"/>
      <c r="B1069" s="387"/>
      <c r="C1069" s="387"/>
      <c r="D1069" s="387"/>
      <c r="E1069" s="387"/>
      <c r="F1069" s="387"/>
      <c r="G1069" s="387"/>
      <c r="H1069" s="387"/>
      <c r="I1069" s="387"/>
      <c r="J1069" s="387"/>
      <c r="K1069" s="387"/>
      <c r="L1069" s="387"/>
      <c r="M1069" s="387"/>
      <c r="N1069" s="387"/>
      <c r="O1069" s="387"/>
      <c r="P1069" s="387"/>
      <c r="Q1069" s="387"/>
      <c r="R1069" s="387"/>
      <c r="S1069" s="387"/>
      <c r="T1069" s="387"/>
      <c r="U1069" s="387"/>
      <c r="V1069" s="387"/>
      <c r="W1069" s="387"/>
      <c r="X1069" s="387"/>
      <c r="Y1069" s="497"/>
      <c r="Z1069" s="497"/>
      <c r="AA1069" s="497"/>
      <c r="AB1069" s="497"/>
      <c r="AF1069" s="387"/>
      <c r="AG1069" s="387"/>
      <c r="AH1069" s="387"/>
      <c r="AI1069" s="387"/>
      <c r="AJ1069" s="387"/>
      <c r="AK1069" s="387"/>
      <c r="AL1069" s="387"/>
      <c r="AM1069" s="387"/>
      <c r="AN1069" s="387"/>
      <c r="AO1069" s="387"/>
      <c r="AP1069" s="387"/>
      <c r="AQ1069" s="387"/>
      <c r="AR1069" s="387"/>
      <c r="AS1069" s="387"/>
      <c r="AT1069" s="387"/>
      <c r="AU1069" s="387"/>
      <c r="AV1069" s="387"/>
      <c r="AW1069" s="387"/>
      <c r="AX1069" s="387"/>
      <c r="AY1069" s="387"/>
      <c r="AZ1069" s="387"/>
      <c r="BA1069" s="387"/>
    </row>
    <row r="1070" spans="1:53" s="494" customFormat="1" x14ac:dyDescent="0.3">
      <c r="A1070" s="387"/>
      <c r="B1070" s="387"/>
      <c r="C1070" s="387"/>
      <c r="D1070" s="387"/>
      <c r="E1070" s="387"/>
      <c r="F1070" s="387"/>
      <c r="G1070" s="387"/>
      <c r="H1070" s="387"/>
      <c r="I1070" s="387"/>
      <c r="J1070" s="387"/>
      <c r="K1070" s="387"/>
      <c r="L1070" s="387"/>
      <c r="M1070" s="387"/>
      <c r="N1070" s="387"/>
      <c r="O1070" s="387"/>
      <c r="P1070" s="387"/>
      <c r="Q1070" s="387"/>
      <c r="R1070" s="387"/>
      <c r="S1070" s="387"/>
      <c r="T1070" s="387"/>
      <c r="U1070" s="387"/>
      <c r="V1070" s="387"/>
      <c r="W1070" s="387"/>
      <c r="X1070" s="387"/>
      <c r="Y1070" s="497"/>
      <c r="Z1070" s="497"/>
      <c r="AA1070" s="497"/>
      <c r="AB1070" s="497"/>
      <c r="AF1070" s="387"/>
      <c r="AG1070" s="387"/>
      <c r="AH1070" s="387"/>
      <c r="AI1070" s="387"/>
      <c r="AJ1070" s="387"/>
      <c r="AK1070" s="387"/>
      <c r="AL1070" s="387"/>
      <c r="AM1070" s="387"/>
      <c r="AN1070" s="387"/>
      <c r="AO1070" s="387"/>
      <c r="AP1070" s="387"/>
      <c r="AQ1070" s="387"/>
      <c r="AR1070" s="387"/>
      <c r="AS1070" s="387"/>
      <c r="AT1070" s="387"/>
      <c r="AU1070" s="387"/>
      <c r="AV1070" s="387"/>
      <c r="AW1070" s="387"/>
      <c r="AX1070" s="387"/>
      <c r="AY1070" s="387"/>
      <c r="AZ1070" s="387"/>
      <c r="BA1070" s="387"/>
    </row>
  </sheetData>
  <mergeCells count="1031">
    <mergeCell ref="AA780:AB780"/>
    <mergeCell ref="C866:Z867"/>
    <mergeCell ref="C756:Z757"/>
    <mergeCell ref="C758:Z759"/>
    <mergeCell ref="C762:Z763"/>
    <mergeCell ref="C764:Z765"/>
    <mergeCell ref="C767:Z768"/>
    <mergeCell ref="C769:Z770"/>
    <mergeCell ref="C774:Z775"/>
    <mergeCell ref="C776:Z777"/>
    <mergeCell ref="AA756:AB757"/>
    <mergeCell ref="AA764:AB765"/>
    <mergeCell ref="AA762:AB763"/>
    <mergeCell ref="AA776:AB777"/>
    <mergeCell ref="AA774:AB775"/>
    <mergeCell ref="C703:Z704"/>
    <mergeCell ref="C705:Z706"/>
    <mergeCell ref="B774:B777"/>
    <mergeCell ref="C782:Z783"/>
    <mergeCell ref="B785:B786"/>
    <mergeCell ref="C785:Z786"/>
    <mergeCell ref="B788:B789"/>
    <mergeCell ref="C788:Z789"/>
    <mergeCell ref="B792:B793"/>
    <mergeCell ref="C792:Z793"/>
    <mergeCell ref="B773:AB773"/>
    <mergeCell ref="B781:AB781"/>
    <mergeCell ref="B791:AB791"/>
    <mergeCell ref="B784:AB784"/>
    <mergeCell ref="AA785:AB786"/>
    <mergeCell ref="B787:AB787"/>
    <mergeCell ref="B779:AB779"/>
    <mergeCell ref="C780:Z780"/>
    <mergeCell ref="C735:AB735"/>
    <mergeCell ref="D736:Z737"/>
    <mergeCell ref="D738:Z739"/>
    <mergeCell ref="AA738:AB739"/>
    <mergeCell ref="C740:Z741"/>
    <mergeCell ref="D751:Z752"/>
    <mergeCell ref="C753:Z754"/>
    <mergeCell ref="AA202:AB203"/>
    <mergeCell ref="B206:B207"/>
    <mergeCell ref="C206:Z207"/>
    <mergeCell ref="AA206:AB207"/>
    <mergeCell ref="B204:B205"/>
    <mergeCell ref="C204:Z205"/>
    <mergeCell ref="AA204:AB205"/>
    <mergeCell ref="C210:Z211"/>
    <mergeCell ref="C212:Z213"/>
    <mergeCell ref="C214:Z215"/>
    <mergeCell ref="C216:Z217"/>
    <mergeCell ref="C242:Z242"/>
    <mergeCell ref="C743:Z744"/>
    <mergeCell ref="C745:Z746"/>
    <mergeCell ref="C748:AB748"/>
    <mergeCell ref="D749:Z750"/>
    <mergeCell ref="C62:Z63"/>
    <mergeCell ref="C64:Z65"/>
    <mergeCell ref="A67:AB67"/>
    <mergeCell ref="C73:Z74"/>
    <mergeCell ref="C833:Z834"/>
    <mergeCell ref="C835:Z836"/>
    <mergeCell ref="C840:Z841"/>
    <mergeCell ref="C868:Z869"/>
    <mergeCell ref="P843:Z844"/>
    <mergeCell ref="C842:Z842"/>
    <mergeCell ref="C848:Z849"/>
    <mergeCell ref="C850:Z851"/>
    <mergeCell ref="C852:Z852"/>
    <mergeCell ref="S853:Z854"/>
    <mergeCell ref="C856:Z857"/>
    <mergeCell ref="C858:Z859"/>
    <mergeCell ref="C862:Z863"/>
    <mergeCell ref="C864:Z865"/>
    <mergeCell ref="D622:Z622"/>
    <mergeCell ref="C802:Z803"/>
    <mergeCell ref="C804:Z805"/>
    <mergeCell ref="C807:Z808"/>
    <mergeCell ref="C809:Z810"/>
    <mergeCell ref="C812:Z813"/>
    <mergeCell ref="C814:Z815"/>
    <mergeCell ref="C819:Z820"/>
    <mergeCell ref="C821:Z821"/>
    <mergeCell ref="Y822:Z823"/>
    <mergeCell ref="C825:Z826"/>
    <mergeCell ref="C827:Z828"/>
    <mergeCell ref="C829:Z829"/>
    <mergeCell ref="U830:Z831"/>
    <mergeCell ref="H8:I9"/>
    <mergeCell ref="J8:K9"/>
    <mergeCell ref="L8:M9"/>
    <mergeCell ref="N8:O9"/>
    <mergeCell ref="P8:Q9"/>
    <mergeCell ref="R8:S9"/>
    <mergeCell ref="T8:U9"/>
    <mergeCell ref="V8:W9"/>
    <mergeCell ref="X8:Y9"/>
    <mergeCell ref="Z8:AA9"/>
    <mergeCell ref="C49:Z50"/>
    <mergeCell ref="C47:Z48"/>
    <mergeCell ref="C51:C52"/>
    <mergeCell ref="C53:C59"/>
    <mergeCell ref="C60:C61"/>
    <mergeCell ref="D51:Z52"/>
    <mergeCell ref="D53:Z54"/>
    <mergeCell ref="D55:Z55"/>
    <mergeCell ref="D56:Z56"/>
    <mergeCell ref="D57:Z57"/>
    <mergeCell ref="D58:Z58"/>
    <mergeCell ref="D59:Z59"/>
    <mergeCell ref="D60:Z61"/>
    <mergeCell ref="C708:Z709"/>
    <mergeCell ref="C710:Z711"/>
    <mergeCell ref="C713:Z714"/>
    <mergeCell ref="C715:Z715"/>
    <mergeCell ref="D716:Z716"/>
    <mergeCell ref="D717:Z717"/>
    <mergeCell ref="D718:Z718"/>
    <mergeCell ref="C719:Z720"/>
    <mergeCell ref="C721:Z722"/>
    <mergeCell ref="C723:Z723"/>
    <mergeCell ref="D724:Z724"/>
    <mergeCell ref="D725:Z725"/>
    <mergeCell ref="C728:Z729"/>
    <mergeCell ref="C730:Z731"/>
    <mergeCell ref="C643:Z644"/>
    <mergeCell ref="D649:Z650"/>
    <mergeCell ref="E654:Z655"/>
    <mergeCell ref="E656:Z657"/>
    <mergeCell ref="D658:Z659"/>
    <mergeCell ref="C664:Z664"/>
    <mergeCell ref="C671:Z671"/>
    <mergeCell ref="C680:Z681"/>
    <mergeCell ref="B679:AB679"/>
    <mergeCell ref="AA708:AB709"/>
    <mergeCell ref="AA710:AB711"/>
    <mergeCell ref="D676:Z677"/>
    <mergeCell ref="D678:Z678"/>
    <mergeCell ref="AA693:AB694"/>
    <mergeCell ref="AA697:AB698"/>
    <mergeCell ref="AA682:AB692"/>
    <mergeCell ref="AA653:AB657"/>
    <mergeCell ref="D651:Y652"/>
    <mergeCell ref="C629:Z630"/>
    <mergeCell ref="C631:Z632"/>
    <mergeCell ref="C633:Z634"/>
    <mergeCell ref="C635:Z636"/>
    <mergeCell ref="C637:Z638"/>
    <mergeCell ref="C639:Z640"/>
    <mergeCell ref="C641:Z642"/>
    <mergeCell ref="C582:Z583"/>
    <mergeCell ref="C584:Z585"/>
    <mergeCell ref="C586:Z587"/>
    <mergeCell ref="C588:Z589"/>
    <mergeCell ref="C590:Z591"/>
    <mergeCell ref="C593:Z594"/>
    <mergeCell ref="C595:Z596"/>
    <mergeCell ref="C597:Z598"/>
    <mergeCell ref="C599:Z600"/>
    <mergeCell ref="C602:Z603"/>
    <mergeCell ref="C604:Z605"/>
    <mergeCell ref="C606:Z607"/>
    <mergeCell ref="C608:Z609"/>
    <mergeCell ref="C610:Z611"/>
    <mergeCell ref="C614:Z615"/>
    <mergeCell ref="C616:Z617"/>
    <mergeCell ref="C571:Z572"/>
    <mergeCell ref="C573:Z574"/>
    <mergeCell ref="C467:Z468"/>
    <mergeCell ref="C469:Z470"/>
    <mergeCell ref="C440:Z441"/>
    <mergeCell ref="B449:B450"/>
    <mergeCell ref="C422:Z423"/>
    <mergeCell ref="B261:B262"/>
    <mergeCell ref="B263:B264"/>
    <mergeCell ref="B273:B274"/>
    <mergeCell ref="B269:B270"/>
    <mergeCell ref="B275:B276"/>
    <mergeCell ref="B220:B223"/>
    <mergeCell ref="B299:B300"/>
    <mergeCell ref="B226:B242"/>
    <mergeCell ref="C329:Y330"/>
    <mergeCell ref="C325:Y326"/>
    <mergeCell ref="C192:Z193"/>
    <mergeCell ref="C194:Z195"/>
    <mergeCell ref="C196:Z197"/>
    <mergeCell ref="C198:Z199"/>
    <mergeCell ref="C200:Z201"/>
    <mergeCell ref="C202:Z203"/>
    <mergeCell ref="C186:Y187"/>
    <mergeCell ref="C461:Z462"/>
    <mergeCell ref="A433:K433"/>
    <mergeCell ref="B425:B426"/>
    <mergeCell ref="B469:B470"/>
    <mergeCell ref="B453:B454"/>
    <mergeCell ref="B461:B462"/>
    <mergeCell ref="B465:B466"/>
    <mergeCell ref="B467:B468"/>
    <mergeCell ref="B418:B419"/>
    <mergeCell ref="C569:Z570"/>
    <mergeCell ref="C442:Z443"/>
    <mergeCell ref="AA788:AB789"/>
    <mergeCell ref="G853:R853"/>
    <mergeCell ref="AA827:AB831"/>
    <mergeCell ref="C420:Z421"/>
    <mergeCell ref="C425:Z426"/>
    <mergeCell ref="C471:Z472"/>
    <mergeCell ref="C473:Z474"/>
    <mergeCell ref="C477:Z478"/>
    <mergeCell ref="C479:Z480"/>
    <mergeCell ref="C103:Z104"/>
    <mergeCell ref="C138:Z139"/>
    <mergeCell ref="C148:Z149"/>
    <mergeCell ref="C155:Z156"/>
    <mergeCell ref="C159:Z160"/>
    <mergeCell ref="C173:Z174"/>
    <mergeCell ref="C175:Z176"/>
    <mergeCell ref="C180:Z181"/>
    <mergeCell ref="C220:Z221"/>
    <mergeCell ref="D222:Z222"/>
    <mergeCell ref="D223:Z223"/>
    <mergeCell ref="C245:Z246"/>
    <mergeCell ref="C253:Z254"/>
    <mergeCell ref="C261:Z262"/>
    <mergeCell ref="C142:Z143"/>
    <mergeCell ref="C144:Z145"/>
    <mergeCell ref="C163:Z164"/>
    <mergeCell ref="C165:Z166"/>
    <mergeCell ref="C169:Z170"/>
    <mergeCell ref="C171:Z172"/>
    <mergeCell ref="C177:Z178"/>
    <mergeCell ref="C190:Z191"/>
    <mergeCell ref="AA549:AB550"/>
    <mergeCell ref="AA866:AB867"/>
    <mergeCell ref="B868:B869"/>
    <mergeCell ref="B648:AB648"/>
    <mergeCell ref="C824:AB824"/>
    <mergeCell ref="B827:B831"/>
    <mergeCell ref="D830:F831"/>
    <mergeCell ref="B385:B386"/>
    <mergeCell ref="B481:B482"/>
    <mergeCell ref="D398:Z398"/>
    <mergeCell ref="G830:T830"/>
    <mergeCell ref="G831:T831"/>
    <mergeCell ref="B825:B826"/>
    <mergeCell ref="AA872:AB873"/>
    <mergeCell ref="C105:Z105"/>
    <mergeCell ref="D106:Z106"/>
    <mergeCell ref="D107:Z107"/>
    <mergeCell ref="D108:Z108"/>
    <mergeCell ref="D109:Z109"/>
    <mergeCell ref="D110:Z110"/>
    <mergeCell ref="D111:Z111"/>
    <mergeCell ref="D112:Z112"/>
    <mergeCell ref="D113:Z113"/>
    <mergeCell ref="C116:Z117"/>
    <mergeCell ref="C120:Z121"/>
    <mergeCell ref="C124:Z125"/>
    <mergeCell ref="C126:Z127"/>
    <mergeCell ref="C128:Z129"/>
    <mergeCell ref="C429:Z430"/>
    <mergeCell ref="C434:Z435"/>
    <mergeCell ref="C436:Z437"/>
    <mergeCell ref="C438:Z439"/>
    <mergeCell ref="B555:B556"/>
    <mergeCell ref="B593:B594"/>
    <mergeCell ref="B802:B803"/>
    <mergeCell ref="C800:AB800"/>
    <mergeCell ref="C801:AB801"/>
    <mergeCell ref="C509:Z510"/>
    <mergeCell ref="C512:Z513"/>
    <mergeCell ref="B520:B521"/>
    <mergeCell ref="B503:B504"/>
    <mergeCell ref="B682:B692"/>
    <mergeCell ref="B856:B857"/>
    <mergeCell ref="C132:Z133"/>
    <mergeCell ref="C134:Z135"/>
    <mergeCell ref="B874:B875"/>
    <mergeCell ref="AA874:AB875"/>
    <mergeCell ref="B590:B591"/>
    <mergeCell ref="AA590:AB591"/>
    <mergeCell ref="B463:B464"/>
    <mergeCell ref="AA467:AB468"/>
    <mergeCell ref="B473:B474"/>
    <mergeCell ref="AA473:AB474"/>
    <mergeCell ref="B862:B863"/>
    <mergeCell ref="AA862:AB863"/>
    <mergeCell ref="B864:B865"/>
    <mergeCell ref="AA864:AB865"/>
    <mergeCell ref="B866:B867"/>
    <mergeCell ref="AA868:AB869"/>
    <mergeCell ref="B872:B873"/>
    <mergeCell ref="AA792:AB793"/>
    <mergeCell ref="AA840:AB844"/>
    <mergeCell ref="AA253:AB254"/>
    <mergeCell ref="AA782:AB783"/>
    <mergeCell ref="A890:AB890"/>
    <mergeCell ref="A882:AB882"/>
    <mergeCell ref="AA582:AB583"/>
    <mergeCell ref="C832:AB832"/>
    <mergeCell ref="B883:AB883"/>
    <mergeCell ref="B333:B334"/>
    <mergeCell ref="B804:B805"/>
    <mergeCell ref="B293:B294"/>
    <mergeCell ref="AA561:AB562"/>
    <mergeCell ref="B501:B502"/>
    <mergeCell ref="B561:B562"/>
    <mergeCell ref="B563:B564"/>
    <mergeCell ref="B345:B346"/>
    <mergeCell ref="AA604:AB605"/>
    <mergeCell ref="AA606:AB607"/>
    <mergeCell ref="AA547:AB548"/>
    <mergeCell ref="C353:Z354"/>
    <mergeCell ref="C355:Z356"/>
    <mergeCell ref="B635:B636"/>
    <mergeCell ref="B329:B330"/>
    <mergeCell ref="B359:B360"/>
    <mergeCell ref="B434:B435"/>
    <mergeCell ref="B339:B340"/>
    <mergeCell ref="B351:B352"/>
    <mergeCell ref="B735:B739"/>
    <mergeCell ref="B819:B823"/>
    <mergeCell ref="B782:B783"/>
    <mergeCell ref="B507:B508"/>
    <mergeCell ref="B533:B534"/>
    <mergeCell ref="AA514:AB515"/>
    <mergeCell ref="AA518:AB519"/>
    <mergeCell ref="B524:B525"/>
    <mergeCell ref="A22:AB22"/>
    <mergeCell ref="Y27:AB27"/>
    <mergeCell ref="U28:AB28"/>
    <mergeCell ref="B36:B37"/>
    <mergeCell ref="B212:B213"/>
    <mergeCell ref="B216:B217"/>
    <mergeCell ref="B124:B125"/>
    <mergeCell ref="B315:B316"/>
    <mergeCell ref="B138:B139"/>
    <mergeCell ref="B165:B166"/>
    <mergeCell ref="B144:B145"/>
    <mergeCell ref="B529:B530"/>
    <mergeCell ref="AA198:AB199"/>
    <mergeCell ref="B200:B201"/>
    <mergeCell ref="AA200:AB201"/>
    <mergeCell ref="AA214:AB215"/>
    <mergeCell ref="AA216:AB217"/>
    <mergeCell ref="B509:B510"/>
    <mergeCell ref="AA212:AB213"/>
    <mergeCell ref="C265:Z266"/>
    <mergeCell ref="C257:Z258"/>
    <mergeCell ref="C269:Z270"/>
    <mergeCell ref="C75:Z76"/>
    <mergeCell ref="C77:Z78"/>
    <mergeCell ref="AA75:AB76"/>
    <mergeCell ref="C79:Z80"/>
    <mergeCell ref="C81:Z82"/>
    <mergeCell ref="C83:Z84"/>
    <mergeCell ref="B253:B254"/>
    <mergeCell ref="C497:Z498"/>
    <mergeCell ref="B516:B517"/>
    <mergeCell ref="AA520:AB521"/>
    <mergeCell ref="B186:B187"/>
    <mergeCell ref="B184:B185"/>
    <mergeCell ref="B549:B550"/>
    <mergeCell ref="B541:B542"/>
    <mergeCell ref="B505:B506"/>
    <mergeCell ref="B202:B203"/>
    <mergeCell ref="B196:B197"/>
    <mergeCell ref="B192:B193"/>
    <mergeCell ref="B442:B443"/>
    <mergeCell ref="B438:B439"/>
    <mergeCell ref="B375:B376"/>
    <mergeCell ref="B311:B312"/>
    <mergeCell ref="B247:B248"/>
    <mergeCell ref="B367:B368"/>
    <mergeCell ref="B518:B519"/>
    <mergeCell ref="B537:B538"/>
    <mergeCell ref="B497:B498"/>
    <mergeCell ref="B214:B215"/>
    <mergeCell ref="B271:B272"/>
    <mergeCell ref="B198:B199"/>
    <mergeCell ref="B429:B430"/>
    <mergeCell ref="B289:B290"/>
    <mergeCell ref="B291:B292"/>
    <mergeCell ref="B307:B308"/>
    <mergeCell ref="B297:B298"/>
    <mergeCell ref="B305:B306"/>
    <mergeCell ref="B323:B324"/>
    <mergeCell ref="B493:B494"/>
    <mergeCell ref="B531:B532"/>
    <mergeCell ref="B485:B486"/>
    <mergeCell ref="B535:B536"/>
    <mergeCell ref="B163:B164"/>
    <mergeCell ref="B171:B172"/>
    <mergeCell ref="B180:B181"/>
    <mergeCell ref="B173:B174"/>
    <mergeCell ref="A1:AB1"/>
    <mergeCell ref="A2:AB2"/>
    <mergeCell ref="A4:G4"/>
    <mergeCell ref="K5:AB6"/>
    <mergeCell ref="A8:B18"/>
    <mergeCell ref="AA40:AB41"/>
    <mergeCell ref="B5:C6"/>
    <mergeCell ref="L14:O14"/>
    <mergeCell ref="B51:B61"/>
    <mergeCell ref="H17:AB18"/>
    <mergeCell ref="H11:AB13"/>
    <mergeCell ref="B49:B50"/>
    <mergeCell ref="V27:X27"/>
    <mergeCell ref="D5:D6"/>
    <mergeCell ref="G5:G6"/>
    <mergeCell ref="C17:G18"/>
    <mergeCell ref="B101:B102"/>
    <mergeCell ref="C89:Z90"/>
    <mergeCell ref="F5:F6"/>
    <mergeCell ref="AA81:AB82"/>
    <mergeCell ref="AA77:AB78"/>
    <mergeCell ref="B79:B80"/>
    <mergeCell ref="AA62:AB63"/>
    <mergeCell ref="AA64:AB65"/>
    <mergeCell ref="B34:B35"/>
    <mergeCell ref="AA101:AB102"/>
    <mergeCell ref="C152:AB152"/>
    <mergeCell ref="B105:B113"/>
    <mergeCell ref="B126:B127"/>
    <mergeCell ref="AA128:AB129"/>
    <mergeCell ref="E5:E6"/>
    <mergeCell ref="C11:G13"/>
    <mergeCell ref="C14:G16"/>
    <mergeCell ref="I14:J14"/>
    <mergeCell ref="H15:AB16"/>
    <mergeCell ref="C10:G10"/>
    <mergeCell ref="C8:G9"/>
    <mergeCell ref="H10:AB10"/>
    <mergeCell ref="I5:I6"/>
    <mergeCell ref="H5:H6"/>
    <mergeCell ref="B155:B156"/>
    <mergeCell ref="B128:B129"/>
    <mergeCell ref="B142:B143"/>
    <mergeCell ref="B134:B135"/>
    <mergeCell ref="B132:B133"/>
    <mergeCell ref="B30:B31"/>
    <mergeCell ref="B32:B33"/>
    <mergeCell ref="B42:B43"/>
    <mergeCell ref="C42:Y43"/>
    <mergeCell ref="AA126:AB127"/>
    <mergeCell ref="B85:B86"/>
    <mergeCell ref="AA85:AB86"/>
    <mergeCell ref="B87:B88"/>
    <mergeCell ref="B77:B78"/>
    <mergeCell ref="C101:Z102"/>
    <mergeCell ref="B64:B65"/>
    <mergeCell ref="B47:B48"/>
    <mergeCell ref="B40:B41"/>
    <mergeCell ref="AA142:AB143"/>
    <mergeCell ref="AA144:AB145"/>
    <mergeCell ref="AA194:AB195"/>
    <mergeCell ref="AA169:AB170"/>
    <mergeCell ref="AA177:AB178"/>
    <mergeCell ref="AA184:AB185"/>
    <mergeCell ref="AA186:AB187"/>
    <mergeCell ref="AA192:AB193"/>
    <mergeCell ref="AA175:AB176"/>
    <mergeCell ref="AA173:AB174"/>
    <mergeCell ref="B194:B195"/>
    <mergeCell ref="AA171:AB172"/>
    <mergeCell ref="E391:Z391"/>
    <mergeCell ref="E392:Z392"/>
    <mergeCell ref="E393:Z393"/>
    <mergeCell ref="E397:Z397"/>
    <mergeCell ref="B249:B250"/>
    <mergeCell ref="C249:Y250"/>
    <mergeCell ref="C247:Y248"/>
    <mergeCell ref="B257:B258"/>
    <mergeCell ref="B281:B282"/>
    <mergeCell ref="B285:B286"/>
    <mergeCell ref="C381:Z382"/>
    <mergeCell ref="C385:Z386"/>
    <mergeCell ref="C387:Z388"/>
    <mergeCell ref="B381:B382"/>
    <mergeCell ref="B387:B402"/>
    <mergeCell ref="AA351:AB352"/>
    <mergeCell ref="AA257:AB258"/>
    <mergeCell ref="AA261:AB262"/>
    <mergeCell ref="AA263:AB264"/>
    <mergeCell ref="B169:B170"/>
    <mergeCell ref="B245:B246"/>
    <mergeCell ref="B327:B328"/>
    <mergeCell ref="B120:B121"/>
    <mergeCell ref="B103:B104"/>
    <mergeCell ref="B116:B117"/>
    <mergeCell ref="B148:B149"/>
    <mergeCell ref="B451:B452"/>
    <mergeCell ref="C323:Y324"/>
    <mergeCell ref="C297:Z298"/>
    <mergeCell ref="B414:B415"/>
    <mergeCell ref="B369:B370"/>
    <mergeCell ref="C285:Y286"/>
    <mergeCell ref="C299:Z300"/>
    <mergeCell ref="C311:Z312"/>
    <mergeCell ref="C319:Z320"/>
    <mergeCell ref="C333:Z334"/>
    <mergeCell ref="C337:Z338"/>
    <mergeCell ref="C339:Z340"/>
    <mergeCell ref="C341:Z342"/>
    <mergeCell ref="C447:Z448"/>
    <mergeCell ref="C449:Z450"/>
    <mergeCell ref="C307:Y308"/>
    <mergeCell ref="B175:B176"/>
    <mergeCell ref="B210:B211"/>
    <mergeCell ref="B190:B191"/>
    <mergeCell ref="B159:B160"/>
    <mergeCell ref="B177:B178"/>
    <mergeCell ref="B412:B413"/>
    <mergeCell ref="B420:B421"/>
    <mergeCell ref="B265:B266"/>
    <mergeCell ref="B349:B350"/>
    <mergeCell ref="B373:B374"/>
    <mergeCell ref="B410:B411"/>
    <mergeCell ref="C379:Z380"/>
    <mergeCell ref="AA155:AB156"/>
    <mergeCell ref="AA132:AB133"/>
    <mergeCell ref="C263:Z264"/>
    <mergeCell ref="C184:Y185"/>
    <mergeCell ref="C287:Z288"/>
    <mergeCell ref="C289:Z290"/>
    <mergeCell ref="AA220:AB223"/>
    <mergeCell ref="AA159:AB160"/>
    <mergeCell ref="AA285:AB286"/>
    <mergeCell ref="AA297:AB298"/>
    <mergeCell ref="C365:Y366"/>
    <mergeCell ref="C369:Y370"/>
    <mergeCell ref="AA471:AB472"/>
    <mergeCell ref="AA469:AB470"/>
    <mergeCell ref="AA455:AB456"/>
    <mergeCell ref="AA134:AB135"/>
    <mergeCell ref="AA277:AB278"/>
    <mergeCell ref="AA293:AB294"/>
    <mergeCell ref="AA410:AB411"/>
    <mergeCell ref="AA412:AB413"/>
    <mergeCell ref="AA465:AB466"/>
    <mergeCell ref="AA459:AB460"/>
    <mergeCell ref="AA420:AB421"/>
    <mergeCell ref="AA333:AB334"/>
    <mergeCell ref="AA210:AB211"/>
    <mergeCell ref="AA271:AB272"/>
    <mergeCell ref="AA226:AB242"/>
    <mergeCell ref="C271:Y272"/>
    <mergeCell ref="C283:Y284"/>
    <mergeCell ref="C281:Y282"/>
    <mergeCell ref="C327:Y328"/>
    <mergeCell ref="AA180:AB181"/>
    <mergeCell ref="B303:B304"/>
    <mergeCell ref="B337:B338"/>
    <mergeCell ref="B361:B362"/>
    <mergeCell ref="B353:B354"/>
    <mergeCell ref="B745:B746"/>
    <mergeCell ref="B719:B720"/>
    <mergeCell ref="B365:B366"/>
    <mergeCell ref="AA769:AB770"/>
    <mergeCell ref="B637:B638"/>
    <mergeCell ref="D654:D655"/>
    <mergeCell ref="E401:Z401"/>
    <mergeCell ref="E402:Z402"/>
    <mergeCell ref="B639:B640"/>
    <mergeCell ref="B543:B544"/>
    <mergeCell ref="B514:B515"/>
    <mergeCell ref="C305:Y306"/>
    <mergeCell ref="C507:Z508"/>
    <mergeCell ref="B491:B492"/>
    <mergeCell ref="B479:B480"/>
    <mergeCell ref="AA303:AB304"/>
    <mergeCell ref="C651:C652"/>
    <mergeCell ref="B747:M747"/>
    <mergeCell ref="B743:B744"/>
    <mergeCell ref="B343:B344"/>
    <mergeCell ref="B631:B632"/>
    <mergeCell ref="B495:B496"/>
    <mergeCell ref="B769:B770"/>
    <mergeCell ref="C658:C659"/>
    <mergeCell ref="B643:B644"/>
    <mergeCell ref="AA524:AB525"/>
    <mergeCell ref="B553:B554"/>
    <mergeCell ref="B623:B628"/>
    <mergeCell ref="C30:Y31"/>
    <mergeCell ref="AA30:AB31"/>
    <mergeCell ref="AA32:AB33"/>
    <mergeCell ref="AA34:AB35"/>
    <mergeCell ref="AA36:AB37"/>
    <mergeCell ref="C36:Y37"/>
    <mergeCell ref="C34:Y35"/>
    <mergeCell ref="C32:Y33"/>
    <mergeCell ref="U46:AB46"/>
    <mergeCell ref="AA60:AB61"/>
    <mergeCell ref="AA51:AB52"/>
    <mergeCell ref="AA53:AB59"/>
    <mergeCell ref="AA47:AB48"/>
    <mergeCell ref="AA49:AB50"/>
    <mergeCell ref="U72:AB72"/>
    <mergeCell ref="AA73:AB74"/>
    <mergeCell ref="B97:AB97"/>
    <mergeCell ref="B95:B96"/>
    <mergeCell ref="B93:B94"/>
    <mergeCell ref="B83:B84"/>
    <mergeCell ref="AA42:AB43"/>
    <mergeCell ref="B38:B39"/>
    <mergeCell ref="B89:B90"/>
    <mergeCell ref="AA87:AB88"/>
    <mergeCell ref="C85:Z86"/>
    <mergeCell ref="C87:Z88"/>
    <mergeCell ref="B73:B74"/>
    <mergeCell ref="AA83:AB84"/>
    <mergeCell ref="B62:B63"/>
    <mergeCell ref="B81:B82"/>
    <mergeCell ref="B44:B45"/>
    <mergeCell ref="AA44:AB45"/>
    <mergeCell ref="B730:B731"/>
    <mergeCell ref="A727:J727"/>
    <mergeCell ref="D626:J626"/>
    <mergeCell ref="B578:B579"/>
    <mergeCell ref="B641:B642"/>
    <mergeCell ref="B614:B615"/>
    <mergeCell ref="B604:B605"/>
    <mergeCell ref="C501:Z502"/>
    <mergeCell ref="C503:Z504"/>
    <mergeCell ref="C505:Z506"/>
    <mergeCell ref="AA745:AB746"/>
    <mergeCell ref="AA751:AB752"/>
    <mergeCell ref="AA703:AB704"/>
    <mergeCell ref="AA705:AB706"/>
    <mergeCell ref="AA629:AB630"/>
    <mergeCell ref="C367:Y368"/>
    <mergeCell ref="D653:Y653"/>
    <mergeCell ref="AA643:AB644"/>
    <mergeCell ref="D619:Z619"/>
    <mergeCell ref="D620:Z620"/>
    <mergeCell ref="D621:Z621"/>
    <mergeCell ref="C623:Z624"/>
    <mergeCell ref="D625:M625"/>
    <mergeCell ref="N625:Z625"/>
    <mergeCell ref="C414:Z415"/>
    <mergeCell ref="C416:Z417"/>
    <mergeCell ref="C418:Z419"/>
    <mergeCell ref="C537:Z538"/>
    <mergeCell ref="C493:Z494"/>
    <mergeCell ref="C495:Z496"/>
    <mergeCell ref="C481:Z482"/>
    <mergeCell ref="B715:B718"/>
    <mergeCell ref="C40:Y41"/>
    <mergeCell ref="C38:Y39"/>
    <mergeCell ref="AA38:AB39"/>
    <mergeCell ref="C44:Y45"/>
    <mergeCell ref="B75:B76"/>
    <mergeCell ref="AA79:AB80"/>
    <mergeCell ref="AA105:AB113"/>
    <mergeCell ref="C93:Y94"/>
    <mergeCell ref="AA95:AB96"/>
    <mergeCell ref="AA89:AB90"/>
    <mergeCell ref="AA93:AB94"/>
    <mergeCell ref="C514:Z515"/>
    <mergeCell ref="AA190:AB191"/>
    <mergeCell ref="C226:Y227"/>
    <mergeCell ref="B557:B558"/>
    <mergeCell ref="B569:B570"/>
    <mergeCell ref="D618:Z618"/>
    <mergeCell ref="C541:Z542"/>
    <mergeCell ref="C543:Z544"/>
    <mergeCell ref="C547:Z548"/>
    <mergeCell ref="C549:Z550"/>
    <mergeCell ref="C551:Z552"/>
    <mergeCell ref="C553:Z554"/>
    <mergeCell ref="C555:Z556"/>
    <mergeCell ref="B416:B417"/>
    <mergeCell ref="C363:Y364"/>
    <mergeCell ref="C557:Z558"/>
    <mergeCell ref="C561:Z562"/>
    <mergeCell ref="C563:Z564"/>
    <mergeCell ref="C567:Z568"/>
    <mergeCell ref="C359:Y360"/>
    <mergeCell ref="C412:Z413"/>
    <mergeCell ref="B708:B709"/>
    <mergeCell ref="B697:B698"/>
    <mergeCell ref="B699:B700"/>
    <mergeCell ref="B701:B702"/>
    <mergeCell ref="B728:B729"/>
    <mergeCell ref="AA715:AB718"/>
    <mergeCell ref="AA608:AB609"/>
    <mergeCell ref="C682:Z683"/>
    <mergeCell ref="D684:Z684"/>
    <mergeCell ref="E685:Z685"/>
    <mergeCell ref="E686:Z686"/>
    <mergeCell ref="E687:Z687"/>
    <mergeCell ref="D688:Z688"/>
    <mergeCell ref="AA728:AB729"/>
    <mergeCell ref="C649:C650"/>
    <mergeCell ref="B662:Y662"/>
    <mergeCell ref="AA387:AB388"/>
    <mergeCell ref="B710:B711"/>
    <mergeCell ref="B459:B460"/>
    <mergeCell ref="B571:B572"/>
    <mergeCell ref="C516:Z517"/>
    <mergeCell ref="C518:Z519"/>
    <mergeCell ref="C520:Z521"/>
    <mergeCell ref="C524:Z525"/>
    <mergeCell ref="C529:Z530"/>
    <mergeCell ref="C531:Z532"/>
    <mergeCell ref="C533:Z534"/>
    <mergeCell ref="C535:Z536"/>
    <mergeCell ref="C578:Z579"/>
    <mergeCell ref="C580:Z581"/>
    <mergeCell ref="N626:Z626"/>
    <mergeCell ref="N627:Z627"/>
    <mergeCell ref="AA767:AB768"/>
    <mergeCell ref="C736:C737"/>
    <mergeCell ref="AA743:AB744"/>
    <mergeCell ref="AA740:AB741"/>
    <mergeCell ref="AA736:AB737"/>
    <mergeCell ref="C818:AB818"/>
    <mergeCell ref="B884:AB884"/>
    <mergeCell ref="A877:AB880"/>
    <mergeCell ref="AA858:AB859"/>
    <mergeCell ref="AA856:AB857"/>
    <mergeCell ref="C855:AB855"/>
    <mergeCell ref="AA807:AB808"/>
    <mergeCell ref="AA819:AB823"/>
    <mergeCell ref="AA825:AB826"/>
    <mergeCell ref="AA814:AB815"/>
    <mergeCell ref="AA812:AB813"/>
    <mergeCell ref="Q822:S823"/>
    <mergeCell ref="C823:P823"/>
    <mergeCell ref="AA809:AB810"/>
    <mergeCell ref="AA804:AB805"/>
    <mergeCell ref="D853:F854"/>
    <mergeCell ref="AA848:AB849"/>
    <mergeCell ref="AA850:AB854"/>
    <mergeCell ref="C822:P822"/>
    <mergeCell ref="C845:AB845"/>
    <mergeCell ref="B833:B834"/>
    <mergeCell ref="G854:R854"/>
    <mergeCell ref="B761:R761"/>
    <mergeCell ref="B812:B813"/>
    <mergeCell ref="AA802:AB803"/>
    <mergeCell ref="C872:Z873"/>
    <mergeCell ref="C874:Z875"/>
    <mergeCell ref="B835:B836"/>
    <mergeCell ref="B809:B810"/>
    <mergeCell ref="B807:B808"/>
    <mergeCell ref="B814:B815"/>
    <mergeCell ref="B848:B849"/>
    <mergeCell ref="B422:B423"/>
    <mergeCell ref="C839:AB839"/>
    <mergeCell ref="AA835:AB836"/>
    <mergeCell ref="AA833:AB834"/>
    <mergeCell ref="B840:B844"/>
    <mergeCell ref="B858:B859"/>
    <mergeCell ref="B767:B768"/>
    <mergeCell ref="AA641:AB642"/>
    <mergeCell ref="B740:B741"/>
    <mergeCell ref="C674:C675"/>
    <mergeCell ref="D672:Z673"/>
    <mergeCell ref="D674:Z675"/>
    <mergeCell ref="AA671:AB678"/>
    <mergeCell ref="AA664:AB670"/>
    <mergeCell ref="B471:B472"/>
    <mergeCell ref="AA595:AB596"/>
    <mergeCell ref="B483:B484"/>
    <mergeCell ref="AA483:AB484"/>
    <mergeCell ref="AA481:AB482"/>
    <mergeCell ref="AA479:AB480"/>
    <mergeCell ref="AA477:AB478"/>
    <mergeCell ref="AA497:AB498"/>
    <mergeCell ref="AA567:AB568"/>
    <mergeCell ref="AA623:AB628"/>
    <mergeCell ref="AA512:AB513"/>
    <mergeCell ref="AA507:AB508"/>
    <mergeCell ref="B606:B607"/>
    <mergeCell ref="B341:B342"/>
    <mergeCell ref="B436:B437"/>
    <mergeCell ref="C273:Y274"/>
    <mergeCell ref="C277:Y278"/>
    <mergeCell ref="B287:B288"/>
    <mergeCell ref="B319:B320"/>
    <mergeCell ref="B283:B284"/>
    <mergeCell ref="B277:B278"/>
    <mergeCell ref="B325:B326"/>
    <mergeCell ref="A348:H348"/>
    <mergeCell ref="B355:B356"/>
    <mergeCell ref="AA429:AB430"/>
    <mergeCell ref="AA434:AB435"/>
    <mergeCell ref="AA349:AB350"/>
    <mergeCell ref="AA307:AB308"/>
    <mergeCell ref="AA311:AB312"/>
    <mergeCell ref="AA315:AB316"/>
    <mergeCell ref="C315:Y316"/>
    <mergeCell ref="AA381:AB382"/>
    <mergeCell ref="AA273:AB274"/>
    <mergeCell ref="AA414:AB415"/>
    <mergeCell ref="AA341:AB342"/>
    <mergeCell ref="AA325:AB326"/>
    <mergeCell ref="AA275:AB276"/>
    <mergeCell ref="AA305:AB306"/>
    <mergeCell ref="C291:Z292"/>
    <mergeCell ref="C293:Z294"/>
    <mergeCell ref="C275:Y276"/>
    <mergeCell ref="AA353:AB354"/>
    <mergeCell ref="AA373:AB374"/>
    <mergeCell ref="C361:Y362"/>
    <mergeCell ref="B363:B364"/>
    <mergeCell ref="AA541:AB542"/>
    <mergeCell ref="AA557:AB558"/>
    <mergeCell ref="AA555:AB556"/>
    <mergeCell ref="AA449:AB450"/>
    <mergeCell ref="AA563:AB564"/>
    <mergeCell ref="AA537:AB538"/>
    <mergeCell ref="AA543:AB544"/>
    <mergeCell ref="AA485:AB486"/>
    <mergeCell ref="B551:B552"/>
    <mergeCell ref="B547:B548"/>
    <mergeCell ref="B580:B581"/>
    <mergeCell ref="B629:B630"/>
    <mergeCell ref="B616:B622"/>
    <mergeCell ref="B522:B523"/>
    <mergeCell ref="C522:Z523"/>
    <mergeCell ref="AA633:AB634"/>
    <mergeCell ref="AA522:AB523"/>
    <mergeCell ref="C483:Z484"/>
    <mergeCell ref="C485:Z486"/>
    <mergeCell ref="C487:Z488"/>
    <mergeCell ref="C491:Z492"/>
    <mergeCell ref="C451:Z452"/>
    <mergeCell ref="C453:Z454"/>
    <mergeCell ref="C455:Z456"/>
    <mergeCell ref="C459:Z460"/>
    <mergeCell ref="D628:Z628"/>
    <mergeCell ref="AA602:AB603"/>
    <mergeCell ref="B588:B589"/>
    <mergeCell ref="B599:B600"/>
    <mergeCell ref="B586:B587"/>
    <mergeCell ref="B597:B598"/>
    <mergeCell ref="AA569:AB570"/>
    <mergeCell ref="AA385:AB386"/>
    <mergeCell ref="AA405:AB406"/>
    <mergeCell ref="AA416:AB417"/>
    <mergeCell ref="AA103:AB104"/>
    <mergeCell ref="C151:AB151"/>
    <mergeCell ref="AA116:AB117"/>
    <mergeCell ref="AA138:AB139"/>
    <mergeCell ref="AA124:AB125"/>
    <mergeCell ref="AA120:AB121"/>
    <mergeCell ref="AA148:AB149"/>
    <mergeCell ref="AA361:AB362"/>
    <mergeCell ref="AA355:AB356"/>
    <mergeCell ref="AA339:AB340"/>
    <mergeCell ref="AA379:AB380"/>
    <mergeCell ref="AA425:AB426"/>
    <mergeCell ref="AA245:AB246"/>
    <mergeCell ref="AA247:AB248"/>
    <mergeCell ref="AA249:AB250"/>
    <mergeCell ref="AA269:AB270"/>
    <mergeCell ref="AA196:AB197"/>
    <mergeCell ref="AA299:AB300"/>
    <mergeCell ref="AA363:AB364"/>
    <mergeCell ref="AA359:AB360"/>
    <mergeCell ref="C373:Z374"/>
    <mergeCell ref="C375:Z376"/>
    <mergeCell ref="C303:Y304"/>
    <mergeCell ref="C343:Z344"/>
    <mergeCell ref="C345:Z346"/>
    <mergeCell ref="C349:Z350"/>
    <mergeCell ref="C351:Z352"/>
    <mergeCell ref="AA163:AB164"/>
    <mergeCell ref="AA165:AB166"/>
    <mergeCell ref="AA345:AB346"/>
    <mergeCell ref="AA367:AB368"/>
    <mergeCell ref="AA398:AB402"/>
    <mergeCell ref="B762:B763"/>
    <mergeCell ref="B764:B765"/>
    <mergeCell ref="AA723:AB725"/>
    <mergeCell ref="B703:B704"/>
    <mergeCell ref="B705:B706"/>
    <mergeCell ref="B707:X707"/>
    <mergeCell ref="B693:B694"/>
    <mergeCell ref="AA553:AB554"/>
    <mergeCell ref="AA551:AB552"/>
    <mergeCell ref="AA447:AB448"/>
    <mergeCell ref="AA730:AB731"/>
    <mergeCell ref="C663:Y663"/>
    <mergeCell ref="AA721:AB722"/>
    <mergeCell ref="AA616:AB622"/>
    <mergeCell ref="AA614:AB615"/>
    <mergeCell ref="AA599:AB600"/>
    <mergeCell ref="AA597:AB598"/>
    <mergeCell ref="AA593:AB594"/>
    <mergeCell ref="AA588:AB589"/>
    <mergeCell ref="D667:Z668"/>
    <mergeCell ref="D669:Z670"/>
    <mergeCell ref="AA680:AB681"/>
    <mergeCell ref="AA438:AB439"/>
    <mergeCell ref="AA453:AB454"/>
    <mergeCell ref="AA436:AB437"/>
    <mergeCell ref="AA440:AB441"/>
    <mergeCell ref="AA442:AB443"/>
    <mergeCell ref="AA418:AB419"/>
    <mergeCell ref="AA375:AB376"/>
    <mergeCell ref="B756:B757"/>
    <mergeCell ref="B608:B609"/>
    <mergeCell ref="B758:B759"/>
    <mergeCell ref="AA758:AB759"/>
    <mergeCell ref="B748:B752"/>
    <mergeCell ref="AA753:AB754"/>
    <mergeCell ref="B753:B754"/>
    <mergeCell ref="B755:Y755"/>
    <mergeCell ref="AA749:AB750"/>
    <mergeCell ref="B713:B714"/>
    <mergeCell ref="AA713:AB714"/>
    <mergeCell ref="AA719:AB720"/>
    <mergeCell ref="C749:C750"/>
    <mergeCell ref="C751:C752"/>
    <mergeCell ref="AA699:AB700"/>
    <mergeCell ref="AA701:AB702"/>
    <mergeCell ref="C660:C661"/>
    <mergeCell ref="B649:B661"/>
    <mergeCell ref="D660:Z661"/>
    <mergeCell ref="AA660:AB661"/>
    <mergeCell ref="B610:B611"/>
    <mergeCell ref="AA610:AB611"/>
    <mergeCell ref="B633:B634"/>
    <mergeCell ref="E690:Z690"/>
    <mergeCell ref="E691:Z691"/>
    <mergeCell ref="E692:Z692"/>
    <mergeCell ref="C693:Z694"/>
    <mergeCell ref="C697:Z698"/>
    <mergeCell ref="E689:Z689"/>
    <mergeCell ref="D656:D657"/>
    <mergeCell ref="B696:J696"/>
    <mergeCell ref="B664:B678"/>
    <mergeCell ref="A20:L20"/>
    <mergeCell ref="M20:N20"/>
    <mergeCell ref="O20:Z20"/>
    <mergeCell ref="AA20:AB20"/>
    <mergeCell ref="C95:Z96"/>
    <mergeCell ref="AA389:AB397"/>
    <mergeCell ref="AA265:AB266"/>
    <mergeCell ref="AA319:AB320"/>
    <mergeCell ref="AA365:AB366"/>
    <mergeCell ref="AA343:AB344"/>
    <mergeCell ref="AA573:AB574"/>
    <mergeCell ref="AA584:AB585"/>
    <mergeCell ref="B602:B603"/>
    <mergeCell ref="AA329:AB330"/>
    <mergeCell ref="AA287:AB288"/>
    <mergeCell ref="AA289:AB290"/>
    <mergeCell ref="AA323:AB324"/>
    <mergeCell ref="AA535:AB536"/>
    <mergeCell ref="AA533:AB534"/>
    <mergeCell ref="AA509:AB510"/>
    <mergeCell ref="AA505:AB506"/>
    <mergeCell ref="AA529:AB530"/>
    <mergeCell ref="B477:B478"/>
    <mergeCell ref="C463:Z464"/>
    <mergeCell ref="C465:Z466"/>
    <mergeCell ref="B405:B406"/>
    <mergeCell ref="AA369:AB370"/>
    <mergeCell ref="AA327:AB328"/>
    <mergeCell ref="AA337:AB338"/>
    <mergeCell ref="D389:Z390"/>
    <mergeCell ref="C405:Z406"/>
    <mergeCell ref="C410:Z411"/>
    <mergeCell ref="B431:B432"/>
    <mergeCell ref="C431:Z432"/>
    <mergeCell ref="B723:B725"/>
    <mergeCell ref="B721:B722"/>
    <mergeCell ref="C672:C673"/>
    <mergeCell ref="C699:Z700"/>
    <mergeCell ref="C701:Z702"/>
    <mergeCell ref="AA639:AB640"/>
    <mergeCell ref="AA649:AB650"/>
    <mergeCell ref="AA651:AB652"/>
    <mergeCell ref="B499:B500"/>
    <mergeCell ref="C499:Z500"/>
    <mergeCell ref="AA499:AB500"/>
    <mergeCell ref="AA637:AB638"/>
    <mergeCell ref="B487:B488"/>
    <mergeCell ref="AA586:AB587"/>
    <mergeCell ref="AA578:AB579"/>
    <mergeCell ref="B680:B681"/>
    <mergeCell ref="AA631:AB632"/>
    <mergeCell ref="B455:B456"/>
    <mergeCell ref="AA503:AB504"/>
    <mergeCell ref="AA580:AB581"/>
    <mergeCell ref="B440:B441"/>
    <mergeCell ref="B584:B585"/>
    <mergeCell ref="B595:B596"/>
    <mergeCell ref="B582:B583"/>
    <mergeCell ref="B573:B574"/>
    <mergeCell ref="B512:B513"/>
    <mergeCell ref="B567:B568"/>
    <mergeCell ref="AA495:AB496"/>
    <mergeCell ref="AA491:AB492"/>
    <mergeCell ref="AA487:AB488"/>
    <mergeCell ref="AA431:AB432"/>
    <mergeCell ref="AA461:AB462"/>
    <mergeCell ref="AA281:AB282"/>
    <mergeCell ref="AA283:AB284"/>
    <mergeCell ref="D665:Z666"/>
    <mergeCell ref="B795:B796"/>
    <mergeCell ref="C795:Z796"/>
    <mergeCell ref="AA795:AB796"/>
    <mergeCell ref="B794:AB794"/>
    <mergeCell ref="B379:B380"/>
    <mergeCell ref="B447:B448"/>
    <mergeCell ref="AA451:AB452"/>
    <mergeCell ref="AA501:AB502"/>
    <mergeCell ref="E844:O844"/>
    <mergeCell ref="B251:B252"/>
    <mergeCell ref="C251:Z252"/>
    <mergeCell ref="AA251:AB252"/>
    <mergeCell ref="AA291:AB292"/>
    <mergeCell ref="B335:B336"/>
    <mergeCell ref="C335:Z336"/>
    <mergeCell ref="AA335:AB336"/>
    <mergeCell ref="AA463:AB464"/>
    <mergeCell ref="AA493:AB494"/>
    <mergeCell ref="AA516:AB517"/>
    <mergeCell ref="AA531:AB532"/>
    <mergeCell ref="AA571:AB572"/>
    <mergeCell ref="B575:B576"/>
    <mergeCell ref="C575:Z576"/>
    <mergeCell ref="AA575:AB576"/>
    <mergeCell ref="AA635:AB636"/>
    <mergeCell ref="AA658:AB659"/>
    <mergeCell ref="AA422:AB423"/>
  </mergeCells>
  <phoneticPr fontId="7"/>
  <dataValidations count="3">
    <dataValidation type="list" allowBlank="1" showInputMessage="1" showErrorMessage="1" sqref="L8:AA9" xr:uid="{4B0EAA29-8E7E-4EF6-AB8D-DBC4F4E9651D}">
      <formula1>"0,1,2,3,4,5,6,7,8,9"</formula1>
    </dataValidation>
    <dataValidation type="list" allowBlank="1" showInputMessage="1" showErrorMessage="1" sqref="M20:N20 AA20:AB20" xr:uid="{07B18499-3801-42F9-A79B-064E16DFF3BE}">
      <formula1>"　,有,無"</formula1>
    </dataValidation>
    <dataValidation type="list" allowBlank="1" showInputMessage="1" showErrorMessage="1" sqref="AA30:AB45 AA47:AB65 AA73:AB90 AA93:AB96 AA190:AB207 AA116:AB117 AA120:AB121 AA124:AB129 AA132:AB135 AA138:AB139 AA142:AB145 AA148:AB149 AA155:AB156 AA159:AB160 AA163:AB166 AA169:AB178 AA180:AB181 AA184:AB187 AA101:AB113 AA281:AB294 AA245:AB254 AA257:AB258 AA261:AB266 AA269:AB278 AA210:AB217 AA220:AB223 AA226:AB242 AA297:AB300 AA303:AB308 AA311:AB312 AA315:AB316 AA319:AB320 AA323:AB330 AA333:AB346 AA349:AB356 AA359:AB370 AA373:AB376 AA379:AB382 AA405:AB406 AA385:AB402 AA410:AB423 AA425:AB426 AA429:AB432 AA434:AB443 AA447:AB456 AA459:AB474 AA477:AB488 AA491:AB510 AA512:AB525 AA529:AB538 AA541:AB544 AA547:AB558 AA561:AB564 AA567:AB576 AA578:AB591 AA593:AB600 AA602:AB611 AA614:AB644 AA649:AB661 AA664:AB678 AA680:AB694 AA697:AB706 AA708:AB711 AA713:AB725 AA728:AB731 AA736:AB741 AA743:AB746 AA749:AB754 AA756:AB759 AA762:AB765 AA767:AB770 AA795:AB797 AA782:AB783 AA872:AB875 AA802:AB805 AA807:AB810 AA812:AB815 AA833:AB836 AA819:AB823 AA825:AB831 AA840:AB844 AA848:AB854 AA856:AB859 AA862:AB869 AA785:AB786 AA788:AB789 AA792:AB793 AA774:AB777 AA780" xr:uid="{0A713D90-AB03-4087-BDD1-DFA73F87E22F}">
      <formula1>"　,○,✕,－"</formula1>
    </dataValidation>
  </dataValidations>
  <printOptions horizontalCentered="1"/>
  <pageMargins left="0.61" right="0.39370078740157483" top="0.70866141732283472" bottom="0.70866141732283472" header="0" footer="0"/>
  <pageSetup paperSize="9" scale="89" fitToHeight="0" orientation="portrait" r:id="rId1"/>
  <headerFooter alignWithMargins="0">
    <oddHeader>&amp;R&amp;"ＭＳ Ｐゴシック,標準"&amp;9&amp;K000000運営状況点検書（地域密着型通所介護）</oddHeader>
    <oddFooter>&amp;C&amp;P</oddFooter>
  </headerFooter>
  <rowBreaks count="20" manualBreakCount="20">
    <brk id="45" max="27" man="1"/>
    <brk id="70" max="16383" man="1"/>
    <brk id="98" max="27" man="1"/>
    <brk id="146" max="27" man="1"/>
    <brk id="188" max="27" man="1"/>
    <brk id="243" max="27" man="1"/>
    <brk id="295" max="27" man="1"/>
    <brk id="347" max="27" man="1"/>
    <brk id="407" max="16383" man="1"/>
    <brk id="444" max="27" man="1"/>
    <brk id="489" max="27" man="1"/>
    <brk id="526" max="27" man="1"/>
    <brk id="565" max="27" man="1"/>
    <brk id="612" max="27" man="1"/>
    <brk id="661" max="27" man="1"/>
    <brk id="711" max="27" man="1"/>
    <brk id="760" max="27" man="1"/>
    <brk id="778" max="27" man="1"/>
    <brk id="797" max="27" man="1"/>
    <brk id="846" max="27"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BS73"/>
  <sheetViews>
    <sheetView zoomScale="66" zoomScaleNormal="66" workbookViewId="0">
      <selection activeCell="H16" sqref="H16"/>
    </sheetView>
  </sheetViews>
  <sheetFormatPr defaultColWidth="10.21875" defaultRowHeight="13.2" x14ac:dyDescent="0.2"/>
  <cols>
    <col min="1" max="1" width="2.21875" style="241" customWidth="1"/>
    <col min="2" max="3" width="10.21875" style="241"/>
    <col min="4" max="4" width="52.21875" style="241" customWidth="1"/>
    <col min="5" max="16384" width="10.21875" style="241"/>
  </cols>
  <sheetData>
    <row r="1" spans="2:11" ht="14.4" x14ac:dyDescent="0.2">
      <c r="B1" s="629" t="s">
        <v>576</v>
      </c>
      <c r="D1" s="242"/>
      <c r="E1" s="242"/>
      <c r="F1" s="242"/>
    </row>
    <row r="2" spans="2:11" s="148" customFormat="1" ht="20.25" customHeight="1" x14ac:dyDescent="0.2">
      <c r="B2" s="243" t="s">
        <v>752</v>
      </c>
      <c r="C2" s="243"/>
      <c r="D2" s="242"/>
      <c r="E2" s="242"/>
      <c r="F2" s="242"/>
    </row>
    <row r="3" spans="2:11" s="148" customFormat="1" ht="20.25" customHeight="1" x14ac:dyDescent="0.2">
      <c r="B3" s="243"/>
      <c r="C3" s="243"/>
      <c r="D3" s="242"/>
      <c r="E3" s="242"/>
      <c r="F3" s="242"/>
    </row>
    <row r="4" spans="2:11" s="148" customFormat="1" ht="20.25" customHeight="1" x14ac:dyDescent="0.2">
      <c r="B4" s="244"/>
      <c r="C4" s="242" t="s">
        <v>577</v>
      </c>
      <c r="D4" s="242"/>
      <c r="F4" s="1430" t="s">
        <v>657</v>
      </c>
      <c r="G4" s="1430"/>
      <c r="H4" s="1430"/>
      <c r="I4" s="1430"/>
      <c r="J4" s="1430"/>
      <c r="K4" s="1430"/>
    </row>
    <row r="5" spans="2:11" s="148" customFormat="1" ht="20.25" customHeight="1" x14ac:dyDescent="0.2">
      <c r="B5" s="245"/>
      <c r="C5" s="242" t="s">
        <v>578</v>
      </c>
      <c r="D5" s="242"/>
      <c r="F5" s="1430"/>
      <c r="G5" s="1430"/>
      <c r="H5" s="1430"/>
      <c r="I5" s="1430"/>
      <c r="J5" s="1430"/>
      <c r="K5" s="1430"/>
    </row>
    <row r="6" spans="2:11" s="148" customFormat="1" ht="20.25" customHeight="1" x14ac:dyDescent="0.2">
      <c r="B6" s="246" t="s">
        <v>579</v>
      </c>
      <c r="C6" s="242"/>
      <c r="D6" s="242"/>
      <c r="E6" s="247"/>
      <c r="F6" s="242"/>
    </row>
    <row r="7" spans="2:11" s="148" customFormat="1" ht="20.25" customHeight="1" x14ac:dyDescent="0.2">
      <c r="B7" s="243"/>
      <c r="C7" s="243"/>
      <c r="D7" s="242"/>
      <c r="E7" s="247"/>
      <c r="F7" s="242"/>
    </row>
    <row r="8" spans="2:11" s="148" customFormat="1" ht="20.25" customHeight="1" x14ac:dyDescent="0.2">
      <c r="B8" s="242" t="s">
        <v>580</v>
      </c>
      <c r="C8" s="243"/>
      <c r="D8" s="242"/>
      <c r="E8" s="247"/>
      <c r="F8" s="242"/>
    </row>
    <row r="9" spans="2:11" s="148" customFormat="1" ht="20.25" customHeight="1" x14ac:dyDescent="0.2">
      <c r="B9" s="243"/>
      <c r="C9" s="243"/>
      <c r="D9" s="242"/>
      <c r="E9" s="242"/>
      <c r="F9" s="242"/>
    </row>
    <row r="10" spans="2:11" s="148" customFormat="1" ht="20.25" customHeight="1" x14ac:dyDescent="0.2">
      <c r="B10" s="242" t="s">
        <v>1026</v>
      </c>
      <c r="C10" s="243"/>
      <c r="D10" s="242"/>
      <c r="E10" s="242"/>
      <c r="F10" s="242"/>
    </row>
    <row r="11" spans="2:11" s="148" customFormat="1" ht="20.25" customHeight="1" x14ac:dyDescent="0.2">
      <c r="B11" s="242"/>
      <c r="C11" s="243"/>
      <c r="D11" s="242"/>
      <c r="E11" s="242"/>
      <c r="F11" s="242"/>
    </row>
    <row r="12" spans="2:11" s="148" customFormat="1" ht="20.25" customHeight="1" x14ac:dyDescent="0.2">
      <c r="B12" s="242" t="s">
        <v>1027</v>
      </c>
      <c r="C12" s="243"/>
      <c r="D12" s="242"/>
    </row>
    <row r="13" spans="2:11" s="148" customFormat="1" ht="20.25" customHeight="1" x14ac:dyDescent="0.2">
      <c r="B13" s="242"/>
      <c r="C13" s="243"/>
      <c r="D13" s="242"/>
    </row>
    <row r="14" spans="2:11" s="148" customFormat="1" ht="20.25" customHeight="1" x14ac:dyDescent="0.2">
      <c r="B14" s="242" t="s">
        <v>581</v>
      </c>
      <c r="C14" s="243"/>
      <c r="D14" s="242"/>
    </row>
    <row r="15" spans="2:11" s="148" customFormat="1" ht="20.25" customHeight="1" x14ac:dyDescent="0.2">
      <c r="B15" s="242"/>
      <c r="C15" s="243"/>
      <c r="D15" s="242"/>
    </row>
    <row r="16" spans="2:11" s="148" customFormat="1" ht="20.25" customHeight="1" x14ac:dyDescent="0.2">
      <c r="B16" s="242" t="s">
        <v>658</v>
      </c>
      <c r="C16" s="243"/>
      <c r="D16" s="242"/>
    </row>
    <row r="17" spans="2:25" s="148" customFormat="1" ht="20.25" customHeight="1" x14ac:dyDescent="0.2">
      <c r="B17" s="243"/>
      <c r="C17" s="243"/>
      <c r="D17" s="242"/>
    </row>
    <row r="18" spans="2:25" s="148" customFormat="1" ht="20.25" customHeight="1" x14ac:dyDescent="0.2">
      <c r="B18" s="242" t="s">
        <v>659</v>
      </c>
      <c r="C18" s="243"/>
      <c r="D18" s="242"/>
    </row>
    <row r="19" spans="2:25" s="148" customFormat="1" ht="20.25" customHeight="1" x14ac:dyDescent="0.2">
      <c r="B19" s="243"/>
      <c r="C19" s="243"/>
      <c r="D19" s="242"/>
    </row>
    <row r="20" spans="2:25" s="148" customFormat="1" ht="17.25" customHeight="1" x14ac:dyDescent="0.2">
      <c r="B20" s="242" t="s">
        <v>660</v>
      </c>
      <c r="C20" s="242"/>
      <c r="D20" s="242"/>
    </row>
    <row r="21" spans="2:25" s="148" customFormat="1" ht="17.25" customHeight="1" x14ac:dyDescent="0.2">
      <c r="B21" s="242" t="s">
        <v>582</v>
      </c>
      <c r="C21" s="242"/>
      <c r="D21" s="242"/>
    </row>
    <row r="22" spans="2:25" s="148" customFormat="1" ht="17.25" customHeight="1" x14ac:dyDescent="0.2">
      <c r="B22" s="242"/>
      <c r="C22" s="242"/>
      <c r="D22" s="242"/>
    </row>
    <row r="23" spans="2:25" s="148" customFormat="1" ht="17.25" customHeight="1" x14ac:dyDescent="0.2">
      <c r="B23" s="242"/>
      <c r="C23" s="248" t="s">
        <v>753</v>
      </c>
      <c r="D23" s="248" t="s">
        <v>584</v>
      </c>
    </row>
    <row r="24" spans="2:25" s="148" customFormat="1" ht="17.25" customHeight="1" x14ac:dyDescent="0.2">
      <c r="B24" s="242"/>
      <c r="C24" s="248">
        <v>1</v>
      </c>
      <c r="D24" s="249" t="s">
        <v>519</v>
      </c>
    </row>
    <row r="25" spans="2:25" s="148" customFormat="1" ht="17.25" customHeight="1" x14ac:dyDescent="0.2">
      <c r="B25" s="242"/>
      <c r="C25" s="248">
        <v>2</v>
      </c>
      <c r="D25" s="249" t="s">
        <v>524</v>
      </c>
    </row>
    <row r="26" spans="2:25" s="148" customFormat="1" ht="17.25" customHeight="1" x14ac:dyDescent="0.2">
      <c r="B26" s="242"/>
      <c r="C26" s="248">
        <v>3</v>
      </c>
      <c r="D26" s="249" t="s">
        <v>531</v>
      </c>
    </row>
    <row r="27" spans="2:25" s="148" customFormat="1" ht="17.25" customHeight="1" x14ac:dyDescent="0.2">
      <c r="B27" s="242"/>
      <c r="C27" s="248">
        <v>4</v>
      </c>
      <c r="D27" s="249" t="s">
        <v>527</v>
      </c>
    </row>
    <row r="28" spans="2:25" s="148" customFormat="1" ht="17.25" customHeight="1" x14ac:dyDescent="0.2">
      <c r="B28" s="242"/>
      <c r="C28" s="248">
        <v>5</v>
      </c>
      <c r="D28" s="249" t="s">
        <v>537</v>
      </c>
    </row>
    <row r="29" spans="2:25" s="148" customFormat="1" ht="17.25" customHeight="1" x14ac:dyDescent="0.2">
      <c r="B29" s="242"/>
      <c r="C29" s="247"/>
      <c r="D29" s="242"/>
    </row>
    <row r="30" spans="2:25" s="148" customFormat="1" ht="17.25" customHeight="1" x14ac:dyDescent="0.2">
      <c r="B30" s="242" t="s">
        <v>661</v>
      </c>
      <c r="C30" s="242"/>
      <c r="D30" s="242"/>
    </row>
    <row r="31" spans="2:25" s="148" customFormat="1" ht="17.25" customHeight="1" x14ac:dyDescent="0.2">
      <c r="B31" s="242" t="s">
        <v>585</v>
      </c>
      <c r="C31" s="242"/>
      <c r="D31" s="242"/>
    </row>
    <row r="32" spans="2:25" s="148" customFormat="1" ht="17.25" customHeight="1" x14ac:dyDescent="0.2">
      <c r="B32" s="242"/>
      <c r="C32" s="242"/>
      <c r="D32" s="242"/>
      <c r="G32" s="250"/>
      <c r="H32" s="250"/>
      <c r="J32" s="250"/>
      <c r="K32" s="250"/>
      <c r="L32" s="250"/>
      <c r="M32" s="250"/>
      <c r="N32" s="250"/>
      <c r="O32" s="250"/>
      <c r="R32" s="250"/>
      <c r="S32" s="250"/>
      <c r="T32" s="250"/>
      <c r="W32" s="250"/>
      <c r="X32" s="250"/>
      <c r="Y32" s="250"/>
    </row>
    <row r="33" spans="2:51" s="148" customFormat="1" ht="17.25" customHeight="1" x14ac:dyDescent="0.2">
      <c r="B33" s="242"/>
      <c r="C33" s="248" t="s">
        <v>548</v>
      </c>
      <c r="D33" s="248" t="s">
        <v>586</v>
      </c>
      <c r="G33" s="250"/>
      <c r="H33" s="250"/>
      <c r="J33" s="250"/>
      <c r="K33" s="250"/>
      <c r="L33" s="250"/>
      <c r="M33" s="250"/>
      <c r="N33" s="250"/>
      <c r="O33" s="250"/>
      <c r="R33" s="250"/>
      <c r="S33" s="250"/>
      <c r="T33" s="250"/>
      <c r="W33" s="250"/>
      <c r="X33" s="250"/>
      <c r="Y33" s="250"/>
    </row>
    <row r="34" spans="2:51" s="148" customFormat="1" ht="17.25" customHeight="1" x14ac:dyDescent="0.2">
      <c r="B34" s="242"/>
      <c r="C34" s="248" t="s">
        <v>662</v>
      </c>
      <c r="D34" s="249" t="s">
        <v>587</v>
      </c>
      <c r="G34" s="250"/>
      <c r="H34" s="250"/>
      <c r="J34" s="250"/>
      <c r="K34" s="250"/>
      <c r="L34" s="250"/>
      <c r="M34" s="250"/>
      <c r="N34" s="250"/>
      <c r="O34" s="250"/>
      <c r="R34" s="250"/>
      <c r="S34" s="250"/>
      <c r="T34" s="250"/>
      <c r="W34" s="250"/>
      <c r="X34" s="250"/>
      <c r="Y34" s="250"/>
    </row>
    <row r="35" spans="2:51" s="148" customFormat="1" ht="17.25" customHeight="1" x14ac:dyDescent="0.2">
      <c r="B35" s="242"/>
      <c r="C35" s="248" t="s">
        <v>663</v>
      </c>
      <c r="D35" s="249" t="s">
        <v>588</v>
      </c>
      <c r="G35" s="250"/>
      <c r="H35" s="250"/>
      <c r="J35" s="250"/>
      <c r="K35" s="250"/>
      <c r="L35" s="250"/>
      <c r="M35" s="250"/>
      <c r="N35" s="250"/>
      <c r="O35" s="250"/>
      <c r="R35" s="250"/>
      <c r="S35" s="250"/>
      <c r="T35" s="250"/>
      <c r="W35" s="250"/>
      <c r="X35" s="250"/>
      <c r="Y35" s="250"/>
    </row>
    <row r="36" spans="2:51" s="148" customFormat="1" ht="17.25" customHeight="1" x14ac:dyDescent="0.2">
      <c r="B36" s="242"/>
      <c r="C36" s="248" t="s">
        <v>754</v>
      </c>
      <c r="D36" s="249" t="s">
        <v>589</v>
      </c>
      <c r="G36" s="250"/>
      <c r="H36" s="250"/>
      <c r="J36" s="250"/>
      <c r="K36" s="250"/>
      <c r="L36" s="250"/>
      <c r="M36" s="250"/>
      <c r="N36" s="250"/>
      <c r="O36" s="250"/>
      <c r="R36" s="250"/>
      <c r="S36" s="250"/>
      <c r="T36" s="250"/>
      <c r="W36" s="250"/>
      <c r="X36" s="250"/>
      <c r="Y36" s="250"/>
    </row>
    <row r="37" spans="2:51" s="148" customFormat="1" ht="17.25" customHeight="1" x14ac:dyDescent="0.2">
      <c r="B37" s="242"/>
      <c r="C37" s="248" t="s">
        <v>664</v>
      </c>
      <c r="D37" s="249" t="s">
        <v>590</v>
      </c>
      <c r="G37" s="250"/>
      <c r="H37" s="250"/>
      <c r="J37" s="250"/>
      <c r="K37" s="250"/>
      <c r="L37" s="250"/>
      <c r="M37" s="250"/>
      <c r="N37" s="250"/>
      <c r="O37" s="250"/>
      <c r="R37" s="250"/>
      <c r="S37" s="250"/>
      <c r="T37" s="250"/>
      <c r="W37" s="250"/>
      <c r="X37" s="250"/>
      <c r="Y37" s="250"/>
    </row>
    <row r="38" spans="2:51" s="148" customFormat="1" ht="17.25" customHeight="1" x14ac:dyDescent="0.2">
      <c r="B38" s="242"/>
      <c r="C38" s="242"/>
      <c r="D38" s="242"/>
      <c r="G38" s="250"/>
      <c r="H38" s="250"/>
      <c r="J38" s="250"/>
      <c r="K38" s="250"/>
      <c r="L38" s="250"/>
      <c r="M38" s="250"/>
      <c r="N38" s="250"/>
      <c r="O38" s="250"/>
      <c r="R38" s="250"/>
      <c r="S38" s="250"/>
      <c r="T38" s="250"/>
      <c r="W38" s="250"/>
      <c r="X38" s="250"/>
      <c r="Y38" s="250"/>
    </row>
    <row r="39" spans="2:51" s="148" customFormat="1" ht="17.25" customHeight="1" x14ac:dyDescent="0.2">
      <c r="B39" s="242"/>
      <c r="C39" s="251" t="s">
        <v>591</v>
      </c>
      <c r="D39" s="242"/>
      <c r="G39" s="250"/>
      <c r="H39" s="250"/>
      <c r="J39" s="250"/>
      <c r="K39" s="250"/>
      <c r="L39" s="250"/>
      <c r="M39" s="250"/>
      <c r="N39" s="250"/>
      <c r="O39" s="250"/>
      <c r="R39" s="250"/>
      <c r="S39" s="250"/>
      <c r="T39" s="250"/>
      <c r="W39" s="250"/>
      <c r="X39" s="250"/>
      <c r="Y39" s="250"/>
    </row>
    <row r="40" spans="2:51" s="148" customFormat="1" ht="17.25" customHeight="1" x14ac:dyDescent="0.2">
      <c r="C40" s="242" t="s">
        <v>592</v>
      </c>
      <c r="F40" s="251"/>
      <c r="G40" s="250"/>
      <c r="H40" s="250"/>
      <c r="J40" s="250"/>
      <c r="K40" s="250"/>
      <c r="L40" s="250"/>
      <c r="M40" s="250"/>
      <c r="N40" s="250"/>
      <c r="O40" s="250"/>
      <c r="R40" s="250"/>
      <c r="S40" s="250"/>
      <c r="T40" s="250"/>
      <c r="W40" s="250"/>
      <c r="X40" s="250"/>
      <c r="Y40" s="250"/>
    </row>
    <row r="41" spans="2:51" s="148" customFormat="1" ht="17.25" customHeight="1" x14ac:dyDescent="0.2">
      <c r="C41" s="242" t="s">
        <v>593</v>
      </c>
      <c r="F41" s="242"/>
      <c r="G41" s="250"/>
      <c r="H41" s="250"/>
      <c r="J41" s="250"/>
      <c r="K41" s="250"/>
      <c r="L41" s="250"/>
      <c r="M41" s="250"/>
      <c r="N41" s="250"/>
      <c r="O41" s="250"/>
      <c r="R41" s="250"/>
      <c r="S41" s="250"/>
      <c r="T41" s="250"/>
      <c r="W41" s="250"/>
      <c r="X41" s="250"/>
      <c r="Y41" s="250"/>
    </row>
    <row r="42" spans="2:51" s="148" customFormat="1" ht="17.25" customHeight="1" x14ac:dyDescent="0.2">
      <c r="B42" s="242"/>
      <c r="C42" s="242"/>
      <c r="D42" s="242"/>
      <c r="E42" s="251"/>
      <c r="F42" s="250"/>
      <c r="G42" s="250"/>
      <c r="H42" s="250"/>
      <c r="J42" s="250"/>
      <c r="K42" s="250"/>
      <c r="L42" s="250"/>
      <c r="M42" s="250"/>
      <c r="N42" s="250"/>
      <c r="O42" s="250"/>
      <c r="R42" s="250"/>
      <c r="S42" s="250"/>
      <c r="T42" s="250"/>
      <c r="W42" s="250"/>
      <c r="X42" s="250"/>
      <c r="Y42" s="250"/>
    </row>
    <row r="43" spans="2:51" s="148" customFormat="1" ht="17.25" customHeight="1" x14ac:dyDescent="0.2">
      <c r="B43" s="242" t="s">
        <v>665</v>
      </c>
      <c r="C43" s="242"/>
      <c r="D43" s="242"/>
    </row>
    <row r="44" spans="2:51" s="148" customFormat="1" ht="17.25" customHeight="1" x14ac:dyDescent="0.2">
      <c r="B44" s="242" t="s">
        <v>594</v>
      </c>
      <c r="C44" s="242"/>
      <c r="D44" s="242"/>
    </row>
    <row r="45" spans="2:51" s="148" customFormat="1" ht="17.25" customHeight="1" x14ac:dyDescent="0.2">
      <c r="B45" s="252" t="s">
        <v>595</v>
      </c>
      <c r="E45" s="250"/>
      <c r="F45" s="250"/>
      <c r="G45" s="250"/>
      <c r="H45" s="250"/>
      <c r="I45" s="250"/>
      <c r="J45" s="250"/>
      <c r="K45" s="250"/>
      <c r="L45" s="250"/>
      <c r="M45" s="250"/>
      <c r="N45" s="250"/>
      <c r="O45" s="250"/>
      <c r="P45" s="250"/>
      <c r="Q45" s="250"/>
      <c r="R45" s="250"/>
      <c r="S45" s="250"/>
      <c r="T45" s="250"/>
      <c r="U45" s="250"/>
      <c r="Y45" s="250"/>
      <c r="Z45" s="250"/>
      <c r="AA45" s="250"/>
      <c r="AB45" s="250"/>
      <c r="AD45" s="250"/>
      <c r="AE45" s="250"/>
      <c r="AF45" s="250"/>
      <c r="AG45" s="250"/>
      <c r="AH45" s="250"/>
      <c r="AI45" s="253"/>
      <c r="AJ45" s="250"/>
      <c r="AK45" s="250"/>
      <c r="AL45" s="250"/>
      <c r="AM45" s="250"/>
      <c r="AN45" s="250"/>
      <c r="AO45" s="250"/>
      <c r="AP45" s="250"/>
      <c r="AQ45" s="250"/>
      <c r="AR45" s="250"/>
      <c r="AS45" s="250"/>
      <c r="AT45" s="250"/>
      <c r="AU45" s="250"/>
      <c r="AV45" s="250"/>
      <c r="AW45" s="250"/>
      <c r="AX45" s="250"/>
      <c r="AY45" s="253"/>
    </row>
    <row r="46" spans="2:51" s="148" customFormat="1" ht="17.25" customHeight="1" x14ac:dyDescent="0.2"/>
    <row r="47" spans="2:51" s="148" customFormat="1" ht="17.25" customHeight="1" x14ac:dyDescent="0.2">
      <c r="B47" s="242" t="s">
        <v>666</v>
      </c>
      <c r="C47" s="242"/>
    </row>
    <row r="48" spans="2:51" s="148" customFormat="1" ht="17.25" customHeight="1" x14ac:dyDescent="0.2">
      <c r="B48" s="242"/>
      <c r="C48" s="242"/>
    </row>
    <row r="49" spans="2:54" s="148" customFormat="1" ht="17.25" customHeight="1" x14ac:dyDescent="0.2">
      <c r="B49" s="242" t="s">
        <v>667</v>
      </c>
      <c r="C49" s="242"/>
    </row>
    <row r="50" spans="2:54" s="148" customFormat="1" ht="17.25" customHeight="1" x14ac:dyDescent="0.2">
      <c r="B50" s="242" t="s">
        <v>668</v>
      </c>
      <c r="C50" s="242"/>
    </row>
    <row r="51" spans="2:54" s="148" customFormat="1" ht="17.25" customHeight="1" x14ac:dyDescent="0.2">
      <c r="B51" s="242"/>
      <c r="C51" s="242"/>
    </row>
    <row r="52" spans="2:54" s="148" customFormat="1" ht="17.25" customHeight="1" x14ac:dyDescent="0.2">
      <c r="B52" s="242" t="s">
        <v>669</v>
      </c>
      <c r="C52" s="242"/>
    </row>
    <row r="53" spans="2:54" s="148" customFormat="1" ht="17.25" customHeight="1" x14ac:dyDescent="0.2">
      <c r="B53" s="242" t="s">
        <v>596</v>
      </c>
      <c r="C53" s="242"/>
    </row>
    <row r="54" spans="2:54" s="148" customFormat="1" ht="17.25" customHeight="1" x14ac:dyDescent="0.2">
      <c r="B54" s="242"/>
      <c r="C54" s="242"/>
    </row>
    <row r="55" spans="2:54" s="148" customFormat="1" ht="17.25" customHeight="1" x14ac:dyDescent="0.2">
      <c r="B55" s="242" t="s">
        <v>670</v>
      </c>
      <c r="C55" s="242"/>
      <c r="D55" s="242"/>
    </row>
    <row r="56" spans="2:54" s="148" customFormat="1" ht="17.25" customHeight="1" x14ac:dyDescent="0.2">
      <c r="B56" s="242"/>
      <c r="C56" s="242"/>
      <c r="D56" s="242"/>
    </row>
    <row r="57" spans="2:54" s="148" customFormat="1" ht="17.25" customHeight="1" x14ac:dyDescent="0.2">
      <c r="B57" s="148" t="s">
        <v>671</v>
      </c>
      <c r="D57" s="242"/>
    </row>
    <row r="58" spans="2:54" s="148" customFormat="1" ht="17.25" customHeight="1" x14ac:dyDescent="0.2">
      <c r="B58" s="148" t="s">
        <v>597</v>
      </c>
      <c r="D58" s="242"/>
    </row>
    <row r="59" spans="2:54" s="148" customFormat="1" ht="17.25" customHeight="1" x14ac:dyDescent="0.2">
      <c r="B59" s="148" t="s">
        <v>672</v>
      </c>
      <c r="D59" s="242"/>
    </row>
    <row r="60" spans="2:54" s="148" customFormat="1" ht="17.25" customHeight="1" x14ac:dyDescent="0.2"/>
    <row r="61" spans="2:54" s="148" customFormat="1" ht="17.25" customHeight="1" x14ac:dyDescent="0.2">
      <c r="B61" s="148" t="s">
        <v>755</v>
      </c>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254"/>
      <c r="AM61" s="254"/>
      <c r="AN61" s="254"/>
      <c r="AO61" s="254"/>
      <c r="AP61" s="254"/>
      <c r="AQ61" s="254"/>
      <c r="AR61" s="254"/>
      <c r="AS61" s="254"/>
      <c r="AT61" s="254"/>
      <c r="AU61" s="254"/>
      <c r="AV61" s="254"/>
      <c r="AW61" s="254"/>
      <c r="AX61" s="254"/>
    </row>
    <row r="62" spans="2:54" s="148" customFormat="1" ht="17.25" customHeight="1" x14ac:dyDescent="0.2">
      <c r="E62" s="254"/>
      <c r="F62" s="254"/>
      <c r="G62" s="254"/>
      <c r="H62" s="254"/>
      <c r="I62" s="254"/>
      <c r="J62" s="254"/>
      <c r="K62" s="254"/>
      <c r="L62" s="254"/>
      <c r="M62" s="254"/>
      <c r="N62" s="254"/>
      <c r="O62" s="254"/>
      <c r="P62" s="254"/>
      <c r="Q62" s="254"/>
      <c r="R62" s="254"/>
      <c r="S62" s="254"/>
      <c r="T62" s="254"/>
      <c r="U62" s="254"/>
      <c r="V62" s="254"/>
      <c r="W62" s="254"/>
      <c r="X62" s="254"/>
      <c r="Y62" s="254"/>
      <c r="Z62" s="254"/>
      <c r="AA62" s="254"/>
      <c r="AB62" s="254"/>
      <c r="AC62" s="254"/>
      <c r="AD62" s="254"/>
      <c r="AE62" s="254"/>
      <c r="AF62" s="254"/>
      <c r="AG62" s="254"/>
      <c r="AH62" s="254"/>
      <c r="AI62" s="254"/>
      <c r="AJ62" s="254"/>
      <c r="AK62" s="254"/>
      <c r="AL62" s="254"/>
      <c r="AM62" s="254"/>
      <c r="AN62" s="254"/>
      <c r="AO62" s="254"/>
      <c r="AP62" s="254"/>
      <c r="AQ62" s="254"/>
      <c r="AR62" s="254"/>
      <c r="AS62" s="254"/>
      <c r="AT62" s="254"/>
      <c r="AU62" s="254"/>
      <c r="AV62" s="254"/>
      <c r="AW62" s="254"/>
      <c r="AX62" s="254"/>
    </row>
    <row r="63" spans="2:54" s="148" customFormat="1" ht="17.25" customHeight="1" x14ac:dyDescent="0.2">
      <c r="B63" s="148" t="s">
        <v>756</v>
      </c>
      <c r="E63" s="254"/>
      <c r="F63" s="254"/>
      <c r="G63" s="254"/>
      <c r="H63" s="254"/>
      <c r="I63" s="254"/>
      <c r="J63" s="254"/>
      <c r="K63" s="254"/>
      <c r="L63" s="254"/>
      <c r="M63" s="254"/>
      <c r="N63" s="254"/>
      <c r="O63" s="254"/>
      <c r="P63" s="254"/>
      <c r="Q63" s="254"/>
      <c r="R63" s="254"/>
      <c r="S63" s="254"/>
      <c r="T63" s="254"/>
      <c r="U63" s="254"/>
      <c r="V63" s="254"/>
      <c r="W63" s="254"/>
      <c r="X63" s="254"/>
      <c r="Y63" s="254"/>
      <c r="Z63" s="254"/>
      <c r="AA63" s="254"/>
      <c r="AB63" s="254"/>
      <c r="AC63" s="254"/>
      <c r="AD63" s="254"/>
      <c r="AE63" s="254"/>
      <c r="AF63" s="254"/>
      <c r="AG63" s="254"/>
      <c r="AH63" s="254"/>
      <c r="AI63" s="254"/>
      <c r="AJ63" s="254"/>
      <c r="AK63" s="254"/>
      <c r="AL63" s="254"/>
      <c r="AM63" s="254"/>
      <c r="AN63" s="254"/>
      <c r="AO63" s="254"/>
      <c r="AP63" s="254"/>
      <c r="AQ63" s="254"/>
      <c r="AR63" s="254"/>
      <c r="AS63" s="254"/>
      <c r="AT63" s="254"/>
      <c r="AU63" s="254"/>
      <c r="AV63" s="254"/>
      <c r="AW63" s="254"/>
      <c r="AX63" s="254"/>
      <c r="AY63" s="254"/>
      <c r="AZ63" s="254"/>
      <c r="BA63" s="254"/>
      <c r="BB63" s="254"/>
    </row>
    <row r="64" spans="2:54" s="148" customFormat="1" ht="17.25" customHeight="1" x14ac:dyDescent="0.2">
      <c r="E64" s="254"/>
      <c r="F64" s="254"/>
      <c r="G64" s="254"/>
      <c r="H64" s="254"/>
      <c r="I64" s="254"/>
      <c r="J64" s="254"/>
      <c r="K64" s="254"/>
      <c r="L64" s="254"/>
      <c r="M64" s="254"/>
      <c r="N64" s="254"/>
      <c r="O64" s="254"/>
      <c r="P64" s="254"/>
      <c r="Q64" s="254"/>
      <c r="R64" s="254"/>
      <c r="S64" s="254"/>
      <c r="T64" s="254"/>
      <c r="U64" s="254"/>
      <c r="V64" s="254"/>
      <c r="W64" s="254"/>
      <c r="X64" s="254"/>
      <c r="Y64" s="254"/>
      <c r="Z64" s="254"/>
      <c r="AA64" s="254"/>
      <c r="AB64" s="254"/>
      <c r="AC64" s="254"/>
      <c r="AD64" s="254"/>
      <c r="AE64" s="254"/>
      <c r="AF64" s="254"/>
      <c r="AG64" s="254"/>
      <c r="AH64" s="254"/>
      <c r="AI64" s="254"/>
      <c r="AJ64" s="254"/>
      <c r="AK64" s="254"/>
      <c r="AL64" s="254"/>
      <c r="AM64" s="254"/>
      <c r="AN64" s="254"/>
      <c r="AO64" s="254"/>
      <c r="AP64" s="254"/>
      <c r="AQ64" s="254"/>
      <c r="AR64" s="254"/>
      <c r="AS64" s="254"/>
      <c r="AT64" s="254"/>
      <c r="AU64" s="254"/>
      <c r="AV64" s="254"/>
      <c r="AW64" s="254"/>
      <c r="AX64" s="254"/>
      <c r="AY64" s="254"/>
      <c r="AZ64" s="254"/>
      <c r="BA64" s="254"/>
      <c r="BB64" s="254"/>
    </row>
    <row r="65" spans="2:71" s="148" customFormat="1" ht="17.25" customHeight="1" x14ac:dyDescent="0.2">
      <c r="B65" s="148" t="s">
        <v>757</v>
      </c>
      <c r="BL65" s="255"/>
      <c r="BM65" s="256"/>
      <c r="BN65" s="255"/>
      <c r="BO65" s="255"/>
      <c r="BP65" s="255"/>
      <c r="BQ65" s="257"/>
      <c r="BR65" s="258"/>
      <c r="BS65" s="258"/>
    </row>
    <row r="66" spans="2:71" s="148" customFormat="1" ht="17.25" customHeight="1" x14ac:dyDescent="0.2">
      <c r="E66" s="254"/>
      <c r="F66" s="254"/>
      <c r="G66" s="254"/>
      <c r="H66" s="254"/>
      <c r="I66" s="254"/>
      <c r="J66" s="254"/>
      <c r="K66" s="254"/>
      <c r="L66" s="254"/>
      <c r="M66" s="254"/>
      <c r="N66" s="254"/>
      <c r="O66" s="254"/>
      <c r="P66" s="254"/>
      <c r="Q66" s="254"/>
      <c r="R66" s="254"/>
      <c r="S66" s="254"/>
      <c r="T66" s="254"/>
      <c r="U66" s="254"/>
      <c r="V66" s="254"/>
      <c r="W66" s="254"/>
      <c r="X66" s="254"/>
      <c r="Y66" s="254"/>
      <c r="Z66" s="254"/>
      <c r="AA66" s="254"/>
      <c r="AB66" s="254"/>
      <c r="AC66" s="254"/>
      <c r="AD66" s="254"/>
      <c r="AE66" s="254"/>
      <c r="AF66" s="254"/>
      <c r="AG66" s="254"/>
      <c r="AH66" s="254"/>
      <c r="AI66" s="254"/>
      <c r="AJ66" s="254"/>
      <c r="AK66" s="254"/>
      <c r="AL66" s="254"/>
      <c r="AM66" s="254"/>
      <c r="AN66" s="254"/>
      <c r="AO66" s="254"/>
      <c r="AP66" s="254"/>
      <c r="AQ66" s="254"/>
      <c r="AR66" s="254"/>
      <c r="AS66" s="254"/>
      <c r="AT66" s="254"/>
      <c r="AU66" s="254"/>
      <c r="AV66" s="254"/>
      <c r="AW66" s="254"/>
      <c r="AX66" s="254"/>
    </row>
    <row r="67" spans="2:71" s="148" customFormat="1" ht="17.25" customHeight="1" x14ac:dyDescent="0.2">
      <c r="B67" s="148" t="s">
        <v>758</v>
      </c>
      <c r="E67" s="254"/>
      <c r="F67" s="254"/>
      <c r="G67" s="254"/>
      <c r="H67" s="254"/>
      <c r="I67" s="254"/>
      <c r="J67" s="254"/>
      <c r="K67" s="254"/>
      <c r="L67" s="254"/>
      <c r="M67" s="254"/>
      <c r="N67" s="254"/>
      <c r="O67" s="254"/>
      <c r="P67" s="254"/>
      <c r="Q67" s="254"/>
      <c r="R67" s="254"/>
      <c r="S67" s="254"/>
      <c r="T67" s="254"/>
      <c r="U67" s="254"/>
      <c r="V67" s="254"/>
      <c r="W67" s="254"/>
      <c r="X67" s="254"/>
      <c r="Y67" s="254"/>
      <c r="Z67" s="254"/>
      <c r="AA67" s="254"/>
      <c r="AB67" s="254"/>
      <c r="AC67" s="254"/>
      <c r="AD67" s="254"/>
      <c r="AE67" s="254"/>
      <c r="AF67" s="254"/>
      <c r="AG67" s="254"/>
      <c r="AH67" s="254"/>
      <c r="AI67" s="254"/>
      <c r="AJ67" s="254"/>
      <c r="AK67" s="254"/>
      <c r="AL67" s="254"/>
      <c r="AM67" s="254"/>
      <c r="AN67" s="254"/>
      <c r="AO67" s="254"/>
      <c r="AP67" s="254"/>
      <c r="AQ67" s="254"/>
      <c r="AR67" s="254"/>
      <c r="AS67" s="254"/>
      <c r="AT67" s="254"/>
      <c r="AU67" s="254"/>
      <c r="AV67" s="254"/>
      <c r="AW67" s="254"/>
      <c r="AX67" s="254"/>
      <c r="AY67" s="254"/>
      <c r="AZ67" s="254"/>
      <c r="BA67" s="254"/>
      <c r="BB67" s="254"/>
    </row>
    <row r="68" spans="2:71" s="148" customFormat="1" ht="17.25" customHeight="1" x14ac:dyDescent="0.2">
      <c r="B68" s="148" t="s">
        <v>759</v>
      </c>
      <c r="E68" s="254"/>
      <c r="F68" s="254"/>
      <c r="G68" s="254"/>
      <c r="H68" s="254"/>
      <c r="I68" s="254"/>
      <c r="J68" s="254"/>
      <c r="K68" s="254"/>
      <c r="L68" s="254"/>
      <c r="M68" s="254"/>
      <c r="N68" s="254"/>
      <c r="O68" s="254"/>
      <c r="P68" s="254"/>
      <c r="Q68" s="254"/>
      <c r="R68" s="254"/>
      <c r="S68" s="254"/>
      <c r="T68" s="254"/>
      <c r="U68" s="254"/>
      <c r="V68" s="254"/>
      <c r="W68" s="254"/>
      <c r="X68" s="254"/>
      <c r="Y68" s="254"/>
      <c r="Z68" s="254"/>
      <c r="AA68" s="254"/>
      <c r="AB68" s="254"/>
      <c r="AC68" s="254"/>
      <c r="AD68" s="254"/>
      <c r="AE68" s="254"/>
      <c r="AF68" s="254"/>
      <c r="AG68" s="254"/>
      <c r="AH68" s="254"/>
      <c r="AI68" s="254"/>
      <c r="AJ68" s="254"/>
      <c r="AK68" s="254"/>
      <c r="AL68" s="254"/>
      <c r="AM68" s="254"/>
      <c r="AN68" s="254"/>
      <c r="AO68" s="254"/>
      <c r="AP68" s="254"/>
      <c r="AQ68" s="254"/>
      <c r="AR68" s="254"/>
      <c r="AS68" s="254"/>
      <c r="AT68" s="254"/>
      <c r="AU68" s="254"/>
      <c r="AV68" s="254"/>
      <c r="AW68" s="254"/>
      <c r="AX68" s="254"/>
      <c r="AY68" s="254"/>
      <c r="AZ68" s="254"/>
      <c r="BA68" s="254"/>
      <c r="BB68" s="254"/>
    </row>
    <row r="69" spans="2:71" s="148" customFormat="1" ht="17.25" customHeight="1" x14ac:dyDescent="0.2">
      <c r="E69" s="254"/>
      <c r="F69" s="254"/>
      <c r="G69" s="254"/>
      <c r="H69" s="254"/>
      <c r="I69" s="254"/>
      <c r="J69" s="254"/>
      <c r="K69" s="254"/>
      <c r="L69" s="254"/>
      <c r="M69" s="254"/>
      <c r="N69" s="254"/>
      <c r="O69" s="254"/>
      <c r="P69" s="254"/>
      <c r="Q69" s="254"/>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c r="AV69" s="254"/>
      <c r="AW69" s="254"/>
      <c r="AX69" s="254"/>
      <c r="AY69" s="254"/>
      <c r="AZ69" s="254"/>
      <c r="BA69" s="254"/>
      <c r="BB69" s="254"/>
    </row>
    <row r="70" spans="2:71" ht="17.25" customHeight="1" x14ac:dyDescent="0.2">
      <c r="B70" s="241" t="s">
        <v>673</v>
      </c>
    </row>
    <row r="71" spans="2:71" ht="17.25" customHeight="1" x14ac:dyDescent="0.2">
      <c r="B71" s="148" t="s">
        <v>760</v>
      </c>
    </row>
    <row r="72" spans="2:71" ht="17.25" customHeight="1" x14ac:dyDescent="0.2"/>
    <row r="73" spans="2:71" ht="17.25" customHeight="1" x14ac:dyDescent="0.2"/>
  </sheetData>
  <mergeCells count="1">
    <mergeCell ref="F4:K5"/>
  </mergeCells>
  <phoneticPr fontId="7"/>
  <pageMargins left="0.70866141732283472" right="0.70866141732283472" top="0.74803149606299213" bottom="0.74803149606299213" header="0.31496062992125984" footer="0.31496062992125984"/>
  <pageSetup paperSize="8" scale="7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44"/>
  <sheetViews>
    <sheetView workbookViewId="0">
      <selection activeCell="E10" sqref="E10"/>
    </sheetView>
  </sheetViews>
  <sheetFormatPr defaultColWidth="9.21875" defaultRowHeight="13.2" x14ac:dyDescent="0.2"/>
  <cols>
    <col min="1" max="1" width="2" style="97" customWidth="1"/>
    <col min="2" max="2" width="9.21875" style="97"/>
    <col min="3" max="12" width="46.44140625" style="97" customWidth="1"/>
    <col min="13" max="16384" width="9.21875" style="97"/>
  </cols>
  <sheetData>
    <row r="1" spans="1:12" ht="14.4" x14ac:dyDescent="0.2">
      <c r="A1" s="100"/>
      <c r="B1" s="99" t="s">
        <v>598</v>
      </c>
      <c r="C1" s="99"/>
      <c r="D1" s="99"/>
    </row>
    <row r="2" spans="1:12" ht="14.4" x14ac:dyDescent="0.2">
      <c r="A2" s="100"/>
      <c r="B2" s="99"/>
      <c r="C2" s="99"/>
      <c r="D2" s="99"/>
    </row>
    <row r="3" spans="1:12" ht="14.4" x14ac:dyDescent="0.2">
      <c r="A3" s="100"/>
      <c r="B3" s="98" t="s">
        <v>583</v>
      </c>
      <c r="C3" s="98" t="s">
        <v>599</v>
      </c>
      <c r="D3" s="99"/>
    </row>
    <row r="4" spans="1:12" ht="14.4" x14ac:dyDescent="0.2">
      <c r="A4" s="100"/>
      <c r="B4" s="101">
        <v>1</v>
      </c>
      <c r="C4" s="101" t="s">
        <v>493</v>
      </c>
      <c r="D4" s="99"/>
    </row>
    <row r="5" spans="1:12" ht="14.4" x14ac:dyDescent="0.2">
      <c r="A5" s="100"/>
      <c r="B5" s="101">
        <v>2</v>
      </c>
      <c r="C5" s="101" t="s">
        <v>600</v>
      </c>
    </row>
    <row r="6" spans="1:12" ht="14.4" x14ac:dyDescent="0.2">
      <c r="A6" s="100"/>
      <c r="B6" s="101">
        <v>3</v>
      </c>
      <c r="C6" s="101" t="s">
        <v>601</v>
      </c>
      <c r="D6" s="99"/>
    </row>
    <row r="7" spans="1:12" ht="14.4" x14ac:dyDescent="0.2">
      <c r="A7" s="100"/>
      <c r="B7" s="101">
        <v>4</v>
      </c>
      <c r="C7" s="101"/>
      <c r="D7" s="99"/>
    </row>
    <row r="8" spans="1:12" ht="14.4" x14ac:dyDescent="0.2">
      <c r="A8" s="100"/>
      <c r="B8" s="101">
        <v>5</v>
      </c>
      <c r="C8" s="101"/>
      <c r="D8" s="99"/>
    </row>
    <row r="9" spans="1:12" ht="14.4" x14ac:dyDescent="0.2">
      <c r="A9" s="100"/>
      <c r="B9" s="99"/>
      <c r="C9" s="99"/>
      <c r="D9" s="99"/>
    </row>
    <row r="10" spans="1:12" ht="14.4" x14ac:dyDescent="0.2">
      <c r="A10" s="100"/>
      <c r="B10" s="99" t="s">
        <v>602</v>
      </c>
      <c r="C10" s="99"/>
      <c r="D10" s="99"/>
    </row>
    <row r="11" spans="1:12" ht="15" thickBot="1" x14ac:dyDescent="0.25">
      <c r="A11" s="100"/>
      <c r="B11" s="99"/>
      <c r="C11" s="99"/>
      <c r="D11" s="99"/>
    </row>
    <row r="12" spans="1:12" ht="15" thickBot="1" x14ac:dyDescent="0.25">
      <c r="A12" s="100"/>
      <c r="B12" s="102" t="s">
        <v>584</v>
      </c>
      <c r="C12" s="103" t="s">
        <v>519</v>
      </c>
      <c r="D12" s="104" t="s">
        <v>524</v>
      </c>
      <c r="E12" s="104" t="s">
        <v>531</v>
      </c>
      <c r="F12" s="104" t="s">
        <v>527</v>
      </c>
      <c r="G12" s="105" t="s">
        <v>537</v>
      </c>
      <c r="H12" s="106"/>
      <c r="I12" s="106"/>
      <c r="J12" s="106"/>
      <c r="K12" s="106"/>
      <c r="L12" s="107"/>
    </row>
    <row r="13" spans="1:12" ht="14.4" x14ac:dyDescent="0.2">
      <c r="A13" s="100"/>
      <c r="B13" s="1431" t="s">
        <v>603</v>
      </c>
      <c r="C13" s="108" t="s">
        <v>604</v>
      </c>
      <c r="D13" s="109" t="s">
        <v>522</v>
      </c>
      <c r="E13" s="109" t="s">
        <v>528</v>
      </c>
      <c r="F13" s="109" t="s">
        <v>539</v>
      </c>
      <c r="G13" s="110" t="s">
        <v>605</v>
      </c>
      <c r="H13" s="111"/>
      <c r="I13" s="111"/>
      <c r="J13" s="111"/>
      <c r="K13" s="111"/>
      <c r="L13" s="112"/>
    </row>
    <row r="14" spans="1:12" ht="14.4" x14ac:dyDescent="0.2">
      <c r="B14" s="1432"/>
      <c r="C14" s="113"/>
      <c r="D14" s="114" t="s">
        <v>606</v>
      </c>
      <c r="E14" s="114" t="s">
        <v>533</v>
      </c>
      <c r="F14" s="114" t="s">
        <v>607</v>
      </c>
      <c r="G14" s="115" t="s">
        <v>608</v>
      </c>
      <c r="H14" s="116"/>
      <c r="I14" s="116"/>
      <c r="J14" s="116"/>
      <c r="K14" s="116"/>
      <c r="L14" s="117"/>
    </row>
    <row r="15" spans="1:12" ht="14.4" x14ac:dyDescent="0.2">
      <c r="B15" s="1432"/>
      <c r="C15" s="113"/>
      <c r="D15" s="114" t="s">
        <v>609</v>
      </c>
      <c r="E15" s="114"/>
      <c r="F15" s="114"/>
      <c r="G15" s="115" t="s">
        <v>610</v>
      </c>
      <c r="H15" s="116"/>
      <c r="I15" s="116"/>
      <c r="J15" s="116"/>
      <c r="K15" s="116"/>
      <c r="L15" s="117"/>
    </row>
    <row r="16" spans="1:12" ht="14.4" x14ac:dyDescent="0.2">
      <c r="B16" s="1432"/>
      <c r="C16" s="113"/>
      <c r="D16" s="116"/>
      <c r="E16" s="114"/>
      <c r="F16" s="114"/>
      <c r="G16" s="115" t="s">
        <v>528</v>
      </c>
      <c r="H16" s="116"/>
      <c r="I16" s="116"/>
      <c r="J16" s="116"/>
      <c r="K16" s="116"/>
      <c r="L16" s="117"/>
    </row>
    <row r="17" spans="2:12" ht="14.4" x14ac:dyDescent="0.2">
      <c r="B17" s="1432"/>
      <c r="C17" s="113"/>
      <c r="D17" s="116"/>
      <c r="E17" s="114"/>
      <c r="F17" s="114"/>
      <c r="G17" s="115" t="s">
        <v>533</v>
      </c>
      <c r="H17" s="116"/>
      <c r="I17" s="116"/>
      <c r="J17" s="116"/>
      <c r="K17" s="116"/>
      <c r="L17" s="117"/>
    </row>
    <row r="18" spans="2:12" ht="14.4" x14ac:dyDescent="0.2">
      <c r="B18" s="1432"/>
      <c r="C18" s="113"/>
      <c r="D18" s="116"/>
      <c r="E18" s="114"/>
      <c r="F18" s="114"/>
      <c r="G18" s="115" t="s">
        <v>611</v>
      </c>
      <c r="H18" s="116"/>
      <c r="I18" s="116"/>
      <c r="J18" s="116"/>
      <c r="K18" s="116"/>
      <c r="L18" s="117"/>
    </row>
    <row r="19" spans="2:12" ht="14.4" x14ac:dyDescent="0.2">
      <c r="B19" s="1432"/>
      <c r="C19" s="113"/>
      <c r="D19" s="116"/>
      <c r="E19" s="114"/>
      <c r="F19" s="114"/>
      <c r="G19" s="115" t="s">
        <v>612</v>
      </c>
      <c r="H19" s="116"/>
      <c r="I19" s="116"/>
      <c r="J19" s="116"/>
      <c r="K19" s="116"/>
      <c r="L19" s="117"/>
    </row>
    <row r="20" spans="2:12" ht="14.4" x14ac:dyDescent="0.2">
      <c r="B20" s="1432"/>
      <c r="C20" s="113"/>
      <c r="D20" s="116"/>
      <c r="E20" s="114"/>
      <c r="F20" s="114"/>
      <c r="G20" s="115" t="s">
        <v>613</v>
      </c>
      <c r="H20" s="116"/>
      <c r="I20" s="116"/>
      <c r="J20" s="116"/>
      <c r="K20" s="116"/>
      <c r="L20" s="117"/>
    </row>
    <row r="21" spans="2:12" ht="14.4" x14ac:dyDescent="0.2">
      <c r="B21" s="1432"/>
      <c r="C21" s="113"/>
      <c r="D21" s="116"/>
      <c r="E21" s="114"/>
      <c r="F21" s="114"/>
      <c r="G21" s="115" t="s">
        <v>614</v>
      </c>
      <c r="H21" s="116"/>
      <c r="I21" s="116"/>
      <c r="J21" s="116"/>
      <c r="K21" s="116"/>
      <c r="L21" s="117"/>
    </row>
    <row r="22" spans="2:12" ht="14.4" x14ac:dyDescent="0.2">
      <c r="B22" s="1432"/>
      <c r="C22" s="113"/>
      <c r="D22" s="116"/>
      <c r="E22" s="114"/>
      <c r="F22" s="114"/>
      <c r="G22" s="114"/>
      <c r="H22" s="116"/>
      <c r="I22" s="116"/>
      <c r="J22" s="116"/>
      <c r="K22" s="116"/>
      <c r="L22" s="117"/>
    </row>
    <row r="23" spans="2:12" x14ac:dyDescent="0.2">
      <c r="B23" s="1432"/>
      <c r="C23" s="118"/>
      <c r="D23" s="116"/>
      <c r="E23" s="116"/>
      <c r="F23" s="116"/>
      <c r="G23" s="116"/>
      <c r="H23" s="116"/>
      <c r="I23" s="116"/>
      <c r="J23" s="116"/>
      <c r="K23" s="116"/>
      <c r="L23" s="117"/>
    </row>
    <row r="24" spans="2:12" x14ac:dyDescent="0.2">
      <c r="B24" s="1432"/>
      <c r="C24" s="118"/>
      <c r="D24" s="116"/>
      <c r="E24" s="116"/>
      <c r="F24" s="116"/>
      <c r="G24" s="116"/>
      <c r="H24" s="116"/>
      <c r="I24" s="116"/>
      <c r="J24" s="116"/>
      <c r="K24" s="116"/>
      <c r="L24" s="117"/>
    </row>
    <row r="25" spans="2:12" ht="13.8" thickBot="1" x14ac:dyDescent="0.25">
      <c r="B25" s="1433"/>
      <c r="C25" s="119"/>
      <c r="D25" s="120"/>
      <c r="E25" s="120"/>
      <c r="F25" s="120"/>
      <c r="G25" s="120"/>
      <c r="H25" s="120"/>
      <c r="I25" s="120"/>
      <c r="J25" s="120"/>
      <c r="K25" s="120"/>
      <c r="L25" s="121"/>
    </row>
    <row r="28" spans="2:12" x14ac:dyDescent="0.2">
      <c r="C28" s="97" t="s">
        <v>615</v>
      </c>
    </row>
    <row r="29" spans="2:12" x14ac:dyDescent="0.2">
      <c r="C29" s="97" t="s">
        <v>616</v>
      </c>
    </row>
    <row r="30" spans="2:12" x14ac:dyDescent="0.2">
      <c r="C30" s="97" t="s">
        <v>617</v>
      </c>
    </row>
    <row r="31" spans="2:12" x14ac:dyDescent="0.2">
      <c r="C31" s="97" t="s">
        <v>618</v>
      </c>
    </row>
    <row r="32" spans="2:12" x14ac:dyDescent="0.2">
      <c r="C32" s="97" t="s">
        <v>619</v>
      </c>
    </row>
    <row r="33" spans="3:3" x14ac:dyDescent="0.2">
      <c r="C33" s="97" t="s">
        <v>620</v>
      </c>
    </row>
    <row r="34" spans="3:3" x14ac:dyDescent="0.2">
      <c r="C34" s="97" t="s">
        <v>621</v>
      </c>
    </row>
    <row r="35" spans="3:3" x14ac:dyDescent="0.2">
      <c r="C35" s="97" t="s">
        <v>622</v>
      </c>
    </row>
    <row r="36" spans="3:3" x14ac:dyDescent="0.2">
      <c r="C36" s="97" t="s">
        <v>623</v>
      </c>
    </row>
    <row r="37" spans="3:3" x14ac:dyDescent="0.2">
      <c r="C37" s="97" t="s">
        <v>624</v>
      </c>
    </row>
    <row r="39" spans="3:3" x14ac:dyDescent="0.2">
      <c r="C39" s="97" t="s">
        <v>625</v>
      </c>
    </row>
    <row r="40" spans="3:3" x14ac:dyDescent="0.2">
      <c r="C40" s="97" t="s">
        <v>626</v>
      </c>
    </row>
    <row r="41" spans="3:3" x14ac:dyDescent="0.2">
      <c r="C41" s="97" t="s">
        <v>627</v>
      </c>
    </row>
    <row r="42" spans="3:3" x14ac:dyDescent="0.2">
      <c r="C42" s="97" t="s">
        <v>628</v>
      </c>
    </row>
    <row r="43" spans="3:3" x14ac:dyDescent="0.2">
      <c r="C43" s="97" t="s">
        <v>629</v>
      </c>
    </row>
    <row r="44" spans="3:3" x14ac:dyDescent="0.2">
      <c r="C44" s="97" t="s">
        <v>630</v>
      </c>
    </row>
  </sheetData>
  <mergeCells count="1">
    <mergeCell ref="B13:B25"/>
  </mergeCells>
  <phoneticPr fontId="7"/>
  <pageMargins left="0.70866141732283472" right="0.70866141732283472" top="0.74803149606299213" bottom="0.74803149606299213" header="0.31496062992125984" footer="0.31496062992125984"/>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B1:BU81"/>
  <sheetViews>
    <sheetView showGridLines="0" view="pageBreakPreview" zoomScale="32" zoomScaleNormal="70" zoomScaleSheetLayoutView="32" workbookViewId="0">
      <selection activeCell="AG3" sqref="AG3"/>
    </sheetView>
  </sheetViews>
  <sheetFormatPr defaultColWidth="5" defaultRowHeight="20.25" customHeight="1" x14ac:dyDescent="0.2"/>
  <cols>
    <col min="1" max="1" width="1.77734375" style="287" customWidth="1"/>
    <col min="2" max="5" width="6.5546875" style="287" customWidth="1"/>
    <col min="6" max="6" width="18.77734375" style="287" hidden="1" customWidth="1"/>
    <col min="7" max="58" width="6.44140625" style="287" customWidth="1"/>
    <col min="59" max="16384" width="5" style="287"/>
  </cols>
  <sheetData>
    <row r="1" spans="2:64" s="259" customFormat="1" ht="20.25" customHeight="1" x14ac:dyDescent="0.2">
      <c r="C1" s="260" t="s">
        <v>687</v>
      </c>
      <c r="D1" s="260"/>
      <c r="E1" s="260"/>
      <c r="F1" s="260"/>
      <c r="G1" s="260"/>
      <c r="H1" s="261" t="s">
        <v>491</v>
      </c>
      <c r="J1" s="261"/>
      <c r="L1" s="260"/>
      <c r="M1" s="260"/>
      <c r="N1" s="260"/>
      <c r="O1" s="260"/>
      <c r="P1" s="260"/>
      <c r="Q1" s="260"/>
      <c r="R1" s="260"/>
      <c r="AM1" s="262"/>
      <c r="AN1" s="263"/>
      <c r="AO1" s="263" t="s">
        <v>492</v>
      </c>
      <c r="AP1" s="896" t="s">
        <v>493</v>
      </c>
      <c r="AQ1" s="897"/>
      <c r="AR1" s="897"/>
      <c r="AS1" s="897"/>
      <c r="AT1" s="897"/>
      <c r="AU1" s="897"/>
      <c r="AV1" s="897"/>
      <c r="AW1" s="897"/>
      <c r="AX1" s="897"/>
      <c r="AY1" s="897"/>
      <c r="AZ1" s="897"/>
      <c r="BA1" s="897"/>
      <c r="BB1" s="897"/>
      <c r="BC1" s="897"/>
      <c r="BD1" s="897"/>
      <c r="BE1" s="897"/>
      <c r="BF1" s="263" t="s">
        <v>761</v>
      </c>
    </row>
    <row r="2" spans="2:64" s="259" customFormat="1" ht="20.25" customHeight="1" x14ac:dyDescent="0.2">
      <c r="C2" s="260"/>
      <c r="D2" s="260"/>
      <c r="E2" s="260"/>
      <c r="F2" s="260"/>
      <c r="G2" s="260"/>
      <c r="J2" s="261"/>
      <c r="L2" s="260"/>
      <c r="M2" s="260"/>
      <c r="N2" s="260"/>
      <c r="O2" s="260"/>
      <c r="P2" s="260"/>
      <c r="Q2" s="260"/>
      <c r="R2" s="260"/>
      <c r="Y2" s="263" t="s">
        <v>494</v>
      </c>
      <c r="Z2" s="898">
        <v>8</v>
      </c>
      <c r="AA2" s="898"/>
      <c r="AB2" s="263" t="s">
        <v>762</v>
      </c>
      <c r="AC2" s="899">
        <f>IF(Z2=0,"",YEAR(DATE(2018+Z2,1,1)))</f>
        <v>2026</v>
      </c>
      <c r="AD2" s="899"/>
      <c r="AE2" s="264" t="s">
        <v>763</v>
      </c>
      <c r="AF2" s="264" t="s">
        <v>495</v>
      </c>
      <c r="AG2" s="898">
        <v>8</v>
      </c>
      <c r="AH2" s="898"/>
      <c r="AI2" s="264" t="s">
        <v>496</v>
      </c>
      <c r="AM2" s="262"/>
      <c r="AN2" s="263"/>
      <c r="AO2" s="263" t="s">
        <v>497</v>
      </c>
      <c r="AP2" s="898"/>
      <c r="AQ2" s="898"/>
      <c r="AR2" s="898"/>
      <c r="AS2" s="898"/>
      <c r="AT2" s="898"/>
      <c r="AU2" s="898"/>
      <c r="AV2" s="898"/>
      <c r="AW2" s="898"/>
      <c r="AX2" s="898"/>
      <c r="AY2" s="898"/>
      <c r="AZ2" s="898"/>
      <c r="BA2" s="898"/>
      <c r="BB2" s="898"/>
      <c r="BC2" s="898"/>
      <c r="BD2" s="898"/>
      <c r="BE2" s="898"/>
      <c r="BF2" s="263" t="s">
        <v>764</v>
      </c>
    </row>
    <row r="3" spans="2:64" s="264" customFormat="1" ht="20.25" customHeight="1" x14ac:dyDescent="0.2">
      <c r="G3" s="261"/>
      <c r="J3" s="261"/>
      <c r="L3" s="263"/>
      <c r="M3" s="263"/>
      <c r="N3" s="263"/>
      <c r="O3" s="263"/>
      <c r="P3" s="263"/>
      <c r="Q3" s="263"/>
      <c r="R3" s="263"/>
      <c r="Z3" s="265"/>
      <c r="AA3" s="265"/>
      <c r="AB3" s="265"/>
      <c r="AC3" s="266"/>
      <c r="AD3" s="265"/>
      <c r="BA3" s="267" t="s">
        <v>765</v>
      </c>
      <c r="BB3" s="887" t="s">
        <v>964</v>
      </c>
      <c r="BC3" s="888"/>
      <c r="BD3" s="888"/>
      <c r="BE3" s="889"/>
      <c r="BF3" s="263"/>
    </row>
    <row r="4" spans="2:64" s="264" customFormat="1" ht="19.2" x14ac:dyDescent="0.2">
      <c r="G4" s="261"/>
      <c r="J4" s="261"/>
      <c r="L4" s="263"/>
      <c r="M4" s="263"/>
      <c r="N4" s="263"/>
      <c r="O4" s="263"/>
      <c r="P4" s="263"/>
      <c r="Q4" s="263"/>
      <c r="R4" s="263"/>
      <c r="Z4" s="268"/>
      <c r="AA4" s="268"/>
      <c r="AG4" s="259"/>
      <c r="AH4" s="259"/>
      <c r="AI4" s="259"/>
      <c r="AJ4" s="259"/>
      <c r="AK4" s="259"/>
      <c r="AL4" s="259"/>
      <c r="AM4" s="259"/>
      <c r="AN4" s="259"/>
      <c r="AO4" s="259"/>
      <c r="AP4" s="259"/>
      <c r="AQ4" s="259"/>
      <c r="AR4" s="259"/>
      <c r="AS4" s="259"/>
      <c r="AT4" s="259"/>
      <c r="AU4" s="259"/>
      <c r="AV4" s="259"/>
      <c r="AW4" s="259"/>
      <c r="AX4" s="259"/>
      <c r="AY4" s="259"/>
      <c r="AZ4" s="259"/>
      <c r="BA4" s="267" t="s">
        <v>766</v>
      </c>
      <c r="BB4" s="887" t="s">
        <v>963</v>
      </c>
      <c r="BC4" s="888"/>
      <c r="BD4" s="888"/>
      <c r="BE4" s="889"/>
      <c r="BF4" s="269"/>
    </row>
    <row r="5" spans="2:64" s="264" customFormat="1" ht="6.75" customHeight="1" x14ac:dyDescent="0.2">
      <c r="C5" s="259"/>
      <c r="D5" s="259"/>
      <c r="E5" s="259"/>
      <c r="F5" s="259"/>
      <c r="G5" s="260"/>
      <c r="H5" s="259"/>
      <c r="I5" s="259"/>
      <c r="J5" s="260"/>
      <c r="K5" s="259"/>
      <c r="L5" s="269"/>
      <c r="M5" s="269"/>
      <c r="N5" s="269"/>
      <c r="O5" s="269"/>
      <c r="P5" s="269"/>
      <c r="Q5" s="269"/>
      <c r="R5" s="269"/>
      <c r="S5" s="259"/>
      <c r="T5" s="259"/>
      <c r="U5" s="259"/>
      <c r="V5" s="259"/>
      <c r="W5" s="259"/>
      <c r="X5" s="259"/>
      <c r="Y5" s="259"/>
      <c r="Z5" s="270"/>
      <c r="AA5" s="270"/>
      <c r="AB5" s="259"/>
      <c r="AC5" s="259"/>
      <c r="AD5" s="259"/>
      <c r="AE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69"/>
      <c r="BF5" s="269"/>
    </row>
    <row r="6" spans="2:64" s="264" customFormat="1" ht="20.25" customHeight="1" x14ac:dyDescent="0.2">
      <c r="C6" s="259"/>
      <c r="D6" s="259"/>
      <c r="E6" s="259"/>
      <c r="F6" s="259"/>
      <c r="G6" s="260"/>
      <c r="H6" s="259"/>
      <c r="I6" s="259"/>
      <c r="J6" s="260"/>
      <c r="K6" s="259"/>
      <c r="L6" s="269"/>
      <c r="M6" s="269"/>
      <c r="N6" s="269"/>
      <c r="O6" s="269"/>
      <c r="P6" s="269"/>
      <c r="Q6" s="269"/>
      <c r="R6" s="269"/>
      <c r="S6" s="259"/>
      <c r="T6" s="259"/>
      <c r="U6" s="259"/>
      <c r="V6" s="259"/>
      <c r="W6" s="259"/>
      <c r="X6" s="259"/>
      <c r="Y6" s="259"/>
      <c r="Z6" s="270"/>
      <c r="AA6" s="270"/>
      <c r="AB6" s="259"/>
      <c r="AC6" s="259"/>
      <c r="AD6" s="259"/>
      <c r="AE6" s="259"/>
      <c r="AG6" s="259"/>
      <c r="AH6" s="259"/>
      <c r="AI6" s="259"/>
      <c r="AJ6" s="259"/>
      <c r="AK6" s="259"/>
      <c r="AL6" s="259" t="s">
        <v>688</v>
      </c>
      <c r="AM6" s="259"/>
      <c r="AN6" s="259"/>
      <c r="AO6" s="259"/>
      <c r="AP6" s="259"/>
      <c r="AQ6" s="259"/>
      <c r="AR6" s="259"/>
      <c r="AS6" s="259"/>
      <c r="AT6" s="271"/>
      <c r="AU6" s="271"/>
      <c r="AV6" s="272"/>
      <c r="AW6" s="259"/>
      <c r="AX6" s="890">
        <v>40</v>
      </c>
      <c r="AY6" s="891"/>
      <c r="AZ6" s="272" t="s">
        <v>498</v>
      </c>
      <c r="BA6" s="259"/>
      <c r="BB6" s="890">
        <v>160</v>
      </c>
      <c r="BC6" s="891"/>
      <c r="BD6" s="272" t="s">
        <v>499</v>
      </c>
      <c r="BE6" s="259"/>
      <c r="BF6" s="269"/>
    </row>
    <row r="7" spans="2:64" s="264" customFormat="1" ht="6.75" customHeight="1" x14ac:dyDescent="0.2">
      <c r="C7" s="259"/>
      <c r="D7" s="259"/>
      <c r="E7" s="259"/>
      <c r="F7" s="259"/>
      <c r="G7" s="260"/>
      <c r="H7" s="259"/>
      <c r="I7" s="259"/>
      <c r="J7" s="260"/>
      <c r="K7" s="259"/>
      <c r="L7" s="269"/>
      <c r="M7" s="269"/>
      <c r="N7" s="269"/>
      <c r="O7" s="269"/>
      <c r="P7" s="269"/>
      <c r="Q7" s="269"/>
      <c r="R7" s="269"/>
      <c r="S7" s="259"/>
      <c r="T7" s="259"/>
      <c r="U7" s="259"/>
      <c r="V7" s="259"/>
      <c r="W7" s="259"/>
      <c r="X7" s="259"/>
      <c r="Y7" s="259"/>
      <c r="Z7" s="270"/>
      <c r="AA7" s="270"/>
      <c r="AB7" s="259"/>
      <c r="AC7" s="259"/>
      <c r="AD7" s="259"/>
      <c r="AE7" s="259"/>
      <c r="AG7" s="259"/>
      <c r="AH7" s="259"/>
      <c r="AI7" s="259"/>
      <c r="AJ7" s="259"/>
      <c r="AK7" s="259"/>
      <c r="AL7" s="259"/>
      <c r="AM7" s="259"/>
      <c r="AN7" s="259"/>
      <c r="AO7" s="259"/>
      <c r="AP7" s="259"/>
      <c r="AQ7" s="259"/>
      <c r="AR7" s="259"/>
      <c r="AS7" s="259"/>
      <c r="AT7" s="259"/>
      <c r="AU7" s="259"/>
      <c r="AV7" s="259"/>
      <c r="AW7" s="259"/>
      <c r="AX7" s="259"/>
      <c r="AY7" s="259"/>
      <c r="AZ7" s="259"/>
      <c r="BA7" s="259"/>
      <c r="BB7" s="259"/>
      <c r="BC7" s="259"/>
      <c r="BD7" s="259"/>
      <c r="BE7" s="269"/>
      <c r="BF7" s="269"/>
    </row>
    <row r="8" spans="2:64" s="264" customFormat="1" ht="20.25" customHeight="1" x14ac:dyDescent="0.2">
      <c r="B8" s="273"/>
      <c r="C8" s="273"/>
      <c r="D8" s="273"/>
      <c r="E8" s="273"/>
      <c r="F8" s="273"/>
      <c r="G8" s="274"/>
      <c r="H8" s="274"/>
      <c r="I8" s="274"/>
      <c r="J8" s="273"/>
      <c r="K8" s="273"/>
      <c r="L8" s="274"/>
      <c r="M8" s="274"/>
      <c r="N8" s="274"/>
      <c r="O8" s="273"/>
      <c r="P8" s="274"/>
      <c r="Q8" s="274"/>
      <c r="R8" s="274"/>
      <c r="S8" s="275"/>
      <c r="T8" s="276"/>
      <c r="U8" s="276"/>
      <c r="V8" s="277"/>
      <c r="Z8" s="270"/>
      <c r="AA8" s="278"/>
      <c r="AB8" s="260"/>
      <c r="AC8" s="270"/>
      <c r="AD8" s="270"/>
      <c r="AE8" s="270"/>
      <c r="AF8" s="268"/>
      <c r="AG8" s="279"/>
      <c r="AH8" s="279"/>
      <c r="AI8" s="279"/>
      <c r="AJ8" s="259"/>
      <c r="AK8" s="269"/>
      <c r="AL8" s="278"/>
      <c r="AM8" s="278"/>
      <c r="AN8" s="260"/>
      <c r="AO8" s="271"/>
      <c r="AP8" s="271"/>
      <c r="AQ8" s="271"/>
      <c r="AR8" s="280"/>
      <c r="AS8" s="280"/>
      <c r="AT8" s="259"/>
      <c r="AU8" s="281"/>
      <c r="AV8" s="281"/>
      <c r="AW8" s="273"/>
      <c r="AX8" s="259"/>
      <c r="AY8" s="259" t="s">
        <v>503</v>
      </c>
      <c r="AZ8" s="259"/>
      <c r="BA8" s="259"/>
      <c r="BB8" s="892">
        <f>DAY(EOMONTH(DATE(AC2,AG2,1),0))</f>
        <v>31</v>
      </c>
      <c r="BC8" s="893"/>
      <c r="BD8" s="259" t="s">
        <v>500</v>
      </c>
      <c r="BE8" s="259"/>
      <c r="BF8" s="259"/>
      <c r="BJ8" s="263"/>
      <c r="BK8" s="263"/>
      <c r="BL8" s="263"/>
    </row>
    <row r="9" spans="2:64" s="264" customFormat="1" ht="6" customHeight="1" x14ac:dyDescent="0.2">
      <c r="B9" s="271"/>
      <c r="C9" s="271"/>
      <c r="D9" s="271"/>
      <c r="E9" s="271"/>
      <c r="F9" s="271"/>
      <c r="G9" s="273"/>
      <c r="H9" s="274"/>
      <c r="I9" s="271"/>
      <c r="J9" s="271"/>
      <c r="K9" s="271"/>
      <c r="L9" s="273"/>
      <c r="M9" s="274"/>
      <c r="N9" s="271"/>
      <c r="O9" s="271"/>
      <c r="P9" s="273"/>
      <c r="Q9" s="271"/>
      <c r="R9" s="271"/>
      <c r="S9" s="271"/>
      <c r="T9" s="271"/>
      <c r="U9" s="271"/>
      <c r="V9" s="271"/>
      <c r="Z9" s="259"/>
      <c r="AA9" s="259"/>
      <c r="AB9" s="259"/>
      <c r="AC9" s="259"/>
      <c r="AD9" s="259"/>
      <c r="AE9" s="259"/>
      <c r="AG9" s="270"/>
      <c r="AH9" s="259"/>
      <c r="AI9" s="259"/>
      <c r="AJ9" s="279"/>
      <c r="AK9" s="259"/>
      <c r="AL9" s="259"/>
      <c r="AM9" s="259"/>
      <c r="AN9" s="259"/>
      <c r="AO9" s="259"/>
      <c r="AP9" s="259"/>
      <c r="AQ9" s="270"/>
      <c r="AR9" s="270"/>
      <c r="AS9" s="270"/>
      <c r="AT9" s="259"/>
      <c r="AU9" s="259"/>
      <c r="AV9" s="259"/>
      <c r="AW9" s="259"/>
      <c r="AX9" s="259"/>
      <c r="AY9" s="259"/>
      <c r="AZ9" s="259"/>
      <c r="BA9" s="259"/>
      <c r="BB9" s="259"/>
      <c r="BC9" s="259"/>
      <c r="BD9" s="259"/>
      <c r="BE9" s="259"/>
      <c r="BF9" s="259"/>
      <c r="BJ9" s="263"/>
      <c r="BK9" s="263"/>
      <c r="BL9" s="263"/>
    </row>
    <row r="10" spans="2:64" s="264" customFormat="1" ht="19.2" x14ac:dyDescent="0.2">
      <c r="B10" s="273"/>
      <c r="C10" s="273"/>
      <c r="D10" s="273"/>
      <c r="E10" s="273"/>
      <c r="F10" s="273"/>
      <c r="G10" s="274"/>
      <c r="H10" s="274"/>
      <c r="I10" s="274"/>
      <c r="J10" s="273"/>
      <c r="K10" s="273"/>
      <c r="L10" s="274"/>
      <c r="M10" s="274"/>
      <c r="N10" s="274"/>
      <c r="O10" s="273"/>
      <c r="P10" s="274"/>
      <c r="Q10" s="274"/>
      <c r="R10" s="274"/>
      <c r="S10" s="275"/>
      <c r="T10" s="276"/>
      <c r="U10" s="276"/>
      <c r="V10" s="277"/>
      <c r="Z10" s="270"/>
      <c r="AA10" s="278"/>
      <c r="AB10" s="260"/>
      <c r="AC10" s="270"/>
      <c r="AD10" s="270"/>
      <c r="AE10" s="270"/>
      <c r="AG10" s="279"/>
      <c r="AH10" s="279"/>
      <c r="AI10" s="279"/>
      <c r="AJ10" s="259"/>
      <c r="AK10" s="269"/>
      <c r="AL10" s="278"/>
      <c r="AM10" s="259"/>
      <c r="AN10" s="259"/>
      <c r="AO10" s="282"/>
      <c r="AP10" s="282"/>
      <c r="AQ10" s="282"/>
      <c r="AR10" s="272"/>
      <c r="AS10" s="270"/>
      <c r="AT10" s="270"/>
      <c r="AU10" s="270"/>
      <c r="AV10" s="259"/>
      <c r="AW10" s="259"/>
      <c r="AX10" s="283"/>
      <c r="AY10" s="283"/>
      <c r="AZ10" s="269" t="s">
        <v>767</v>
      </c>
      <c r="BA10" s="259"/>
      <c r="BB10" s="890">
        <v>1</v>
      </c>
      <c r="BC10" s="894"/>
      <c r="BD10" s="891"/>
      <c r="BE10" s="284" t="s">
        <v>505</v>
      </c>
      <c r="BF10" s="259"/>
      <c r="BJ10" s="263"/>
      <c r="BK10" s="263"/>
      <c r="BL10" s="263"/>
    </row>
    <row r="11" spans="2:64" s="264" customFormat="1" ht="6" customHeight="1" x14ac:dyDescent="0.2">
      <c r="B11" s="271"/>
      <c r="C11" s="271"/>
      <c r="D11" s="271"/>
      <c r="E11" s="271"/>
      <c r="F11" s="265"/>
      <c r="G11" s="271"/>
      <c r="H11" s="271"/>
      <c r="I11" s="271"/>
      <c r="J11" s="271"/>
      <c r="K11" s="273"/>
      <c r="L11" s="274"/>
      <c r="M11" s="271"/>
      <c r="N11" s="271"/>
      <c r="O11" s="273"/>
      <c r="P11" s="271"/>
      <c r="Q11" s="271"/>
      <c r="R11" s="271"/>
      <c r="S11" s="271"/>
      <c r="T11" s="271"/>
      <c r="U11" s="271"/>
      <c r="V11" s="265"/>
      <c r="Z11" s="259"/>
      <c r="AA11" s="259"/>
      <c r="AB11" s="259"/>
      <c r="AC11" s="259"/>
      <c r="AD11" s="259"/>
      <c r="AE11" s="259"/>
      <c r="AG11" s="270"/>
      <c r="AH11" s="279"/>
      <c r="AI11" s="259"/>
      <c r="AJ11" s="279"/>
      <c r="AK11" s="259"/>
      <c r="AL11" s="259"/>
      <c r="AM11" s="259"/>
      <c r="AN11" s="259"/>
      <c r="AO11" s="271"/>
      <c r="AP11" s="271"/>
      <c r="AQ11" s="273"/>
      <c r="AR11" s="285"/>
      <c r="AS11" s="270"/>
      <c r="AT11" s="270"/>
      <c r="AU11" s="270"/>
      <c r="AV11" s="259"/>
      <c r="AW11" s="259"/>
      <c r="AX11" s="283"/>
      <c r="AY11" s="283"/>
      <c r="AZ11" s="259"/>
      <c r="BA11" s="259"/>
      <c r="BB11" s="270"/>
      <c r="BC11" s="270"/>
      <c r="BD11" s="270"/>
      <c r="BE11" s="284"/>
      <c r="BF11" s="259"/>
      <c r="BJ11" s="263"/>
      <c r="BK11" s="263"/>
      <c r="BL11" s="263"/>
    </row>
    <row r="12" spans="2:64" s="264" customFormat="1" ht="20.25" customHeight="1" x14ac:dyDescent="0.2">
      <c r="B12" s="286"/>
      <c r="C12" s="286"/>
      <c r="D12" s="286"/>
      <c r="E12" s="286"/>
      <c r="F12" s="286"/>
      <c r="G12" s="286"/>
      <c r="H12" s="286"/>
      <c r="I12" s="286"/>
      <c r="J12" s="286"/>
      <c r="K12" s="286"/>
      <c r="L12" s="286"/>
      <c r="M12" s="286"/>
      <c r="N12" s="286"/>
      <c r="O12" s="286"/>
      <c r="P12" s="286"/>
      <c r="Q12" s="286"/>
      <c r="R12" s="286"/>
      <c r="S12" s="286"/>
      <c r="T12" s="286"/>
      <c r="U12" s="286"/>
      <c r="V12" s="286"/>
      <c r="Z12" s="273"/>
      <c r="AA12" s="287"/>
      <c r="AB12" s="287"/>
      <c r="AC12" s="273"/>
      <c r="AD12" s="270"/>
      <c r="AE12" s="270"/>
      <c r="AF12" s="268"/>
      <c r="AG12" s="260"/>
      <c r="AH12" s="279"/>
      <c r="AI12" s="259"/>
      <c r="AJ12" s="279"/>
      <c r="AK12" s="259"/>
      <c r="AL12" s="259"/>
      <c r="AM12" s="259"/>
      <c r="AN12" s="259"/>
      <c r="AO12" s="895"/>
      <c r="AP12" s="895"/>
      <c r="AQ12" s="895"/>
      <c r="AR12" s="272"/>
      <c r="AS12" s="270"/>
      <c r="AT12" s="270"/>
      <c r="AU12" s="270"/>
      <c r="AV12" s="259"/>
      <c r="AW12" s="259"/>
      <c r="AX12" s="283"/>
      <c r="AY12" s="283"/>
      <c r="AZ12" s="259"/>
      <c r="BA12" s="259"/>
      <c r="BB12" s="890">
        <v>1</v>
      </c>
      <c r="BC12" s="894"/>
      <c r="BD12" s="891"/>
      <c r="BE12" s="288" t="s">
        <v>506</v>
      </c>
      <c r="BF12" s="259"/>
      <c r="BJ12" s="263"/>
      <c r="BK12" s="263"/>
      <c r="BL12" s="263"/>
    </row>
    <row r="13" spans="2:64" s="264" customFormat="1" ht="6.75" customHeight="1" x14ac:dyDescent="0.2">
      <c r="B13" s="286"/>
      <c r="C13" s="286"/>
      <c r="D13" s="286"/>
      <c r="E13" s="286"/>
      <c r="F13" s="286"/>
      <c r="G13" s="286"/>
      <c r="H13" s="286"/>
      <c r="I13" s="286"/>
      <c r="J13" s="286"/>
      <c r="K13" s="286"/>
      <c r="L13" s="286"/>
      <c r="M13" s="286"/>
      <c r="N13" s="286"/>
      <c r="O13" s="286"/>
      <c r="P13" s="286"/>
      <c r="Q13" s="286"/>
      <c r="R13" s="286"/>
      <c r="S13" s="286"/>
      <c r="T13" s="286"/>
      <c r="U13" s="286"/>
      <c r="V13" s="286"/>
      <c r="Z13" s="274"/>
      <c r="AA13" s="289"/>
      <c r="AB13" s="289"/>
      <c r="AC13" s="274"/>
      <c r="AD13" s="279"/>
      <c r="AE13" s="279"/>
      <c r="AG13" s="259"/>
      <c r="AH13" s="259"/>
      <c r="AI13" s="259"/>
      <c r="AJ13" s="259"/>
      <c r="AK13" s="259"/>
      <c r="AL13" s="259"/>
      <c r="AM13" s="259"/>
      <c r="AN13" s="259"/>
      <c r="AO13" s="271"/>
      <c r="AP13" s="271"/>
      <c r="AQ13" s="271"/>
      <c r="AR13" s="259"/>
      <c r="AS13" s="270"/>
      <c r="AT13" s="270"/>
      <c r="AU13" s="270"/>
      <c r="AV13" s="259"/>
      <c r="AW13" s="259"/>
      <c r="AX13" s="283"/>
      <c r="AY13" s="283"/>
      <c r="AZ13" s="259"/>
      <c r="BA13" s="259"/>
      <c r="BB13" s="270"/>
      <c r="BC13" s="270"/>
      <c r="BD13" s="270"/>
      <c r="BE13" s="284"/>
      <c r="BF13" s="259"/>
      <c r="BJ13" s="263"/>
      <c r="BK13" s="263"/>
      <c r="BL13" s="263"/>
    </row>
    <row r="14" spans="2:64" s="264" customFormat="1" ht="19.2" x14ac:dyDescent="0.2">
      <c r="B14" s="286"/>
      <c r="C14" s="286"/>
      <c r="D14" s="286"/>
      <c r="E14" s="286"/>
      <c r="F14" s="286"/>
      <c r="G14" s="286"/>
      <c r="H14" s="286"/>
      <c r="I14" s="286"/>
      <c r="J14" s="286"/>
      <c r="K14" s="286"/>
      <c r="L14" s="286"/>
      <c r="M14" s="286"/>
      <c r="N14" s="286"/>
      <c r="O14" s="286"/>
      <c r="P14" s="286"/>
      <c r="Q14" s="286"/>
      <c r="R14" s="286"/>
      <c r="S14" s="286"/>
      <c r="T14" s="286"/>
      <c r="U14" s="286"/>
      <c r="V14" s="286"/>
      <c r="Z14" s="273"/>
      <c r="AA14" s="287"/>
      <c r="AB14" s="287"/>
      <c r="AC14" s="273"/>
      <c r="AD14" s="270"/>
      <c r="AE14" s="270"/>
      <c r="AG14" s="259"/>
      <c r="AH14" s="259"/>
      <c r="AI14" s="259"/>
      <c r="AJ14" s="259"/>
      <c r="AK14" s="259"/>
      <c r="AL14" s="259"/>
      <c r="AM14" s="259"/>
      <c r="AN14" s="259"/>
      <c r="AO14" s="271"/>
      <c r="AP14" s="271"/>
      <c r="AQ14" s="271"/>
      <c r="AR14" s="259"/>
      <c r="AS14" s="270"/>
      <c r="AT14" s="269" t="s">
        <v>689</v>
      </c>
      <c r="AU14" s="900"/>
      <c r="AV14" s="901"/>
      <c r="AW14" s="902"/>
      <c r="AX14" s="270" t="s">
        <v>768</v>
      </c>
      <c r="AY14" s="900"/>
      <c r="AZ14" s="901"/>
      <c r="BA14" s="902"/>
      <c r="BB14" s="269" t="s">
        <v>501</v>
      </c>
      <c r="BC14" s="903">
        <f>(AY14-AU14)*24</f>
        <v>0</v>
      </c>
      <c r="BD14" s="904"/>
      <c r="BE14" s="260" t="s">
        <v>502</v>
      </c>
      <c r="BF14" s="270"/>
      <c r="BJ14" s="263"/>
      <c r="BK14" s="263"/>
      <c r="BL14" s="263"/>
    </row>
    <row r="15" spans="2:64" s="264" customFormat="1" ht="6.75" customHeight="1" x14ac:dyDescent="0.2">
      <c r="C15" s="280"/>
      <c r="D15" s="280"/>
      <c r="E15" s="280"/>
      <c r="F15" s="280"/>
      <c r="G15" s="259"/>
      <c r="H15" s="259"/>
      <c r="I15" s="269"/>
      <c r="J15" s="270"/>
      <c r="K15" s="279"/>
      <c r="L15" s="259"/>
      <c r="M15" s="259"/>
      <c r="N15" s="270"/>
      <c r="O15" s="259"/>
      <c r="P15" s="259"/>
      <c r="Q15" s="279"/>
      <c r="R15" s="259"/>
      <c r="S15" s="259"/>
      <c r="T15" s="259"/>
      <c r="U15" s="259"/>
      <c r="V15" s="259"/>
      <c r="W15" s="269"/>
      <c r="X15" s="270"/>
      <c r="Y15" s="270"/>
      <c r="Z15" s="260"/>
      <c r="AA15" s="270"/>
      <c r="AB15" s="269"/>
      <c r="AC15" s="270"/>
      <c r="AD15" s="279"/>
      <c r="AE15" s="259"/>
      <c r="AG15" s="268"/>
      <c r="AH15" s="290"/>
      <c r="AJ15" s="290"/>
      <c r="AQ15" s="268"/>
      <c r="AR15" s="268"/>
      <c r="AS15" s="268"/>
      <c r="AT15" s="268"/>
      <c r="AU15" s="268"/>
      <c r="AX15" s="291"/>
      <c r="AY15" s="291"/>
      <c r="BB15" s="268"/>
      <c r="BC15" s="268"/>
      <c r="BD15" s="268"/>
      <c r="BE15" s="292"/>
      <c r="BJ15" s="263"/>
      <c r="BK15" s="263"/>
      <c r="BL15" s="263"/>
    </row>
    <row r="16" spans="2:64" ht="8.5500000000000007" customHeight="1" thickBot="1" x14ac:dyDescent="0.25">
      <c r="C16" s="289"/>
      <c r="D16" s="289"/>
      <c r="E16" s="289"/>
      <c r="F16" s="289"/>
      <c r="G16" s="289"/>
      <c r="X16" s="289"/>
      <c r="AN16" s="289"/>
      <c r="BE16" s="293"/>
      <c r="BF16" s="293"/>
      <c r="BG16" s="293"/>
    </row>
    <row r="17" spans="2:58" ht="20.25" customHeight="1" x14ac:dyDescent="0.2">
      <c r="B17" s="905" t="s">
        <v>769</v>
      </c>
      <c r="C17" s="908" t="s">
        <v>770</v>
      </c>
      <c r="D17" s="909"/>
      <c r="E17" s="910"/>
      <c r="F17" s="294"/>
      <c r="G17" s="917" t="s">
        <v>771</v>
      </c>
      <c r="H17" s="920" t="s">
        <v>690</v>
      </c>
      <c r="I17" s="909"/>
      <c r="J17" s="909"/>
      <c r="K17" s="910"/>
      <c r="L17" s="920" t="s">
        <v>772</v>
      </c>
      <c r="M17" s="909"/>
      <c r="N17" s="909"/>
      <c r="O17" s="923"/>
      <c r="P17" s="926"/>
      <c r="Q17" s="927"/>
      <c r="R17" s="928"/>
      <c r="S17" s="935" t="s">
        <v>773</v>
      </c>
      <c r="T17" s="936"/>
      <c r="U17" s="936"/>
      <c r="V17" s="936"/>
      <c r="W17" s="936"/>
      <c r="X17" s="936"/>
      <c r="Y17" s="936"/>
      <c r="Z17" s="936"/>
      <c r="AA17" s="936"/>
      <c r="AB17" s="936"/>
      <c r="AC17" s="936"/>
      <c r="AD17" s="936"/>
      <c r="AE17" s="936"/>
      <c r="AF17" s="936"/>
      <c r="AG17" s="936"/>
      <c r="AH17" s="936"/>
      <c r="AI17" s="936"/>
      <c r="AJ17" s="936"/>
      <c r="AK17" s="936"/>
      <c r="AL17" s="936"/>
      <c r="AM17" s="936"/>
      <c r="AN17" s="936"/>
      <c r="AO17" s="936"/>
      <c r="AP17" s="936"/>
      <c r="AQ17" s="936"/>
      <c r="AR17" s="936"/>
      <c r="AS17" s="936"/>
      <c r="AT17" s="936"/>
      <c r="AU17" s="936"/>
      <c r="AV17" s="936"/>
      <c r="AW17" s="937"/>
      <c r="AX17" s="966" t="str">
        <f>IF(BB3="４週","(11) 1～4週目の勤務時間数合計","(11) 1か月の勤務時間数   合計")</f>
        <v>(11) 1か月の勤務時間数   合計</v>
      </c>
      <c r="AY17" s="967"/>
      <c r="AZ17" s="972" t="s">
        <v>774</v>
      </c>
      <c r="BA17" s="973"/>
      <c r="BB17" s="978" t="s">
        <v>691</v>
      </c>
      <c r="BC17" s="979"/>
      <c r="BD17" s="979"/>
      <c r="BE17" s="979"/>
      <c r="BF17" s="980"/>
    </row>
    <row r="18" spans="2:58" ht="20.25" customHeight="1" x14ac:dyDescent="0.2">
      <c r="B18" s="906"/>
      <c r="C18" s="911"/>
      <c r="D18" s="912"/>
      <c r="E18" s="913"/>
      <c r="F18" s="295"/>
      <c r="G18" s="918"/>
      <c r="H18" s="921"/>
      <c r="I18" s="912"/>
      <c r="J18" s="912"/>
      <c r="K18" s="913"/>
      <c r="L18" s="921"/>
      <c r="M18" s="912"/>
      <c r="N18" s="912"/>
      <c r="O18" s="924"/>
      <c r="P18" s="929"/>
      <c r="Q18" s="930"/>
      <c r="R18" s="931"/>
      <c r="S18" s="987" t="s">
        <v>508</v>
      </c>
      <c r="T18" s="988"/>
      <c r="U18" s="988"/>
      <c r="V18" s="988"/>
      <c r="W18" s="988"/>
      <c r="X18" s="988"/>
      <c r="Y18" s="989"/>
      <c r="Z18" s="987" t="s">
        <v>509</v>
      </c>
      <c r="AA18" s="988"/>
      <c r="AB18" s="988"/>
      <c r="AC18" s="988"/>
      <c r="AD18" s="988"/>
      <c r="AE18" s="988"/>
      <c r="AF18" s="989"/>
      <c r="AG18" s="987" t="s">
        <v>510</v>
      </c>
      <c r="AH18" s="988"/>
      <c r="AI18" s="988"/>
      <c r="AJ18" s="988"/>
      <c r="AK18" s="988"/>
      <c r="AL18" s="988"/>
      <c r="AM18" s="989"/>
      <c r="AN18" s="987" t="s">
        <v>511</v>
      </c>
      <c r="AO18" s="988"/>
      <c r="AP18" s="988"/>
      <c r="AQ18" s="988"/>
      <c r="AR18" s="988"/>
      <c r="AS18" s="988"/>
      <c r="AT18" s="989"/>
      <c r="AU18" s="990" t="s">
        <v>512</v>
      </c>
      <c r="AV18" s="991"/>
      <c r="AW18" s="992"/>
      <c r="AX18" s="968"/>
      <c r="AY18" s="969"/>
      <c r="AZ18" s="974"/>
      <c r="BA18" s="975"/>
      <c r="BB18" s="981"/>
      <c r="BC18" s="982"/>
      <c r="BD18" s="982"/>
      <c r="BE18" s="982"/>
      <c r="BF18" s="983"/>
    </row>
    <row r="19" spans="2:58" ht="20.25" customHeight="1" x14ac:dyDescent="0.2">
      <c r="B19" s="906"/>
      <c r="C19" s="911"/>
      <c r="D19" s="912"/>
      <c r="E19" s="913"/>
      <c r="F19" s="295"/>
      <c r="G19" s="918"/>
      <c r="H19" s="921"/>
      <c r="I19" s="912"/>
      <c r="J19" s="912"/>
      <c r="K19" s="913"/>
      <c r="L19" s="921"/>
      <c r="M19" s="912"/>
      <c r="N19" s="912"/>
      <c r="O19" s="924"/>
      <c r="P19" s="929"/>
      <c r="Q19" s="930"/>
      <c r="R19" s="931"/>
      <c r="S19" s="296">
        <v>1</v>
      </c>
      <c r="T19" s="297">
        <v>2</v>
      </c>
      <c r="U19" s="297">
        <v>3</v>
      </c>
      <c r="V19" s="297">
        <v>4</v>
      </c>
      <c r="W19" s="297">
        <v>5</v>
      </c>
      <c r="X19" s="297">
        <v>6</v>
      </c>
      <c r="Y19" s="298">
        <v>7</v>
      </c>
      <c r="Z19" s="296">
        <v>8</v>
      </c>
      <c r="AA19" s="297">
        <v>9</v>
      </c>
      <c r="AB19" s="297">
        <v>10</v>
      </c>
      <c r="AC19" s="297">
        <v>11</v>
      </c>
      <c r="AD19" s="297">
        <v>12</v>
      </c>
      <c r="AE19" s="297">
        <v>13</v>
      </c>
      <c r="AF19" s="298">
        <v>14</v>
      </c>
      <c r="AG19" s="299">
        <v>15</v>
      </c>
      <c r="AH19" s="297">
        <v>16</v>
      </c>
      <c r="AI19" s="297">
        <v>17</v>
      </c>
      <c r="AJ19" s="297">
        <v>18</v>
      </c>
      <c r="AK19" s="297">
        <v>19</v>
      </c>
      <c r="AL19" s="297">
        <v>20</v>
      </c>
      <c r="AM19" s="298">
        <v>21</v>
      </c>
      <c r="AN19" s="296">
        <v>22</v>
      </c>
      <c r="AO19" s="297">
        <v>23</v>
      </c>
      <c r="AP19" s="297">
        <v>24</v>
      </c>
      <c r="AQ19" s="297">
        <v>25</v>
      </c>
      <c r="AR19" s="297">
        <v>26</v>
      </c>
      <c r="AS19" s="297">
        <v>27</v>
      </c>
      <c r="AT19" s="298">
        <v>28</v>
      </c>
      <c r="AU19" s="296">
        <f>IF($BB$3="暦月",IF(DAY(DATE($AC$2,$AG$2,29))=29,29,""),"")</f>
        <v>29</v>
      </c>
      <c r="AV19" s="297">
        <f>IF($BB$3="暦月",IF(DAY(DATE($AC$2,$AG$2,30))=30,30,""),"")</f>
        <v>30</v>
      </c>
      <c r="AW19" s="298">
        <f>IF($BB$3="暦月",IF(DAY(DATE($AC$2,$AG$2,31))=31,31,""),"")</f>
        <v>31</v>
      </c>
      <c r="AX19" s="968"/>
      <c r="AY19" s="969"/>
      <c r="AZ19" s="974"/>
      <c r="BA19" s="975"/>
      <c r="BB19" s="981"/>
      <c r="BC19" s="982"/>
      <c r="BD19" s="982"/>
      <c r="BE19" s="982"/>
      <c r="BF19" s="983"/>
    </row>
    <row r="20" spans="2:58" ht="20.25" hidden="1" customHeight="1" x14ac:dyDescent="0.2">
      <c r="B20" s="906"/>
      <c r="C20" s="911"/>
      <c r="D20" s="912"/>
      <c r="E20" s="913"/>
      <c r="F20" s="295"/>
      <c r="G20" s="918"/>
      <c r="H20" s="921"/>
      <c r="I20" s="912"/>
      <c r="J20" s="912"/>
      <c r="K20" s="913"/>
      <c r="L20" s="921"/>
      <c r="M20" s="912"/>
      <c r="N20" s="912"/>
      <c r="O20" s="924"/>
      <c r="P20" s="929"/>
      <c r="Q20" s="930"/>
      <c r="R20" s="931"/>
      <c r="S20" s="296">
        <f>WEEKDAY(DATE($AC$2,$AG$2,1))</f>
        <v>7</v>
      </c>
      <c r="T20" s="297">
        <f>WEEKDAY(DATE($AC$2,$AG$2,2))</f>
        <v>1</v>
      </c>
      <c r="U20" s="297">
        <f>WEEKDAY(DATE($AC$2,$AG$2,3))</f>
        <v>2</v>
      </c>
      <c r="V20" s="297">
        <f>WEEKDAY(DATE($AC$2,$AG$2,4))</f>
        <v>3</v>
      </c>
      <c r="W20" s="297">
        <f>WEEKDAY(DATE($AC$2,$AG$2,5))</f>
        <v>4</v>
      </c>
      <c r="X20" s="297">
        <f>WEEKDAY(DATE($AC$2,$AG$2,6))</f>
        <v>5</v>
      </c>
      <c r="Y20" s="298">
        <f>WEEKDAY(DATE($AC$2,$AG$2,7))</f>
        <v>6</v>
      </c>
      <c r="Z20" s="296">
        <f>WEEKDAY(DATE($AC$2,$AG$2,8))</f>
        <v>7</v>
      </c>
      <c r="AA20" s="297">
        <f>WEEKDAY(DATE($AC$2,$AG$2,9))</f>
        <v>1</v>
      </c>
      <c r="AB20" s="297">
        <f>WEEKDAY(DATE($AC$2,$AG$2,10))</f>
        <v>2</v>
      </c>
      <c r="AC20" s="297">
        <f>WEEKDAY(DATE($AC$2,$AG$2,11))</f>
        <v>3</v>
      </c>
      <c r="AD20" s="297">
        <f>WEEKDAY(DATE($AC$2,$AG$2,12))</f>
        <v>4</v>
      </c>
      <c r="AE20" s="297">
        <f>WEEKDAY(DATE($AC$2,$AG$2,13))</f>
        <v>5</v>
      </c>
      <c r="AF20" s="298">
        <f>WEEKDAY(DATE($AC$2,$AG$2,14))</f>
        <v>6</v>
      </c>
      <c r="AG20" s="296">
        <f>WEEKDAY(DATE($AC$2,$AG$2,15))</f>
        <v>7</v>
      </c>
      <c r="AH20" s="297">
        <f>WEEKDAY(DATE($AC$2,$AG$2,16))</f>
        <v>1</v>
      </c>
      <c r="AI20" s="297">
        <f>WEEKDAY(DATE($AC$2,$AG$2,17))</f>
        <v>2</v>
      </c>
      <c r="AJ20" s="297">
        <f>WEEKDAY(DATE($AC$2,$AG$2,18))</f>
        <v>3</v>
      </c>
      <c r="AK20" s="297">
        <f>WEEKDAY(DATE($AC$2,$AG$2,19))</f>
        <v>4</v>
      </c>
      <c r="AL20" s="297">
        <f>WEEKDAY(DATE($AC$2,$AG$2,20))</f>
        <v>5</v>
      </c>
      <c r="AM20" s="298">
        <f>WEEKDAY(DATE($AC$2,$AG$2,21))</f>
        <v>6</v>
      </c>
      <c r="AN20" s="296">
        <f>WEEKDAY(DATE($AC$2,$AG$2,22))</f>
        <v>7</v>
      </c>
      <c r="AO20" s="297">
        <f>WEEKDAY(DATE($AC$2,$AG$2,23))</f>
        <v>1</v>
      </c>
      <c r="AP20" s="297">
        <f>WEEKDAY(DATE($AC$2,$AG$2,24))</f>
        <v>2</v>
      </c>
      <c r="AQ20" s="297">
        <f>WEEKDAY(DATE($AC$2,$AG$2,25))</f>
        <v>3</v>
      </c>
      <c r="AR20" s="297">
        <f>WEEKDAY(DATE($AC$2,$AG$2,26))</f>
        <v>4</v>
      </c>
      <c r="AS20" s="297">
        <f>WEEKDAY(DATE($AC$2,$AG$2,27))</f>
        <v>5</v>
      </c>
      <c r="AT20" s="298">
        <f>WEEKDAY(DATE($AC$2,$AG$2,28))</f>
        <v>6</v>
      </c>
      <c r="AU20" s="296">
        <f>IF(AU19=29,WEEKDAY(DATE($AC$2,$AG$2,29)),0)</f>
        <v>7</v>
      </c>
      <c r="AV20" s="297">
        <f>IF(AV19=30,WEEKDAY(DATE($AC$2,$AG$2,30)),0)</f>
        <v>1</v>
      </c>
      <c r="AW20" s="298">
        <f>IF(AW19=31,WEEKDAY(DATE($AC$2,$AG$2,31)),0)</f>
        <v>2</v>
      </c>
      <c r="AX20" s="968"/>
      <c r="AY20" s="969"/>
      <c r="AZ20" s="974"/>
      <c r="BA20" s="975"/>
      <c r="BB20" s="981"/>
      <c r="BC20" s="982"/>
      <c r="BD20" s="982"/>
      <c r="BE20" s="982"/>
      <c r="BF20" s="983"/>
    </row>
    <row r="21" spans="2:58" ht="22.5" customHeight="1" thickBot="1" x14ac:dyDescent="0.25">
      <c r="B21" s="907"/>
      <c r="C21" s="914"/>
      <c r="D21" s="915"/>
      <c r="E21" s="916"/>
      <c r="F21" s="300"/>
      <c r="G21" s="919"/>
      <c r="H21" s="922"/>
      <c r="I21" s="915"/>
      <c r="J21" s="915"/>
      <c r="K21" s="916"/>
      <c r="L21" s="922"/>
      <c r="M21" s="915"/>
      <c r="N21" s="915"/>
      <c r="O21" s="925"/>
      <c r="P21" s="932"/>
      <c r="Q21" s="933"/>
      <c r="R21" s="934"/>
      <c r="S21" s="301" t="str">
        <f>IF(S20=1,"日",IF(S20=2,"月",IF(S20=3,"火",IF(S20=4,"水",IF(S20=5,"木",IF(S20=6,"金","土"))))))</f>
        <v>土</v>
      </c>
      <c r="T21" s="302" t="str">
        <f t="shared" ref="T21:AT21" si="0">IF(T20=1,"日",IF(T20=2,"月",IF(T20=3,"火",IF(T20=4,"水",IF(T20=5,"木",IF(T20=6,"金","土"))))))</f>
        <v>日</v>
      </c>
      <c r="U21" s="302" t="str">
        <f t="shared" si="0"/>
        <v>月</v>
      </c>
      <c r="V21" s="302" t="str">
        <f t="shared" si="0"/>
        <v>火</v>
      </c>
      <c r="W21" s="302" t="str">
        <f t="shared" si="0"/>
        <v>水</v>
      </c>
      <c r="X21" s="302" t="str">
        <f t="shared" si="0"/>
        <v>木</v>
      </c>
      <c r="Y21" s="303" t="str">
        <f t="shared" si="0"/>
        <v>金</v>
      </c>
      <c r="Z21" s="301" t="str">
        <f>IF(Z20=1,"日",IF(Z20=2,"月",IF(Z20=3,"火",IF(Z20=4,"水",IF(Z20=5,"木",IF(Z20=6,"金","土"))))))</f>
        <v>土</v>
      </c>
      <c r="AA21" s="302" t="str">
        <f t="shared" si="0"/>
        <v>日</v>
      </c>
      <c r="AB21" s="302" t="str">
        <f t="shared" si="0"/>
        <v>月</v>
      </c>
      <c r="AC21" s="302" t="str">
        <f t="shared" si="0"/>
        <v>火</v>
      </c>
      <c r="AD21" s="302" t="str">
        <f t="shared" si="0"/>
        <v>水</v>
      </c>
      <c r="AE21" s="302" t="str">
        <f t="shared" si="0"/>
        <v>木</v>
      </c>
      <c r="AF21" s="303" t="str">
        <f t="shared" si="0"/>
        <v>金</v>
      </c>
      <c r="AG21" s="301" t="str">
        <f>IF(AG20=1,"日",IF(AG20=2,"月",IF(AG20=3,"火",IF(AG20=4,"水",IF(AG20=5,"木",IF(AG20=6,"金","土"))))))</f>
        <v>土</v>
      </c>
      <c r="AH21" s="302" t="str">
        <f t="shared" si="0"/>
        <v>日</v>
      </c>
      <c r="AI21" s="302" t="str">
        <f t="shared" si="0"/>
        <v>月</v>
      </c>
      <c r="AJ21" s="302" t="str">
        <f t="shared" si="0"/>
        <v>火</v>
      </c>
      <c r="AK21" s="302" t="str">
        <f t="shared" si="0"/>
        <v>水</v>
      </c>
      <c r="AL21" s="302" t="str">
        <f t="shared" si="0"/>
        <v>木</v>
      </c>
      <c r="AM21" s="303" t="str">
        <f t="shared" si="0"/>
        <v>金</v>
      </c>
      <c r="AN21" s="301" t="str">
        <f>IF(AN20=1,"日",IF(AN20=2,"月",IF(AN20=3,"火",IF(AN20=4,"水",IF(AN20=5,"木",IF(AN20=6,"金","土"))))))</f>
        <v>土</v>
      </c>
      <c r="AO21" s="302" t="str">
        <f t="shared" si="0"/>
        <v>日</v>
      </c>
      <c r="AP21" s="302" t="str">
        <f t="shared" si="0"/>
        <v>月</v>
      </c>
      <c r="AQ21" s="302" t="str">
        <f t="shared" si="0"/>
        <v>火</v>
      </c>
      <c r="AR21" s="302" t="str">
        <f t="shared" si="0"/>
        <v>水</v>
      </c>
      <c r="AS21" s="302" t="str">
        <f t="shared" si="0"/>
        <v>木</v>
      </c>
      <c r="AT21" s="303" t="str">
        <f t="shared" si="0"/>
        <v>金</v>
      </c>
      <c r="AU21" s="302" t="str">
        <f>IF(AU20=1,"日",IF(AU20=2,"月",IF(AU20=3,"火",IF(AU20=4,"水",IF(AU20=5,"木",IF(AU20=6,"金",IF(AU20=0,"","土")))))))</f>
        <v>土</v>
      </c>
      <c r="AV21" s="302" t="str">
        <f>IF(AV20=1,"日",IF(AV20=2,"月",IF(AV20=3,"火",IF(AV20=4,"水",IF(AV20=5,"木",IF(AV20=6,"金",IF(AV20=0,"","土")))))))</f>
        <v>日</v>
      </c>
      <c r="AW21" s="302" t="str">
        <f>IF(AW20=1,"日",IF(AW20=2,"月",IF(AW20=3,"火",IF(AW20=4,"水",IF(AW20=5,"木",IF(AW20=6,"金",IF(AW20=0,"","土")))))))</f>
        <v>月</v>
      </c>
      <c r="AX21" s="970"/>
      <c r="AY21" s="971"/>
      <c r="AZ21" s="976"/>
      <c r="BA21" s="977"/>
      <c r="BB21" s="984"/>
      <c r="BC21" s="985"/>
      <c r="BD21" s="985"/>
      <c r="BE21" s="985"/>
      <c r="BF21" s="986"/>
    </row>
    <row r="22" spans="2:58" ht="20.25" customHeight="1" x14ac:dyDescent="0.2">
      <c r="B22" s="938">
        <v>1</v>
      </c>
      <c r="C22" s="940"/>
      <c r="D22" s="941"/>
      <c r="E22" s="942"/>
      <c r="F22" s="304"/>
      <c r="G22" s="949"/>
      <c r="H22" s="951"/>
      <c r="I22" s="952"/>
      <c r="J22" s="952"/>
      <c r="K22" s="953"/>
      <c r="L22" s="957"/>
      <c r="M22" s="958"/>
      <c r="N22" s="958"/>
      <c r="O22" s="959"/>
      <c r="P22" s="963" t="s">
        <v>775</v>
      </c>
      <c r="Q22" s="964"/>
      <c r="R22" s="965"/>
      <c r="S22" s="305"/>
      <c r="T22" s="306"/>
      <c r="U22" s="306"/>
      <c r="V22" s="306"/>
      <c r="W22" s="306"/>
      <c r="X22" s="306"/>
      <c r="Y22" s="307"/>
      <c r="Z22" s="305"/>
      <c r="AA22" s="306"/>
      <c r="AB22" s="306"/>
      <c r="AC22" s="306"/>
      <c r="AD22" s="306"/>
      <c r="AE22" s="306"/>
      <c r="AF22" s="307"/>
      <c r="AG22" s="305"/>
      <c r="AH22" s="306"/>
      <c r="AI22" s="306"/>
      <c r="AJ22" s="306"/>
      <c r="AK22" s="306"/>
      <c r="AL22" s="306"/>
      <c r="AM22" s="307"/>
      <c r="AN22" s="305"/>
      <c r="AO22" s="306"/>
      <c r="AP22" s="306"/>
      <c r="AQ22" s="306"/>
      <c r="AR22" s="306"/>
      <c r="AS22" s="306"/>
      <c r="AT22" s="307"/>
      <c r="AU22" s="305"/>
      <c r="AV22" s="306"/>
      <c r="AW22" s="306"/>
      <c r="AX22" s="993"/>
      <c r="AY22" s="994"/>
      <c r="AZ22" s="995"/>
      <c r="BA22" s="996"/>
      <c r="BB22" s="997"/>
      <c r="BC22" s="998"/>
      <c r="BD22" s="998"/>
      <c r="BE22" s="998"/>
      <c r="BF22" s="999"/>
    </row>
    <row r="23" spans="2:58" ht="20.25" customHeight="1" x14ac:dyDescent="0.2">
      <c r="B23" s="939"/>
      <c r="C23" s="943"/>
      <c r="D23" s="944"/>
      <c r="E23" s="945"/>
      <c r="F23" s="308"/>
      <c r="G23" s="950"/>
      <c r="H23" s="954"/>
      <c r="I23" s="955"/>
      <c r="J23" s="955"/>
      <c r="K23" s="956"/>
      <c r="L23" s="960"/>
      <c r="M23" s="961"/>
      <c r="N23" s="961"/>
      <c r="O23" s="962"/>
      <c r="P23" s="1006" t="s">
        <v>520</v>
      </c>
      <c r="Q23" s="1007"/>
      <c r="R23" s="1008"/>
      <c r="S23" s="309" t="str">
        <f>IF(S22="","",VLOOKUP(S22,'シフト記号表（勤務時間帯）'!$C$6:$K$35,9,FALSE))</f>
        <v/>
      </c>
      <c r="T23" s="310" t="str">
        <f>IF(T22="","",VLOOKUP(T22,'シフト記号表（勤務時間帯）'!$C$6:$K$35,9,FALSE))</f>
        <v/>
      </c>
      <c r="U23" s="310" t="str">
        <f>IF(U22="","",VLOOKUP(U22,'シフト記号表（勤務時間帯）'!$C$6:$K$35,9,FALSE))</f>
        <v/>
      </c>
      <c r="V23" s="310" t="str">
        <f>IF(V22="","",VLOOKUP(V22,'シフト記号表（勤務時間帯）'!$C$6:$K$35,9,FALSE))</f>
        <v/>
      </c>
      <c r="W23" s="310" t="str">
        <f>IF(W22="","",VLOOKUP(W22,'シフト記号表（勤務時間帯）'!$C$6:$K$35,9,FALSE))</f>
        <v/>
      </c>
      <c r="X23" s="310" t="str">
        <f>IF(X22="","",VLOOKUP(X22,'シフト記号表（勤務時間帯）'!$C$6:$K$35,9,FALSE))</f>
        <v/>
      </c>
      <c r="Y23" s="311" t="str">
        <f>IF(Y22="","",VLOOKUP(Y22,'シフト記号表（勤務時間帯）'!$C$6:$K$35,9,FALSE))</f>
        <v/>
      </c>
      <c r="Z23" s="309" t="str">
        <f>IF(Z22="","",VLOOKUP(Z22,'シフト記号表（勤務時間帯）'!$C$6:$K$35,9,FALSE))</f>
        <v/>
      </c>
      <c r="AA23" s="310" t="str">
        <f>IF(AA22="","",VLOOKUP(AA22,'シフト記号表（勤務時間帯）'!$C$6:$K$35,9,FALSE))</f>
        <v/>
      </c>
      <c r="AB23" s="310" t="str">
        <f>IF(AB22="","",VLOOKUP(AB22,'シフト記号表（勤務時間帯）'!$C$6:$K$35,9,FALSE))</f>
        <v/>
      </c>
      <c r="AC23" s="310" t="str">
        <f>IF(AC22="","",VLOOKUP(AC22,'シフト記号表（勤務時間帯）'!$C$6:$K$35,9,FALSE))</f>
        <v/>
      </c>
      <c r="AD23" s="310" t="str">
        <f>IF(AD22="","",VLOOKUP(AD22,'シフト記号表（勤務時間帯）'!$C$6:$K$35,9,FALSE))</f>
        <v/>
      </c>
      <c r="AE23" s="310" t="str">
        <f>IF(AE22="","",VLOOKUP(AE22,'シフト記号表（勤務時間帯）'!$C$6:$K$35,9,FALSE))</f>
        <v/>
      </c>
      <c r="AF23" s="311" t="str">
        <f>IF(AF22="","",VLOOKUP(AF22,'シフト記号表（勤務時間帯）'!$C$6:$K$35,9,FALSE))</f>
        <v/>
      </c>
      <c r="AG23" s="309" t="str">
        <f>IF(AG22="","",VLOOKUP(AG22,'シフト記号表（勤務時間帯）'!$C$6:$K$35,9,FALSE))</f>
        <v/>
      </c>
      <c r="AH23" s="310" t="str">
        <f>IF(AH22="","",VLOOKUP(AH22,'シフト記号表（勤務時間帯）'!$C$6:$K$35,9,FALSE))</f>
        <v/>
      </c>
      <c r="AI23" s="310" t="str">
        <f>IF(AI22="","",VLOOKUP(AI22,'シフト記号表（勤務時間帯）'!$C$6:$K$35,9,FALSE))</f>
        <v/>
      </c>
      <c r="AJ23" s="310" t="str">
        <f>IF(AJ22="","",VLOOKUP(AJ22,'シフト記号表（勤務時間帯）'!$C$6:$K$35,9,FALSE))</f>
        <v/>
      </c>
      <c r="AK23" s="310" t="str">
        <f>IF(AK22="","",VLOOKUP(AK22,'シフト記号表（勤務時間帯）'!$C$6:$K$35,9,FALSE))</f>
        <v/>
      </c>
      <c r="AL23" s="310" t="str">
        <f>IF(AL22="","",VLOOKUP(AL22,'シフト記号表（勤務時間帯）'!$C$6:$K$35,9,FALSE))</f>
        <v/>
      </c>
      <c r="AM23" s="311" t="str">
        <f>IF(AM22="","",VLOOKUP(AM22,'シフト記号表（勤務時間帯）'!$C$6:$K$35,9,FALSE))</f>
        <v/>
      </c>
      <c r="AN23" s="309" t="str">
        <f>IF(AN22="","",VLOOKUP(AN22,'シフト記号表（勤務時間帯）'!$C$6:$K$35,9,FALSE))</f>
        <v/>
      </c>
      <c r="AO23" s="310" t="str">
        <f>IF(AO22="","",VLOOKUP(AO22,'シフト記号表（勤務時間帯）'!$C$6:$K$35,9,FALSE))</f>
        <v/>
      </c>
      <c r="AP23" s="310" t="str">
        <f>IF(AP22="","",VLOOKUP(AP22,'シフト記号表（勤務時間帯）'!$C$6:$K$35,9,FALSE))</f>
        <v/>
      </c>
      <c r="AQ23" s="310" t="str">
        <f>IF(AQ22="","",VLOOKUP(AQ22,'シフト記号表（勤務時間帯）'!$C$6:$K$35,9,FALSE))</f>
        <v/>
      </c>
      <c r="AR23" s="310" t="str">
        <f>IF(AR22="","",VLOOKUP(AR22,'シフト記号表（勤務時間帯）'!$C$6:$K$35,9,FALSE))</f>
        <v/>
      </c>
      <c r="AS23" s="310" t="str">
        <f>IF(AS22="","",VLOOKUP(AS22,'シフト記号表（勤務時間帯）'!$C$6:$K$35,9,FALSE))</f>
        <v/>
      </c>
      <c r="AT23" s="311" t="str">
        <f>IF(AT22="","",VLOOKUP(AT22,'シフト記号表（勤務時間帯）'!$C$6:$K$35,9,FALSE))</f>
        <v/>
      </c>
      <c r="AU23" s="309" t="str">
        <f>IF(AU22="","",VLOOKUP(AU22,'シフト記号表（勤務時間帯）'!$C$6:$K$35,9,FALSE))</f>
        <v/>
      </c>
      <c r="AV23" s="310" t="str">
        <f>IF(AV22="","",VLOOKUP(AV22,'シフト記号表（勤務時間帯）'!$C$6:$K$35,9,FALSE))</f>
        <v/>
      </c>
      <c r="AW23" s="310" t="str">
        <f>IF(AW22="","",VLOOKUP(AW22,'シフト記号表（勤務時間帯）'!$C$6:$K$35,9,FALSE))</f>
        <v/>
      </c>
      <c r="AX23" s="1009">
        <f>IF($BB$3="４週",SUM(S23:AT23),IF($BB$3="暦月",SUM(S23:AW23),""))</f>
        <v>0</v>
      </c>
      <c r="AY23" s="1010"/>
      <c r="AZ23" s="1011">
        <f>IF($BB$3="４週",AX23/4,IF($BB$3="暦月",'勤務形態一覧表（1枚版）'!AX23/('勤務形態一覧表（1枚版）'!$BB$8/7),""))</f>
        <v>0</v>
      </c>
      <c r="BA23" s="1012"/>
      <c r="BB23" s="1000"/>
      <c r="BC23" s="1001"/>
      <c r="BD23" s="1001"/>
      <c r="BE23" s="1001"/>
      <c r="BF23" s="1002"/>
    </row>
    <row r="24" spans="2:58" ht="20.25" customHeight="1" x14ac:dyDescent="0.2">
      <c r="B24" s="939"/>
      <c r="C24" s="946"/>
      <c r="D24" s="947"/>
      <c r="E24" s="948"/>
      <c r="F24" s="312">
        <f>C22</f>
        <v>0</v>
      </c>
      <c r="G24" s="950"/>
      <c r="H24" s="954"/>
      <c r="I24" s="955"/>
      <c r="J24" s="955"/>
      <c r="K24" s="956"/>
      <c r="L24" s="960"/>
      <c r="M24" s="961"/>
      <c r="N24" s="961"/>
      <c r="O24" s="962"/>
      <c r="P24" s="1013" t="s">
        <v>521</v>
      </c>
      <c r="Q24" s="1014"/>
      <c r="R24" s="1015"/>
      <c r="S24" s="313" t="str">
        <f>IF(S22="","",VLOOKUP(S22,'シフト記号表（勤務時間帯）'!$C$6:$U$35,19,FALSE))</f>
        <v/>
      </c>
      <c r="T24" s="314" t="str">
        <f>IF(T22="","",VLOOKUP(T22,'シフト記号表（勤務時間帯）'!$C$6:$U$35,19,FALSE))</f>
        <v/>
      </c>
      <c r="U24" s="314" t="str">
        <f>IF(U22="","",VLOOKUP(U22,'シフト記号表（勤務時間帯）'!$C$6:$U$35,19,FALSE))</f>
        <v/>
      </c>
      <c r="V24" s="314" t="str">
        <f>IF(V22="","",VLOOKUP(V22,'シフト記号表（勤務時間帯）'!$C$6:$U$35,19,FALSE))</f>
        <v/>
      </c>
      <c r="W24" s="314" t="str">
        <f>IF(W22="","",VLOOKUP(W22,'シフト記号表（勤務時間帯）'!$C$6:$U$35,19,FALSE))</f>
        <v/>
      </c>
      <c r="X24" s="314" t="str">
        <f>IF(X22="","",VLOOKUP(X22,'シフト記号表（勤務時間帯）'!$C$6:$U$35,19,FALSE))</f>
        <v/>
      </c>
      <c r="Y24" s="315" t="str">
        <f>IF(Y22="","",VLOOKUP(Y22,'シフト記号表（勤務時間帯）'!$C$6:$U$35,19,FALSE))</f>
        <v/>
      </c>
      <c r="Z24" s="313" t="str">
        <f>IF(Z22="","",VLOOKUP(Z22,'シフト記号表（勤務時間帯）'!$C$6:$U$35,19,FALSE))</f>
        <v/>
      </c>
      <c r="AA24" s="314" t="str">
        <f>IF(AA22="","",VLOOKUP(AA22,'シフト記号表（勤務時間帯）'!$C$6:$U$35,19,FALSE))</f>
        <v/>
      </c>
      <c r="AB24" s="314" t="str">
        <f>IF(AB22="","",VLOOKUP(AB22,'シフト記号表（勤務時間帯）'!$C$6:$U$35,19,FALSE))</f>
        <v/>
      </c>
      <c r="AC24" s="314" t="str">
        <f>IF(AC22="","",VLOOKUP(AC22,'シフト記号表（勤務時間帯）'!$C$6:$U$35,19,FALSE))</f>
        <v/>
      </c>
      <c r="AD24" s="314" t="str">
        <f>IF(AD22="","",VLOOKUP(AD22,'シフト記号表（勤務時間帯）'!$C$6:$U$35,19,FALSE))</f>
        <v/>
      </c>
      <c r="AE24" s="314" t="str">
        <f>IF(AE22="","",VLOOKUP(AE22,'シフト記号表（勤務時間帯）'!$C$6:$U$35,19,FALSE))</f>
        <v/>
      </c>
      <c r="AF24" s="315" t="str">
        <f>IF(AF22="","",VLOOKUP(AF22,'シフト記号表（勤務時間帯）'!$C$6:$U$35,19,FALSE))</f>
        <v/>
      </c>
      <c r="AG24" s="313" t="str">
        <f>IF(AG22="","",VLOOKUP(AG22,'シフト記号表（勤務時間帯）'!$C$6:$U$35,19,FALSE))</f>
        <v/>
      </c>
      <c r="AH24" s="314" t="str">
        <f>IF(AH22="","",VLOOKUP(AH22,'シフト記号表（勤務時間帯）'!$C$6:$U$35,19,FALSE))</f>
        <v/>
      </c>
      <c r="AI24" s="314" t="str">
        <f>IF(AI22="","",VLOOKUP(AI22,'シフト記号表（勤務時間帯）'!$C$6:$U$35,19,FALSE))</f>
        <v/>
      </c>
      <c r="AJ24" s="314" t="str">
        <f>IF(AJ22="","",VLOOKUP(AJ22,'シフト記号表（勤務時間帯）'!$C$6:$U$35,19,FALSE))</f>
        <v/>
      </c>
      <c r="AK24" s="314" t="str">
        <f>IF(AK22="","",VLOOKUP(AK22,'シフト記号表（勤務時間帯）'!$C$6:$U$35,19,FALSE))</f>
        <v/>
      </c>
      <c r="AL24" s="314" t="str">
        <f>IF(AL22="","",VLOOKUP(AL22,'シフト記号表（勤務時間帯）'!$C$6:$U$35,19,FALSE))</f>
        <v/>
      </c>
      <c r="AM24" s="315" t="str">
        <f>IF(AM22="","",VLOOKUP(AM22,'シフト記号表（勤務時間帯）'!$C$6:$U$35,19,FALSE))</f>
        <v/>
      </c>
      <c r="AN24" s="313" t="str">
        <f>IF(AN22="","",VLOOKUP(AN22,'シフト記号表（勤務時間帯）'!$C$6:$U$35,19,FALSE))</f>
        <v/>
      </c>
      <c r="AO24" s="314" t="str">
        <f>IF(AO22="","",VLOOKUP(AO22,'シフト記号表（勤務時間帯）'!$C$6:$U$35,19,FALSE))</f>
        <v/>
      </c>
      <c r="AP24" s="314" t="str">
        <f>IF(AP22="","",VLOOKUP(AP22,'シフト記号表（勤務時間帯）'!$C$6:$U$35,19,FALSE))</f>
        <v/>
      </c>
      <c r="AQ24" s="314" t="str">
        <f>IF(AQ22="","",VLOOKUP(AQ22,'シフト記号表（勤務時間帯）'!$C$6:$U$35,19,FALSE))</f>
        <v/>
      </c>
      <c r="AR24" s="314" t="str">
        <f>IF(AR22="","",VLOOKUP(AR22,'シフト記号表（勤務時間帯）'!$C$6:$U$35,19,FALSE))</f>
        <v/>
      </c>
      <c r="AS24" s="314" t="str">
        <f>IF(AS22="","",VLOOKUP(AS22,'シフト記号表（勤務時間帯）'!$C$6:$U$35,19,FALSE))</f>
        <v/>
      </c>
      <c r="AT24" s="315" t="str">
        <f>IF(AT22="","",VLOOKUP(AT22,'シフト記号表（勤務時間帯）'!$C$6:$U$35,19,FALSE))</f>
        <v/>
      </c>
      <c r="AU24" s="313" t="str">
        <f>IF(AU22="","",VLOOKUP(AU22,'シフト記号表（勤務時間帯）'!$C$6:$U$35,19,FALSE))</f>
        <v/>
      </c>
      <c r="AV24" s="314" t="str">
        <f>IF(AV22="","",VLOOKUP(AV22,'シフト記号表（勤務時間帯）'!$C$6:$U$35,19,FALSE))</f>
        <v/>
      </c>
      <c r="AW24" s="314" t="str">
        <f>IF(AW22="","",VLOOKUP(AW22,'シフト記号表（勤務時間帯）'!$C$6:$U$35,19,FALSE))</f>
        <v/>
      </c>
      <c r="AX24" s="1016">
        <f>IF($BB$3="４週",SUM(S24:AT24),IF($BB$3="暦月",SUM(S24:AW24),""))</f>
        <v>0</v>
      </c>
      <c r="AY24" s="1017"/>
      <c r="AZ24" s="1018">
        <f>IF($BB$3="４週",AX24/4,IF($BB$3="暦月",'勤務形態一覧表（1枚版）'!AX24/('勤務形態一覧表（1枚版）'!$BB$8/7),""))</f>
        <v>0</v>
      </c>
      <c r="BA24" s="1019"/>
      <c r="BB24" s="1003"/>
      <c r="BC24" s="1004"/>
      <c r="BD24" s="1004"/>
      <c r="BE24" s="1004"/>
      <c r="BF24" s="1005"/>
    </row>
    <row r="25" spans="2:58" ht="20.25" customHeight="1" x14ac:dyDescent="0.2">
      <c r="B25" s="939">
        <f>B22+1</f>
        <v>2</v>
      </c>
      <c r="C25" s="1020"/>
      <c r="D25" s="1021"/>
      <c r="E25" s="1022"/>
      <c r="F25" s="316"/>
      <c r="G25" s="1023"/>
      <c r="H25" s="1025"/>
      <c r="I25" s="955"/>
      <c r="J25" s="955"/>
      <c r="K25" s="956"/>
      <c r="L25" s="1026"/>
      <c r="M25" s="1027"/>
      <c r="N25" s="1027"/>
      <c r="O25" s="1028"/>
      <c r="P25" s="1032" t="s">
        <v>776</v>
      </c>
      <c r="Q25" s="1033"/>
      <c r="R25" s="1034"/>
      <c r="S25" s="305"/>
      <c r="T25" s="306"/>
      <c r="U25" s="306"/>
      <c r="V25" s="306"/>
      <c r="W25" s="306"/>
      <c r="X25" s="306"/>
      <c r="Y25" s="307"/>
      <c r="Z25" s="305"/>
      <c r="AA25" s="306"/>
      <c r="AB25" s="306"/>
      <c r="AC25" s="306"/>
      <c r="AD25" s="306"/>
      <c r="AE25" s="306"/>
      <c r="AF25" s="307"/>
      <c r="AG25" s="305"/>
      <c r="AH25" s="306"/>
      <c r="AI25" s="306"/>
      <c r="AJ25" s="306"/>
      <c r="AK25" s="306"/>
      <c r="AL25" s="306"/>
      <c r="AM25" s="307"/>
      <c r="AN25" s="305"/>
      <c r="AO25" s="306"/>
      <c r="AP25" s="306"/>
      <c r="AQ25" s="306"/>
      <c r="AR25" s="306"/>
      <c r="AS25" s="306"/>
      <c r="AT25" s="307"/>
      <c r="AU25" s="305"/>
      <c r="AV25" s="306"/>
      <c r="AW25" s="306"/>
      <c r="AX25" s="1035"/>
      <c r="AY25" s="1036"/>
      <c r="AZ25" s="1037"/>
      <c r="BA25" s="1038"/>
      <c r="BB25" s="1039"/>
      <c r="BC25" s="1040"/>
      <c r="BD25" s="1040"/>
      <c r="BE25" s="1040"/>
      <c r="BF25" s="1041"/>
    </row>
    <row r="26" spans="2:58" ht="20.25" customHeight="1" x14ac:dyDescent="0.2">
      <c r="B26" s="939"/>
      <c r="C26" s="943"/>
      <c r="D26" s="944"/>
      <c r="E26" s="945"/>
      <c r="F26" s="308"/>
      <c r="G26" s="950"/>
      <c r="H26" s="954"/>
      <c r="I26" s="955"/>
      <c r="J26" s="955"/>
      <c r="K26" s="956"/>
      <c r="L26" s="960"/>
      <c r="M26" s="961"/>
      <c r="N26" s="961"/>
      <c r="O26" s="962"/>
      <c r="P26" s="1006" t="s">
        <v>520</v>
      </c>
      <c r="Q26" s="1007"/>
      <c r="R26" s="1008"/>
      <c r="S26" s="309" t="str">
        <f>IF(S25="","",VLOOKUP(S25,'シフト記号表（勤務時間帯）'!$C$6:$K$35,9,FALSE))</f>
        <v/>
      </c>
      <c r="T26" s="310" t="str">
        <f>IF(T25="","",VLOOKUP(T25,'シフト記号表（勤務時間帯）'!$C$6:$K$35,9,FALSE))</f>
        <v/>
      </c>
      <c r="U26" s="310" t="str">
        <f>IF(U25="","",VLOOKUP(U25,'シフト記号表（勤務時間帯）'!$C$6:$K$35,9,FALSE))</f>
        <v/>
      </c>
      <c r="V26" s="310" t="str">
        <f>IF(V25="","",VLOOKUP(V25,'シフト記号表（勤務時間帯）'!$C$6:$K$35,9,FALSE))</f>
        <v/>
      </c>
      <c r="W26" s="310" t="str">
        <f>IF(W25="","",VLOOKUP(W25,'シフト記号表（勤務時間帯）'!$C$6:$K$35,9,FALSE))</f>
        <v/>
      </c>
      <c r="X26" s="310" t="str">
        <f>IF(X25="","",VLOOKUP(X25,'シフト記号表（勤務時間帯）'!$C$6:$K$35,9,FALSE))</f>
        <v/>
      </c>
      <c r="Y26" s="311" t="str">
        <f>IF(Y25="","",VLOOKUP(Y25,'シフト記号表（勤務時間帯）'!$C$6:$K$35,9,FALSE))</f>
        <v/>
      </c>
      <c r="Z26" s="309" t="str">
        <f>IF(Z25="","",VLOOKUP(Z25,'シフト記号表（勤務時間帯）'!$C$6:$K$35,9,FALSE))</f>
        <v/>
      </c>
      <c r="AA26" s="310" t="str">
        <f>IF(AA25="","",VLOOKUP(AA25,'シフト記号表（勤務時間帯）'!$C$6:$K$35,9,FALSE))</f>
        <v/>
      </c>
      <c r="AB26" s="310" t="str">
        <f>IF(AB25="","",VLOOKUP(AB25,'シフト記号表（勤務時間帯）'!$C$6:$K$35,9,FALSE))</f>
        <v/>
      </c>
      <c r="AC26" s="310" t="str">
        <f>IF(AC25="","",VLOOKUP(AC25,'シフト記号表（勤務時間帯）'!$C$6:$K$35,9,FALSE))</f>
        <v/>
      </c>
      <c r="AD26" s="310" t="str">
        <f>IF(AD25="","",VLOOKUP(AD25,'シフト記号表（勤務時間帯）'!$C$6:$K$35,9,FALSE))</f>
        <v/>
      </c>
      <c r="AE26" s="310" t="str">
        <f>IF(AE25="","",VLOOKUP(AE25,'シフト記号表（勤務時間帯）'!$C$6:$K$35,9,FALSE))</f>
        <v/>
      </c>
      <c r="AF26" s="311" t="str">
        <f>IF(AF25="","",VLOOKUP(AF25,'シフト記号表（勤務時間帯）'!$C$6:$K$35,9,FALSE))</f>
        <v/>
      </c>
      <c r="AG26" s="309" t="str">
        <f>IF(AG25="","",VLOOKUP(AG25,'シフト記号表（勤務時間帯）'!$C$6:$K$35,9,FALSE))</f>
        <v/>
      </c>
      <c r="AH26" s="310" t="str">
        <f>IF(AH25="","",VLOOKUP(AH25,'シフト記号表（勤務時間帯）'!$C$6:$K$35,9,FALSE))</f>
        <v/>
      </c>
      <c r="AI26" s="310" t="str">
        <f>IF(AI25="","",VLOOKUP(AI25,'シフト記号表（勤務時間帯）'!$C$6:$K$35,9,FALSE))</f>
        <v/>
      </c>
      <c r="AJ26" s="310" t="str">
        <f>IF(AJ25="","",VLOOKUP(AJ25,'シフト記号表（勤務時間帯）'!$C$6:$K$35,9,FALSE))</f>
        <v/>
      </c>
      <c r="AK26" s="310" t="str">
        <f>IF(AK25="","",VLOOKUP(AK25,'シフト記号表（勤務時間帯）'!$C$6:$K$35,9,FALSE))</f>
        <v/>
      </c>
      <c r="AL26" s="310" t="str">
        <f>IF(AL25="","",VLOOKUP(AL25,'シフト記号表（勤務時間帯）'!$C$6:$K$35,9,FALSE))</f>
        <v/>
      </c>
      <c r="AM26" s="311" t="str">
        <f>IF(AM25="","",VLOOKUP(AM25,'シフト記号表（勤務時間帯）'!$C$6:$K$35,9,FALSE))</f>
        <v/>
      </c>
      <c r="AN26" s="309" t="str">
        <f>IF(AN25="","",VLOOKUP(AN25,'シフト記号表（勤務時間帯）'!$C$6:$K$35,9,FALSE))</f>
        <v/>
      </c>
      <c r="AO26" s="310" t="str">
        <f>IF(AO25="","",VLOOKUP(AO25,'シフト記号表（勤務時間帯）'!$C$6:$K$35,9,FALSE))</f>
        <v/>
      </c>
      <c r="AP26" s="310" t="str">
        <f>IF(AP25="","",VLOOKUP(AP25,'シフト記号表（勤務時間帯）'!$C$6:$K$35,9,FALSE))</f>
        <v/>
      </c>
      <c r="AQ26" s="310" t="str">
        <f>IF(AQ25="","",VLOOKUP(AQ25,'シフト記号表（勤務時間帯）'!$C$6:$K$35,9,FALSE))</f>
        <v/>
      </c>
      <c r="AR26" s="310" t="str">
        <f>IF(AR25="","",VLOOKUP(AR25,'シフト記号表（勤務時間帯）'!$C$6:$K$35,9,FALSE))</f>
        <v/>
      </c>
      <c r="AS26" s="310" t="str">
        <f>IF(AS25="","",VLOOKUP(AS25,'シフト記号表（勤務時間帯）'!$C$6:$K$35,9,FALSE))</f>
        <v/>
      </c>
      <c r="AT26" s="311" t="str">
        <f>IF(AT25="","",VLOOKUP(AT25,'シフト記号表（勤務時間帯）'!$C$6:$K$35,9,FALSE))</f>
        <v/>
      </c>
      <c r="AU26" s="309" t="str">
        <f>IF(AU25="","",VLOOKUP(AU25,'シフト記号表（勤務時間帯）'!$C$6:$K$35,9,FALSE))</f>
        <v/>
      </c>
      <c r="AV26" s="310" t="str">
        <f>IF(AV25="","",VLOOKUP(AV25,'シフト記号表（勤務時間帯）'!$C$6:$K$35,9,FALSE))</f>
        <v/>
      </c>
      <c r="AW26" s="310" t="str">
        <f>IF(AW25="","",VLOOKUP(AW25,'シフト記号表（勤務時間帯）'!$C$6:$K$35,9,FALSE))</f>
        <v/>
      </c>
      <c r="AX26" s="1009">
        <f>IF($BB$3="４週",SUM(S26:AT26),IF($BB$3="暦月",SUM(S26:AW26),""))</f>
        <v>0</v>
      </c>
      <c r="AY26" s="1010"/>
      <c r="AZ26" s="1011">
        <f>IF($BB$3="４週",AX26/4,IF($BB$3="暦月",'勤務形態一覧表（1枚版）'!AX26/('勤務形態一覧表（1枚版）'!$BB$8/7),""))</f>
        <v>0</v>
      </c>
      <c r="BA26" s="1012"/>
      <c r="BB26" s="1000"/>
      <c r="BC26" s="1001"/>
      <c r="BD26" s="1001"/>
      <c r="BE26" s="1001"/>
      <c r="BF26" s="1002"/>
    </row>
    <row r="27" spans="2:58" ht="20.25" customHeight="1" x14ac:dyDescent="0.2">
      <c r="B27" s="939"/>
      <c r="C27" s="946"/>
      <c r="D27" s="947"/>
      <c r="E27" s="948"/>
      <c r="F27" s="308">
        <f>C25</f>
        <v>0</v>
      </c>
      <c r="G27" s="1024"/>
      <c r="H27" s="954"/>
      <c r="I27" s="955"/>
      <c r="J27" s="955"/>
      <c r="K27" s="956"/>
      <c r="L27" s="1029"/>
      <c r="M27" s="1030"/>
      <c r="N27" s="1030"/>
      <c r="O27" s="1031"/>
      <c r="P27" s="1013" t="s">
        <v>521</v>
      </c>
      <c r="Q27" s="1014"/>
      <c r="R27" s="1015"/>
      <c r="S27" s="313" t="str">
        <f>IF(S25="","",VLOOKUP(S25,'シフト記号表（勤務時間帯）'!$C$6:$U$35,19,FALSE))</f>
        <v/>
      </c>
      <c r="T27" s="314" t="str">
        <f>IF(T25="","",VLOOKUP(T25,'シフト記号表（勤務時間帯）'!$C$6:$U$35,19,FALSE))</f>
        <v/>
      </c>
      <c r="U27" s="314" t="str">
        <f>IF(U25="","",VLOOKUP(U25,'シフト記号表（勤務時間帯）'!$C$6:$U$35,19,FALSE))</f>
        <v/>
      </c>
      <c r="V27" s="314" t="str">
        <f>IF(V25="","",VLOOKUP(V25,'シフト記号表（勤務時間帯）'!$C$6:$U$35,19,FALSE))</f>
        <v/>
      </c>
      <c r="W27" s="314" t="str">
        <f>IF(W25="","",VLOOKUP(W25,'シフト記号表（勤務時間帯）'!$C$6:$U$35,19,FALSE))</f>
        <v/>
      </c>
      <c r="X27" s="314" t="str">
        <f>IF(X25="","",VLOOKUP(X25,'シフト記号表（勤務時間帯）'!$C$6:$U$35,19,FALSE))</f>
        <v/>
      </c>
      <c r="Y27" s="315" t="str">
        <f>IF(Y25="","",VLOOKUP(Y25,'シフト記号表（勤務時間帯）'!$C$6:$U$35,19,FALSE))</f>
        <v/>
      </c>
      <c r="Z27" s="313" t="str">
        <f>IF(Z25="","",VLOOKUP(Z25,'シフト記号表（勤務時間帯）'!$C$6:$U$35,19,FALSE))</f>
        <v/>
      </c>
      <c r="AA27" s="314" t="str">
        <f>IF(AA25="","",VLOOKUP(AA25,'シフト記号表（勤務時間帯）'!$C$6:$U$35,19,FALSE))</f>
        <v/>
      </c>
      <c r="AB27" s="314" t="str">
        <f>IF(AB25="","",VLOOKUP(AB25,'シフト記号表（勤務時間帯）'!$C$6:$U$35,19,FALSE))</f>
        <v/>
      </c>
      <c r="AC27" s="314" t="str">
        <f>IF(AC25="","",VLOOKUP(AC25,'シフト記号表（勤務時間帯）'!$C$6:$U$35,19,FALSE))</f>
        <v/>
      </c>
      <c r="AD27" s="314" t="str">
        <f>IF(AD25="","",VLOOKUP(AD25,'シフト記号表（勤務時間帯）'!$C$6:$U$35,19,FALSE))</f>
        <v/>
      </c>
      <c r="AE27" s="314" t="str">
        <f>IF(AE25="","",VLOOKUP(AE25,'シフト記号表（勤務時間帯）'!$C$6:$U$35,19,FALSE))</f>
        <v/>
      </c>
      <c r="AF27" s="315" t="str">
        <f>IF(AF25="","",VLOOKUP(AF25,'シフト記号表（勤務時間帯）'!$C$6:$U$35,19,FALSE))</f>
        <v/>
      </c>
      <c r="AG27" s="313" t="str">
        <f>IF(AG25="","",VLOOKUP(AG25,'シフト記号表（勤務時間帯）'!$C$6:$U$35,19,FALSE))</f>
        <v/>
      </c>
      <c r="AH27" s="314" t="str">
        <f>IF(AH25="","",VLOOKUP(AH25,'シフト記号表（勤務時間帯）'!$C$6:$U$35,19,FALSE))</f>
        <v/>
      </c>
      <c r="AI27" s="314" t="str">
        <f>IF(AI25="","",VLOOKUP(AI25,'シフト記号表（勤務時間帯）'!$C$6:$U$35,19,FALSE))</f>
        <v/>
      </c>
      <c r="AJ27" s="314" t="str">
        <f>IF(AJ25="","",VLOOKUP(AJ25,'シフト記号表（勤務時間帯）'!$C$6:$U$35,19,FALSE))</f>
        <v/>
      </c>
      <c r="AK27" s="314" t="str">
        <f>IF(AK25="","",VLOOKUP(AK25,'シフト記号表（勤務時間帯）'!$C$6:$U$35,19,FALSE))</f>
        <v/>
      </c>
      <c r="AL27" s="314" t="str">
        <f>IF(AL25="","",VLOOKUP(AL25,'シフト記号表（勤務時間帯）'!$C$6:$U$35,19,FALSE))</f>
        <v/>
      </c>
      <c r="AM27" s="315" t="str">
        <f>IF(AM25="","",VLOOKUP(AM25,'シフト記号表（勤務時間帯）'!$C$6:$U$35,19,FALSE))</f>
        <v/>
      </c>
      <c r="AN27" s="313" t="str">
        <f>IF(AN25="","",VLOOKUP(AN25,'シフト記号表（勤務時間帯）'!$C$6:$U$35,19,FALSE))</f>
        <v/>
      </c>
      <c r="AO27" s="314" t="str">
        <f>IF(AO25="","",VLOOKUP(AO25,'シフト記号表（勤務時間帯）'!$C$6:$U$35,19,FALSE))</f>
        <v/>
      </c>
      <c r="AP27" s="314" t="str">
        <f>IF(AP25="","",VLOOKUP(AP25,'シフト記号表（勤務時間帯）'!$C$6:$U$35,19,FALSE))</f>
        <v/>
      </c>
      <c r="AQ27" s="314" t="str">
        <f>IF(AQ25="","",VLOOKUP(AQ25,'シフト記号表（勤務時間帯）'!$C$6:$U$35,19,FALSE))</f>
        <v/>
      </c>
      <c r="AR27" s="314" t="str">
        <f>IF(AR25="","",VLOOKUP(AR25,'シフト記号表（勤務時間帯）'!$C$6:$U$35,19,FALSE))</f>
        <v/>
      </c>
      <c r="AS27" s="314" t="str">
        <f>IF(AS25="","",VLOOKUP(AS25,'シフト記号表（勤務時間帯）'!$C$6:$U$35,19,FALSE))</f>
        <v/>
      </c>
      <c r="AT27" s="315" t="str">
        <f>IF(AT25="","",VLOOKUP(AT25,'シフト記号表（勤務時間帯）'!$C$6:$U$35,19,FALSE))</f>
        <v/>
      </c>
      <c r="AU27" s="313" t="str">
        <f>IF(AU25="","",VLOOKUP(AU25,'シフト記号表（勤務時間帯）'!$C$6:$U$35,19,FALSE))</f>
        <v/>
      </c>
      <c r="AV27" s="314" t="str">
        <f>IF(AV25="","",VLOOKUP(AV25,'シフト記号表（勤務時間帯）'!$C$6:$U$35,19,FALSE))</f>
        <v/>
      </c>
      <c r="AW27" s="314" t="str">
        <f>IF(AW25="","",VLOOKUP(AW25,'シフト記号表（勤務時間帯）'!$C$6:$U$35,19,FALSE))</f>
        <v/>
      </c>
      <c r="AX27" s="1016">
        <f>IF($BB$3="４週",SUM(S27:AT27),IF($BB$3="暦月",SUM(S27:AW27),""))</f>
        <v>0</v>
      </c>
      <c r="AY27" s="1017"/>
      <c r="AZ27" s="1018">
        <f>IF($BB$3="４週",AX27/4,IF($BB$3="暦月",'勤務形態一覧表（1枚版）'!AX27/('勤務形態一覧表（1枚版）'!$BB$8/7),""))</f>
        <v>0</v>
      </c>
      <c r="BA27" s="1019"/>
      <c r="BB27" s="1003"/>
      <c r="BC27" s="1004"/>
      <c r="BD27" s="1004"/>
      <c r="BE27" s="1004"/>
      <c r="BF27" s="1005"/>
    </row>
    <row r="28" spans="2:58" ht="20.25" customHeight="1" x14ac:dyDescent="0.2">
      <c r="B28" s="939">
        <f>B25+1</f>
        <v>3</v>
      </c>
      <c r="C28" s="1042"/>
      <c r="D28" s="1043"/>
      <c r="E28" s="1044"/>
      <c r="F28" s="316"/>
      <c r="G28" s="1023"/>
      <c r="H28" s="1025"/>
      <c r="I28" s="955"/>
      <c r="J28" s="955"/>
      <c r="K28" s="956"/>
      <c r="L28" s="1026"/>
      <c r="M28" s="1027"/>
      <c r="N28" s="1027"/>
      <c r="O28" s="1028"/>
      <c r="P28" s="1032" t="s">
        <v>777</v>
      </c>
      <c r="Q28" s="1033"/>
      <c r="R28" s="1034"/>
      <c r="S28" s="305"/>
      <c r="T28" s="306"/>
      <c r="U28" s="306"/>
      <c r="V28" s="306"/>
      <c r="W28" s="306"/>
      <c r="X28" s="306"/>
      <c r="Y28" s="307"/>
      <c r="Z28" s="305"/>
      <c r="AA28" s="306"/>
      <c r="AB28" s="306"/>
      <c r="AC28" s="306"/>
      <c r="AD28" s="306"/>
      <c r="AE28" s="306"/>
      <c r="AF28" s="307"/>
      <c r="AG28" s="305"/>
      <c r="AH28" s="306"/>
      <c r="AI28" s="306"/>
      <c r="AJ28" s="306"/>
      <c r="AK28" s="306"/>
      <c r="AL28" s="306"/>
      <c r="AM28" s="307"/>
      <c r="AN28" s="305"/>
      <c r="AO28" s="306"/>
      <c r="AP28" s="306"/>
      <c r="AQ28" s="306"/>
      <c r="AR28" s="306"/>
      <c r="AS28" s="306"/>
      <c r="AT28" s="307"/>
      <c r="AU28" s="305"/>
      <c r="AV28" s="306"/>
      <c r="AW28" s="306"/>
      <c r="AX28" s="1035"/>
      <c r="AY28" s="1036"/>
      <c r="AZ28" s="1037"/>
      <c r="BA28" s="1038"/>
      <c r="BB28" s="1039"/>
      <c r="BC28" s="1040"/>
      <c r="BD28" s="1040"/>
      <c r="BE28" s="1040"/>
      <c r="BF28" s="1041"/>
    </row>
    <row r="29" spans="2:58" ht="20.25" customHeight="1" x14ac:dyDescent="0.2">
      <c r="B29" s="939"/>
      <c r="C29" s="1045"/>
      <c r="D29" s="1046"/>
      <c r="E29" s="1047"/>
      <c r="F29" s="308"/>
      <c r="G29" s="950"/>
      <c r="H29" s="954"/>
      <c r="I29" s="955"/>
      <c r="J29" s="955"/>
      <c r="K29" s="956"/>
      <c r="L29" s="960"/>
      <c r="M29" s="961"/>
      <c r="N29" s="961"/>
      <c r="O29" s="962"/>
      <c r="P29" s="1006" t="s">
        <v>520</v>
      </c>
      <c r="Q29" s="1007"/>
      <c r="R29" s="1008"/>
      <c r="S29" s="309" t="str">
        <f>IF(S28="","",VLOOKUP(S28,'シフト記号表（勤務時間帯）'!$C$6:$K$35,9,FALSE))</f>
        <v/>
      </c>
      <c r="T29" s="310" t="str">
        <f>IF(T28="","",VLOOKUP(T28,'シフト記号表（勤務時間帯）'!$C$6:$K$35,9,FALSE))</f>
        <v/>
      </c>
      <c r="U29" s="310" t="str">
        <f>IF(U28="","",VLOOKUP(U28,'シフト記号表（勤務時間帯）'!$C$6:$K$35,9,FALSE))</f>
        <v/>
      </c>
      <c r="V29" s="310" t="str">
        <f>IF(V28="","",VLOOKUP(V28,'シフト記号表（勤務時間帯）'!$C$6:$K$35,9,FALSE))</f>
        <v/>
      </c>
      <c r="W29" s="310" t="str">
        <f>IF(W28="","",VLOOKUP(W28,'シフト記号表（勤務時間帯）'!$C$6:$K$35,9,FALSE))</f>
        <v/>
      </c>
      <c r="X29" s="310" t="str">
        <f>IF(X28="","",VLOOKUP(X28,'シフト記号表（勤務時間帯）'!$C$6:$K$35,9,FALSE))</f>
        <v/>
      </c>
      <c r="Y29" s="311" t="str">
        <f>IF(Y28="","",VLOOKUP(Y28,'シフト記号表（勤務時間帯）'!$C$6:$K$35,9,FALSE))</f>
        <v/>
      </c>
      <c r="Z29" s="309" t="str">
        <f>IF(Z28="","",VLOOKUP(Z28,'シフト記号表（勤務時間帯）'!$C$6:$K$35,9,FALSE))</f>
        <v/>
      </c>
      <c r="AA29" s="310" t="str">
        <f>IF(AA28="","",VLOOKUP(AA28,'シフト記号表（勤務時間帯）'!$C$6:$K$35,9,FALSE))</f>
        <v/>
      </c>
      <c r="AB29" s="310" t="str">
        <f>IF(AB28="","",VLOOKUP(AB28,'シフト記号表（勤務時間帯）'!$C$6:$K$35,9,FALSE))</f>
        <v/>
      </c>
      <c r="AC29" s="310" t="str">
        <f>IF(AC28="","",VLOOKUP(AC28,'シフト記号表（勤務時間帯）'!$C$6:$K$35,9,FALSE))</f>
        <v/>
      </c>
      <c r="AD29" s="310" t="str">
        <f>IF(AD28="","",VLOOKUP(AD28,'シフト記号表（勤務時間帯）'!$C$6:$K$35,9,FALSE))</f>
        <v/>
      </c>
      <c r="AE29" s="310" t="str">
        <f>IF(AE28="","",VLOOKUP(AE28,'シフト記号表（勤務時間帯）'!$C$6:$K$35,9,FALSE))</f>
        <v/>
      </c>
      <c r="AF29" s="311" t="str">
        <f>IF(AF28="","",VLOOKUP(AF28,'シフト記号表（勤務時間帯）'!$C$6:$K$35,9,FALSE))</f>
        <v/>
      </c>
      <c r="AG29" s="309" t="str">
        <f>IF(AG28="","",VLOOKUP(AG28,'シフト記号表（勤務時間帯）'!$C$6:$K$35,9,FALSE))</f>
        <v/>
      </c>
      <c r="AH29" s="310" t="str">
        <f>IF(AH28="","",VLOOKUP(AH28,'シフト記号表（勤務時間帯）'!$C$6:$K$35,9,FALSE))</f>
        <v/>
      </c>
      <c r="AI29" s="310" t="str">
        <f>IF(AI28="","",VLOOKUP(AI28,'シフト記号表（勤務時間帯）'!$C$6:$K$35,9,FALSE))</f>
        <v/>
      </c>
      <c r="AJ29" s="310" t="str">
        <f>IF(AJ28="","",VLOOKUP(AJ28,'シフト記号表（勤務時間帯）'!$C$6:$K$35,9,FALSE))</f>
        <v/>
      </c>
      <c r="AK29" s="310" t="str">
        <f>IF(AK28="","",VLOOKUP(AK28,'シフト記号表（勤務時間帯）'!$C$6:$K$35,9,FALSE))</f>
        <v/>
      </c>
      <c r="AL29" s="310" t="str">
        <f>IF(AL28="","",VLOOKUP(AL28,'シフト記号表（勤務時間帯）'!$C$6:$K$35,9,FALSE))</f>
        <v/>
      </c>
      <c r="AM29" s="311" t="str">
        <f>IF(AM28="","",VLOOKUP(AM28,'シフト記号表（勤務時間帯）'!$C$6:$K$35,9,FALSE))</f>
        <v/>
      </c>
      <c r="AN29" s="309" t="str">
        <f>IF(AN28="","",VLOOKUP(AN28,'シフト記号表（勤務時間帯）'!$C$6:$K$35,9,FALSE))</f>
        <v/>
      </c>
      <c r="AO29" s="310" t="str">
        <f>IF(AO28="","",VLOOKUP(AO28,'シフト記号表（勤務時間帯）'!$C$6:$K$35,9,FALSE))</f>
        <v/>
      </c>
      <c r="AP29" s="310" t="str">
        <f>IF(AP28="","",VLOOKUP(AP28,'シフト記号表（勤務時間帯）'!$C$6:$K$35,9,FALSE))</f>
        <v/>
      </c>
      <c r="AQ29" s="310" t="str">
        <f>IF(AQ28="","",VLOOKUP(AQ28,'シフト記号表（勤務時間帯）'!$C$6:$K$35,9,FALSE))</f>
        <v/>
      </c>
      <c r="AR29" s="310" t="str">
        <f>IF(AR28="","",VLOOKUP(AR28,'シフト記号表（勤務時間帯）'!$C$6:$K$35,9,FALSE))</f>
        <v/>
      </c>
      <c r="AS29" s="310" t="str">
        <f>IF(AS28="","",VLOOKUP(AS28,'シフト記号表（勤務時間帯）'!$C$6:$K$35,9,FALSE))</f>
        <v/>
      </c>
      <c r="AT29" s="311" t="str">
        <f>IF(AT28="","",VLOOKUP(AT28,'シフト記号表（勤務時間帯）'!$C$6:$K$35,9,FALSE))</f>
        <v/>
      </c>
      <c r="AU29" s="309" t="str">
        <f>IF(AU28="","",VLOOKUP(AU28,'シフト記号表（勤務時間帯）'!$C$6:$K$35,9,FALSE))</f>
        <v/>
      </c>
      <c r="AV29" s="310" t="str">
        <f>IF(AV28="","",VLOOKUP(AV28,'シフト記号表（勤務時間帯）'!$C$6:$K$35,9,FALSE))</f>
        <v/>
      </c>
      <c r="AW29" s="310" t="str">
        <f>IF(AW28="","",VLOOKUP(AW28,'シフト記号表（勤務時間帯）'!$C$6:$K$35,9,FALSE))</f>
        <v/>
      </c>
      <c r="AX29" s="1009">
        <f>IF($BB$3="４週",SUM(S29:AT29),IF($BB$3="暦月",SUM(S29:AW29),""))</f>
        <v>0</v>
      </c>
      <c r="AY29" s="1010"/>
      <c r="AZ29" s="1011">
        <f>IF($BB$3="４週",AX29/4,IF($BB$3="暦月",'勤務形態一覧表（1枚版）'!AX29/('勤務形態一覧表（1枚版）'!$BB$8/7),""))</f>
        <v>0</v>
      </c>
      <c r="BA29" s="1012"/>
      <c r="BB29" s="1000"/>
      <c r="BC29" s="1001"/>
      <c r="BD29" s="1001"/>
      <c r="BE29" s="1001"/>
      <c r="BF29" s="1002"/>
    </row>
    <row r="30" spans="2:58" ht="20.25" customHeight="1" x14ac:dyDescent="0.2">
      <c r="B30" s="939"/>
      <c r="C30" s="1048"/>
      <c r="D30" s="1049"/>
      <c r="E30" s="1050"/>
      <c r="F30" s="308">
        <f>C28</f>
        <v>0</v>
      </c>
      <c r="G30" s="1024"/>
      <c r="H30" s="954"/>
      <c r="I30" s="955"/>
      <c r="J30" s="955"/>
      <c r="K30" s="956"/>
      <c r="L30" s="1029"/>
      <c r="M30" s="1030"/>
      <c r="N30" s="1030"/>
      <c r="O30" s="1031"/>
      <c r="P30" s="1013" t="s">
        <v>521</v>
      </c>
      <c r="Q30" s="1014"/>
      <c r="R30" s="1015"/>
      <c r="S30" s="313" t="str">
        <f>IF(S28="","",VLOOKUP(S28,'シフト記号表（勤務時間帯）'!$C$6:$U$35,19,FALSE))</f>
        <v/>
      </c>
      <c r="T30" s="314" t="str">
        <f>IF(T28="","",VLOOKUP(T28,'シフト記号表（勤務時間帯）'!$C$6:$U$35,19,FALSE))</f>
        <v/>
      </c>
      <c r="U30" s="314" t="str">
        <f>IF(U28="","",VLOOKUP(U28,'シフト記号表（勤務時間帯）'!$C$6:$U$35,19,FALSE))</f>
        <v/>
      </c>
      <c r="V30" s="314" t="str">
        <f>IF(V28="","",VLOOKUP(V28,'シフト記号表（勤務時間帯）'!$C$6:$U$35,19,FALSE))</f>
        <v/>
      </c>
      <c r="W30" s="314" t="str">
        <f>IF(W28="","",VLOOKUP(W28,'シフト記号表（勤務時間帯）'!$C$6:$U$35,19,FALSE))</f>
        <v/>
      </c>
      <c r="X30" s="314" t="str">
        <f>IF(X28="","",VLOOKUP(X28,'シフト記号表（勤務時間帯）'!$C$6:$U$35,19,FALSE))</f>
        <v/>
      </c>
      <c r="Y30" s="315" t="str">
        <f>IF(Y28="","",VLOOKUP(Y28,'シフト記号表（勤務時間帯）'!$C$6:$U$35,19,FALSE))</f>
        <v/>
      </c>
      <c r="Z30" s="313" t="str">
        <f>IF(Z28="","",VLOOKUP(Z28,'シフト記号表（勤務時間帯）'!$C$6:$U$35,19,FALSE))</f>
        <v/>
      </c>
      <c r="AA30" s="314" t="str">
        <f>IF(AA28="","",VLOOKUP(AA28,'シフト記号表（勤務時間帯）'!$C$6:$U$35,19,FALSE))</f>
        <v/>
      </c>
      <c r="AB30" s="314" t="str">
        <f>IF(AB28="","",VLOOKUP(AB28,'シフト記号表（勤務時間帯）'!$C$6:$U$35,19,FALSE))</f>
        <v/>
      </c>
      <c r="AC30" s="314" t="str">
        <f>IF(AC28="","",VLOOKUP(AC28,'シフト記号表（勤務時間帯）'!$C$6:$U$35,19,FALSE))</f>
        <v/>
      </c>
      <c r="AD30" s="314" t="str">
        <f>IF(AD28="","",VLOOKUP(AD28,'シフト記号表（勤務時間帯）'!$C$6:$U$35,19,FALSE))</f>
        <v/>
      </c>
      <c r="AE30" s="314" t="str">
        <f>IF(AE28="","",VLOOKUP(AE28,'シフト記号表（勤務時間帯）'!$C$6:$U$35,19,FALSE))</f>
        <v/>
      </c>
      <c r="AF30" s="315" t="str">
        <f>IF(AF28="","",VLOOKUP(AF28,'シフト記号表（勤務時間帯）'!$C$6:$U$35,19,FALSE))</f>
        <v/>
      </c>
      <c r="AG30" s="313" t="str">
        <f>IF(AG28="","",VLOOKUP(AG28,'シフト記号表（勤務時間帯）'!$C$6:$U$35,19,FALSE))</f>
        <v/>
      </c>
      <c r="AH30" s="314" t="str">
        <f>IF(AH28="","",VLOOKUP(AH28,'シフト記号表（勤務時間帯）'!$C$6:$U$35,19,FALSE))</f>
        <v/>
      </c>
      <c r="AI30" s="314" t="str">
        <f>IF(AI28="","",VLOOKUP(AI28,'シフト記号表（勤務時間帯）'!$C$6:$U$35,19,FALSE))</f>
        <v/>
      </c>
      <c r="AJ30" s="314" t="str">
        <f>IF(AJ28="","",VLOOKUP(AJ28,'シフト記号表（勤務時間帯）'!$C$6:$U$35,19,FALSE))</f>
        <v/>
      </c>
      <c r="AK30" s="314" t="str">
        <f>IF(AK28="","",VLOOKUP(AK28,'シフト記号表（勤務時間帯）'!$C$6:$U$35,19,FALSE))</f>
        <v/>
      </c>
      <c r="AL30" s="314" t="str">
        <f>IF(AL28="","",VLOOKUP(AL28,'シフト記号表（勤務時間帯）'!$C$6:$U$35,19,FALSE))</f>
        <v/>
      </c>
      <c r="AM30" s="315" t="str">
        <f>IF(AM28="","",VLOOKUP(AM28,'シフト記号表（勤務時間帯）'!$C$6:$U$35,19,FALSE))</f>
        <v/>
      </c>
      <c r="AN30" s="313" t="str">
        <f>IF(AN28="","",VLOOKUP(AN28,'シフト記号表（勤務時間帯）'!$C$6:$U$35,19,FALSE))</f>
        <v/>
      </c>
      <c r="AO30" s="314" t="str">
        <f>IF(AO28="","",VLOOKUP(AO28,'シフト記号表（勤務時間帯）'!$C$6:$U$35,19,FALSE))</f>
        <v/>
      </c>
      <c r="AP30" s="314" t="str">
        <f>IF(AP28="","",VLOOKUP(AP28,'シフト記号表（勤務時間帯）'!$C$6:$U$35,19,FALSE))</f>
        <v/>
      </c>
      <c r="AQ30" s="314" t="str">
        <f>IF(AQ28="","",VLOOKUP(AQ28,'シフト記号表（勤務時間帯）'!$C$6:$U$35,19,FALSE))</f>
        <v/>
      </c>
      <c r="AR30" s="314" t="str">
        <f>IF(AR28="","",VLOOKUP(AR28,'シフト記号表（勤務時間帯）'!$C$6:$U$35,19,FALSE))</f>
        <v/>
      </c>
      <c r="AS30" s="314" t="str">
        <f>IF(AS28="","",VLOOKUP(AS28,'シフト記号表（勤務時間帯）'!$C$6:$U$35,19,FALSE))</f>
        <v/>
      </c>
      <c r="AT30" s="315" t="str">
        <f>IF(AT28="","",VLOOKUP(AT28,'シフト記号表（勤務時間帯）'!$C$6:$U$35,19,FALSE))</f>
        <v/>
      </c>
      <c r="AU30" s="313" t="str">
        <f>IF(AU28="","",VLOOKUP(AU28,'シフト記号表（勤務時間帯）'!$C$6:$U$35,19,FALSE))</f>
        <v/>
      </c>
      <c r="AV30" s="314" t="str">
        <f>IF(AV28="","",VLOOKUP(AV28,'シフト記号表（勤務時間帯）'!$C$6:$U$35,19,FALSE))</f>
        <v/>
      </c>
      <c r="AW30" s="314" t="str">
        <f>IF(AW28="","",VLOOKUP(AW28,'シフト記号表（勤務時間帯）'!$C$6:$U$35,19,FALSE))</f>
        <v/>
      </c>
      <c r="AX30" s="1016">
        <f>IF($BB$3="４週",SUM(S30:AT30),IF($BB$3="暦月",SUM(S30:AW30),""))</f>
        <v>0</v>
      </c>
      <c r="AY30" s="1017"/>
      <c r="AZ30" s="1018">
        <f>IF($BB$3="４週",AX30/4,IF($BB$3="暦月",'勤務形態一覧表（1枚版）'!AX30/('勤務形態一覧表（1枚版）'!$BB$8/7),""))</f>
        <v>0</v>
      </c>
      <c r="BA30" s="1019"/>
      <c r="BB30" s="1003"/>
      <c r="BC30" s="1004"/>
      <c r="BD30" s="1004"/>
      <c r="BE30" s="1004"/>
      <c r="BF30" s="1005"/>
    </row>
    <row r="31" spans="2:58" ht="20.25" customHeight="1" x14ac:dyDescent="0.2">
      <c r="B31" s="939">
        <f>B28+1</f>
        <v>4</v>
      </c>
      <c r="C31" s="1042"/>
      <c r="D31" s="1043"/>
      <c r="E31" s="1044"/>
      <c r="F31" s="316"/>
      <c r="G31" s="1023"/>
      <c r="H31" s="1025"/>
      <c r="I31" s="955"/>
      <c r="J31" s="955"/>
      <c r="K31" s="956"/>
      <c r="L31" s="1026"/>
      <c r="M31" s="1027"/>
      <c r="N31" s="1027"/>
      <c r="O31" s="1028"/>
      <c r="P31" s="1032" t="s">
        <v>775</v>
      </c>
      <c r="Q31" s="1033"/>
      <c r="R31" s="1034"/>
      <c r="S31" s="305"/>
      <c r="T31" s="306"/>
      <c r="U31" s="306"/>
      <c r="V31" s="306"/>
      <c r="W31" s="306"/>
      <c r="X31" s="306"/>
      <c r="Y31" s="307"/>
      <c r="Z31" s="305"/>
      <c r="AA31" s="306"/>
      <c r="AB31" s="306"/>
      <c r="AC31" s="306"/>
      <c r="AD31" s="306"/>
      <c r="AE31" s="306"/>
      <c r="AF31" s="307"/>
      <c r="AG31" s="305"/>
      <c r="AH31" s="306"/>
      <c r="AI31" s="306"/>
      <c r="AJ31" s="306"/>
      <c r="AK31" s="306"/>
      <c r="AL31" s="306"/>
      <c r="AM31" s="307"/>
      <c r="AN31" s="305"/>
      <c r="AO31" s="306"/>
      <c r="AP31" s="306"/>
      <c r="AQ31" s="306"/>
      <c r="AR31" s="306"/>
      <c r="AS31" s="306"/>
      <c r="AT31" s="307"/>
      <c r="AU31" s="305"/>
      <c r="AV31" s="306"/>
      <c r="AW31" s="306"/>
      <c r="AX31" s="1035"/>
      <c r="AY31" s="1036"/>
      <c r="AZ31" s="1037"/>
      <c r="BA31" s="1038"/>
      <c r="BB31" s="1039"/>
      <c r="BC31" s="1040"/>
      <c r="BD31" s="1040"/>
      <c r="BE31" s="1040"/>
      <c r="BF31" s="1041"/>
    </row>
    <row r="32" spans="2:58" ht="20.25" customHeight="1" x14ac:dyDescent="0.2">
      <c r="B32" s="939"/>
      <c r="C32" s="1045"/>
      <c r="D32" s="1046"/>
      <c r="E32" s="1047"/>
      <c r="F32" s="308"/>
      <c r="G32" s="950"/>
      <c r="H32" s="954"/>
      <c r="I32" s="955"/>
      <c r="J32" s="955"/>
      <c r="K32" s="956"/>
      <c r="L32" s="960"/>
      <c r="M32" s="961"/>
      <c r="N32" s="961"/>
      <c r="O32" s="962"/>
      <c r="P32" s="1006" t="s">
        <v>520</v>
      </c>
      <c r="Q32" s="1007"/>
      <c r="R32" s="1008"/>
      <c r="S32" s="309" t="str">
        <f>IF(S31="","",VLOOKUP(S31,'シフト記号表（勤務時間帯）'!$C$6:$K$35,9,FALSE))</f>
        <v/>
      </c>
      <c r="T32" s="310" t="str">
        <f>IF(T31="","",VLOOKUP(T31,'シフト記号表（勤務時間帯）'!$C$6:$K$35,9,FALSE))</f>
        <v/>
      </c>
      <c r="U32" s="310" t="str">
        <f>IF(U31="","",VLOOKUP(U31,'シフト記号表（勤務時間帯）'!$C$6:$K$35,9,FALSE))</f>
        <v/>
      </c>
      <c r="V32" s="310" t="str">
        <f>IF(V31="","",VLOOKUP(V31,'シフト記号表（勤務時間帯）'!$C$6:$K$35,9,FALSE))</f>
        <v/>
      </c>
      <c r="W32" s="310" t="str">
        <f>IF(W31="","",VLOOKUP(W31,'シフト記号表（勤務時間帯）'!$C$6:$K$35,9,FALSE))</f>
        <v/>
      </c>
      <c r="X32" s="310" t="str">
        <f>IF(X31="","",VLOOKUP(X31,'シフト記号表（勤務時間帯）'!$C$6:$K$35,9,FALSE))</f>
        <v/>
      </c>
      <c r="Y32" s="311" t="str">
        <f>IF(Y31="","",VLOOKUP(Y31,'シフト記号表（勤務時間帯）'!$C$6:$K$35,9,FALSE))</f>
        <v/>
      </c>
      <c r="Z32" s="309" t="str">
        <f>IF(Z31="","",VLOOKUP(Z31,'シフト記号表（勤務時間帯）'!$C$6:$K$35,9,FALSE))</f>
        <v/>
      </c>
      <c r="AA32" s="310" t="str">
        <f>IF(AA31="","",VLOOKUP(AA31,'シフト記号表（勤務時間帯）'!$C$6:$K$35,9,FALSE))</f>
        <v/>
      </c>
      <c r="AB32" s="310" t="str">
        <f>IF(AB31="","",VLOOKUP(AB31,'シフト記号表（勤務時間帯）'!$C$6:$K$35,9,FALSE))</f>
        <v/>
      </c>
      <c r="AC32" s="310" t="str">
        <f>IF(AC31="","",VLOOKUP(AC31,'シフト記号表（勤務時間帯）'!$C$6:$K$35,9,FALSE))</f>
        <v/>
      </c>
      <c r="AD32" s="310" t="str">
        <f>IF(AD31="","",VLOOKUP(AD31,'シフト記号表（勤務時間帯）'!$C$6:$K$35,9,FALSE))</f>
        <v/>
      </c>
      <c r="AE32" s="310" t="str">
        <f>IF(AE31="","",VLOOKUP(AE31,'シフト記号表（勤務時間帯）'!$C$6:$K$35,9,FALSE))</f>
        <v/>
      </c>
      <c r="AF32" s="311" t="str">
        <f>IF(AF31="","",VLOOKUP(AF31,'シフト記号表（勤務時間帯）'!$C$6:$K$35,9,FALSE))</f>
        <v/>
      </c>
      <c r="AG32" s="309" t="str">
        <f>IF(AG31="","",VLOOKUP(AG31,'シフト記号表（勤務時間帯）'!$C$6:$K$35,9,FALSE))</f>
        <v/>
      </c>
      <c r="AH32" s="310" t="str">
        <f>IF(AH31="","",VLOOKUP(AH31,'シフト記号表（勤務時間帯）'!$C$6:$K$35,9,FALSE))</f>
        <v/>
      </c>
      <c r="AI32" s="310" t="str">
        <f>IF(AI31="","",VLOOKUP(AI31,'シフト記号表（勤務時間帯）'!$C$6:$K$35,9,FALSE))</f>
        <v/>
      </c>
      <c r="AJ32" s="310" t="str">
        <f>IF(AJ31="","",VLOOKUP(AJ31,'シフト記号表（勤務時間帯）'!$C$6:$K$35,9,FALSE))</f>
        <v/>
      </c>
      <c r="AK32" s="310" t="str">
        <f>IF(AK31="","",VLOOKUP(AK31,'シフト記号表（勤務時間帯）'!$C$6:$K$35,9,FALSE))</f>
        <v/>
      </c>
      <c r="AL32" s="310" t="str">
        <f>IF(AL31="","",VLOOKUP(AL31,'シフト記号表（勤務時間帯）'!$C$6:$K$35,9,FALSE))</f>
        <v/>
      </c>
      <c r="AM32" s="311" t="str">
        <f>IF(AM31="","",VLOOKUP(AM31,'シフト記号表（勤務時間帯）'!$C$6:$K$35,9,FALSE))</f>
        <v/>
      </c>
      <c r="AN32" s="309" t="str">
        <f>IF(AN31="","",VLOOKUP(AN31,'シフト記号表（勤務時間帯）'!$C$6:$K$35,9,FALSE))</f>
        <v/>
      </c>
      <c r="AO32" s="310" t="str">
        <f>IF(AO31="","",VLOOKUP(AO31,'シフト記号表（勤務時間帯）'!$C$6:$K$35,9,FALSE))</f>
        <v/>
      </c>
      <c r="AP32" s="310" t="str">
        <f>IF(AP31="","",VLOOKUP(AP31,'シフト記号表（勤務時間帯）'!$C$6:$K$35,9,FALSE))</f>
        <v/>
      </c>
      <c r="AQ32" s="310" t="str">
        <f>IF(AQ31="","",VLOOKUP(AQ31,'シフト記号表（勤務時間帯）'!$C$6:$K$35,9,FALSE))</f>
        <v/>
      </c>
      <c r="AR32" s="310" t="str">
        <f>IF(AR31="","",VLOOKUP(AR31,'シフト記号表（勤務時間帯）'!$C$6:$K$35,9,FALSE))</f>
        <v/>
      </c>
      <c r="AS32" s="310" t="str">
        <f>IF(AS31="","",VLOOKUP(AS31,'シフト記号表（勤務時間帯）'!$C$6:$K$35,9,FALSE))</f>
        <v/>
      </c>
      <c r="AT32" s="311" t="str">
        <f>IF(AT31="","",VLOOKUP(AT31,'シフト記号表（勤務時間帯）'!$C$6:$K$35,9,FALSE))</f>
        <v/>
      </c>
      <c r="AU32" s="309" t="str">
        <f>IF(AU31="","",VLOOKUP(AU31,'シフト記号表（勤務時間帯）'!$C$6:$K$35,9,FALSE))</f>
        <v/>
      </c>
      <c r="AV32" s="310" t="str">
        <f>IF(AV31="","",VLOOKUP(AV31,'シフト記号表（勤務時間帯）'!$C$6:$K$35,9,FALSE))</f>
        <v/>
      </c>
      <c r="AW32" s="310" t="str">
        <f>IF(AW31="","",VLOOKUP(AW31,'シフト記号表（勤務時間帯）'!$C$6:$K$35,9,FALSE))</f>
        <v/>
      </c>
      <c r="AX32" s="1009">
        <f>IF($BB$3="４週",SUM(S32:AT32),IF($BB$3="暦月",SUM(S32:AW32),""))</f>
        <v>0</v>
      </c>
      <c r="AY32" s="1010"/>
      <c r="AZ32" s="1011">
        <f>IF($BB$3="４週",AX32/4,IF($BB$3="暦月",'勤務形態一覧表（1枚版）'!AX32/('勤務形態一覧表（1枚版）'!$BB$8/7),""))</f>
        <v>0</v>
      </c>
      <c r="BA32" s="1012"/>
      <c r="BB32" s="1000"/>
      <c r="BC32" s="1001"/>
      <c r="BD32" s="1001"/>
      <c r="BE32" s="1001"/>
      <c r="BF32" s="1002"/>
    </row>
    <row r="33" spans="2:58" ht="20.25" customHeight="1" x14ac:dyDescent="0.2">
      <c r="B33" s="939"/>
      <c r="C33" s="1048"/>
      <c r="D33" s="1049"/>
      <c r="E33" s="1050"/>
      <c r="F33" s="308">
        <f>C31</f>
        <v>0</v>
      </c>
      <c r="G33" s="1024"/>
      <c r="H33" s="954"/>
      <c r="I33" s="955"/>
      <c r="J33" s="955"/>
      <c r="K33" s="956"/>
      <c r="L33" s="1029"/>
      <c r="M33" s="1030"/>
      <c r="N33" s="1030"/>
      <c r="O33" s="1031"/>
      <c r="P33" s="1013" t="s">
        <v>521</v>
      </c>
      <c r="Q33" s="1014"/>
      <c r="R33" s="1015"/>
      <c r="S33" s="313" t="str">
        <f>IF(S31="","",VLOOKUP(S31,'シフト記号表（勤務時間帯）'!$C$6:$U$35,19,FALSE))</f>
        <v/>
      </c>
      <c r="T33" s="314" t="str">
        <f>IF(T31="","",VLOOKUP(T31,'シフト記号表（勤務時間帯）'!$C$6:$U$35,19,FALSE))</f>
        <v/>
      </c>
      <c r="U33" s="314" t="str">
        <f>IF(U31="","",VLOOKUP(U31,'シフト記号表（勤務時間帯）'!$C$6:$U$35,19,FALSE))</f>
        <v/>
      </c>
      <c r="V33" s="314" t="str">
        <f>IF(V31="","",VLOOKUP(V31,'シフト記号表（勤務時間帯）'!$C$6:$U$35,19,FALSE))</f>
        <v/>
      </c>
      <c r="W33" s="314" t="str">
        <f>IF(W31="","",VLOOKUP(W31,'シフト記号表（勤務時間帯）'!$C$6:$U$35,19,FALSE))</f>
        <v/>
      </c>
      <c r="X33" s="314" t="str">
        <f>IF(X31="","",VLOOKUP(X31,'シフト記号表（勤務時間帯）'!$C$6:$U$35,19,FALSE))</f>
        <v/>
      </c>
      <c r="Y33" s="315" t="str">
        <f>IF(Y31="","",VLOOKUP(Y31,'シフト記号表（勤務時間帯）'!$C$6:$U$35,19,FALSE))</f>
        <v/>
      </c>
      <c r="Z33" s="313" t="str">
        <f>IF(Z31="","",VLOOKUP(Z31,'シフト記号表（勤務時間帯）'!$C$6:$U$35,19,FALSE))</f>
        <v/>
      </c>
      <c r="AA33" s="314" t="str">
        <f>IF(AA31="","",VLOOKUP(AA31,'シフト記号表（勤務時間帯）'!$C$6:$U$35,19,FALSE))</f>
        <v/>
      </c>
      <c r="AB33" s="314" t="str">
        <f>IF(AB31="","",VLOOKUP(AB31,'シフト記号表（勤務時間帯）'!$C$6:$U$35,19,FALSE))</f>
        <v/>
      </c>
      <c r="AC33" s="314" t="str">
        <f>IF(AC31="","",VLOOKUP(AC31,'シフト記号表（勤務時間帯）'!$C$6:$U$35,19,FALSE))</f>
        <v/>
      </c>
      <c r="AD33" s="314" t="str">
        <f>IF(AD31="","",VLOOKUP(AD31,'シフト記号表（勤務時間帯）'!$C$6:$U$35,19,FALSE))</f>
        <v/>
      </c>
      <c r="AE33" s="314" t="str">
        <f>IF(AE31="","",VLOOKUP(AE31,'シフト記号表（勤務時間帯）'!$C$6:$U$35,19,FALSE))</f>
        <v/>
      </c>
      <c r="AF33" s="315" t="str">
        <f>IF(AF31="","",VLOOKUP(AF31,'シフト記号表（勤務時間帯）'!$C$6:$U$35,19,FALSE))</f>
        <v/>
      </c>
      <c r="AG33" s="313" t="str">
        <f>IF(AG31="","",VLOOKUP(AG31,'シフト記号表（勤務時間帯）'!$C$6:$U$35,19,FALSE))</f>
        <v/>
      </c>
      <c r="AH33" s="314" t="str">
        <f>IF(AH31="","",VLOOKUP(AH31,'シフト記号表（勤務時間帯）'!$C$6:$U$35,19,FALSE))</f>
        <v/>
      </c>
      <c r="AI33" s="314" t="str">
        <f>IF(AI31="","",VLOOKUP(AI31,'シフト記号表（勤務時間帯）'!$C$6:$U$35,19,FALSE))</f>
        <v/>
      </c>
      <c r="AJ33" s="314" t="str">
        <f>IF(AJ31="","",VLOOKUP(AJ31,'シフト記号表（勤務時間帯）'!$C$6:$U$35,19,FALSE))</f>
        <v/>
      </c>
      <c r="AK33" s="314" t="str">
        <f>IF(AK31="","",VLOOKUP(AK31,'シフト記号表（勤務時間帯）'!$C$6:$U$35,19,FALSE))</f>
        <v/>
      </c>
      <c r="AL33" s="314" t="str">
        <f>IF(AL31="","",VLOOKUP(AL31,'シフト記号表（勤務時間帯）'!$C$6:$U$35,19,FALSE))</f>
        <v/>
      </c>
      <c r="AM33" s="315" t="str">
        <f>IF(AM31="","",VLOOKUP(AM31,'シフト記号表（勤務時間帯）'!$C$6:$U$35,19,FALSE))</f>
        <v/>
      </c>
      <c r="AN33" s="313" t="str">
        <f>IF(AN31="","",VLOOKUP(AN31,'シフト記号表（勤務時間帯）'!$C$6:$U$35,19,FALSE))</f>
        <v/>
      </c>
      <c r="AO33" s="314" t="str">
        <f>IF(AO31="","",VLOOKUP(AO31,'シフト記号表（勤務時間帯）'!$C$6:$U$35,19,FALSE))</f>
        <v/>
      </c>
      <c r="AP33" s="314" t="str">
        <f>IF(AP31="","",VLOOKUP(AP31,'シフト記号表（勤務時間帯）'!$C$6:$U$35,19,FALSE))</f>
        <v/>
      </c>
      <c r="AQ33" s="314" t="str">
        <f>IF(AQ31="","",VLOOKUP(AQ31,'シフト記号表（勤務時間帯）'!$C$6:$U$35,19,FALSE))</f>
        <v/>
      </c>
      <c r="AR33" s="314" t="str">
        <f>IF(AR31="","",VLOOKUP(AR31,'シフト記号表（勤務時間帯）'!$C$6:$U$35,19,FALSE))</f>
        <v/>
      </c>
      <c r="AS33" s="314" t="str">
        <f>IF(AS31="","",VLOOKUP(AS31,'シフト記号表（勤務時間帯）'!$C$6:$U$35,19,FALSE))</f>
        <v/>
      </c>
      <c r="AT33" s="315" t="str">
        <f>IF(AT31="","",VLOOKUP(AT31,'シフト記号表（勤務時間帯）'!$C$6:$U$35,19,FALSE))</f>
        <v/>
      </c>
      <c r="AU33" s="313" t="str">
        <f>IF(AU31="","",VLOOKUP(AU31,'シフト記号表（勤務時間帯）'!$C$6:$U$35,19,FALSE))</f>
        <v/>
      </c>
      <c r="AV33" s="314" t="str">
        <f>IF(AV31="","",VLOOKUP(AV31,'シフト記号表（勤務時間帯）'!$C$6:$U$35,19,FALSE))</f>
        <v/>
      </c>
      <c r="AW33" s="314" t="str">
        <f>IF(AW31="","",VLOOKUP(AW31,'シフト記号表（勤務時間帯）'!$C$6:$U$35,19,FALSE))</f>
        <v/>
      </c>
      <c r="AX33" s="1016">
        <f>IF($BB$3="４週",SUM(S33:AT33),IF($BB$3="暦月",SUM(S33:AW33),""))</f>
        <v>0</v>
      </c>
      <c r="AY33" s="1017"/>
      <c r="AZ33" s="1018">
        <f>IF($BB$3="４週",AX33/4,IF($BB$3="暦月",'勤務形態一覧表（1枚版）'!AX33/('勤務形態一覧表（1枚版）'!$BB$8/7),""))</f>
        <v>0</v>
      </c>
      <c r="BA33" s="1019"/>
      <c r="BB33" s="1003"/>
      <c r="BC33" s="1004"/>
      <c r="BD33" s="1004"/>
      <c r="BE33" s="1004"/>
      <c r="BF33" s="1005"/>
    </row>
    <row r="34" spans="2:58" ht="20.25" customHeight="1" x14ac:dyDescent="0.2">
      <c r="B34" s="939">
        <f>B31+1</f>
        <v>5</v>
      </c>
      <c r="C34" s="1042"/>
      <c r="D34" s="1043"/>
      <c r="E34" s="1044"/>
      <c r="F34" s="316"/>
      <c r="G34" s="1023"/>
      <c r="H34" s="1025"/>
      <c r="I34" s="955"/>
      <c r="J34" s="955"/>
      <c r="K34" s="956"/>
      <c r="L34" s="1026"/>
      <c r="M34" s="1027"/>
      <c r="N34" s="1027"/>
      <c r="O34" s="1028"/>
      <c r="P34" s="1032" t="s">
        <v>778</v>
      </c>
      <c r="Q34" s="1033"/>
      <c r="R34" s="1034"/>
      <c r="S34" s="305"/>
      <c r="T34" s="306"/>
      <c r="U34" s="306"/>
      <c r="V34" s="306"/>
      <c r="W34" s="306"/>
      <c r="X34" s="306"/>
      <c r="Y34" s="307"/>
      <c r="Z34" s="305"/>
      <c r="AA34" s="306"/>
      <c r="AB34" s="306"/>
      <c r="AC34" s="306"/>
      <c r="AD34" s="306"/>
      <c r="AE34" s="306"/>
      <c r="AF34" s="307"/>
      <c r="AG34" s="305"/>
      <c r="AH34" s="306"/>
      <c r="AI34" s="306"/>
      <c r="AJ34" s="306"/>
      <c r="AK34" s="306"/>
      <c r="AL34" s="306"/>
      <c r="AM34" s="307"/>
      <c r="AN34" s="305"/>
      <c r="AO34" s="306"/>
      <c r="AP34" s="306"/>
      <c r="AQ34" s="306"/>
      <c r="AR34" s="306"/>
      <c r="AS34" s="306"/>
      <c r="AT34" s="307"/>
      <c r="AU34" s="305"/>
      <c r="AV34" s="306"/>
      <c r="AW34" s="306"/>
      <c r="AX34" s="1035"/>
      <c r="AY34" s="1036"/>
      <c r="AZ34" s="1037"/>
      <c r="BA34" s="1038"/>
      <c r="BB34" s="1039"/>
      <c r="BC34" s="1040"/>
      <c r="BD34" s="1040"/>
      <c r="BE34" s="1040"/>
      <c r="BF34" s="1041"/>
    </row>
    <row r="35" spans="2:58" ht="20.25" customHeight="1" x14ac:dyDescent="0.2">
      <c r="B35" s="939"/>
      <c r="C35" s="1045"/>
      <c r="D35" s="1046"/>
      <c r="E35" s="1047"/>
      <c r="F35" s="308"/>
      <c r="G35" s="950"/>
      <c r="H35" s="954"/>
      <c r="I35" s="955"/>
      <c r="J35" s="955"/>
      <c r="K35" s="956"/>
      <c r="L35" s="960"/>
      <c r="M35" s="961"/>
      <c r="N35" s="961"/>
      <c r="O35" s="962"/>
      <c r="P35" s="1006" t="s">
        <v>520</v>
      </c>
      <c r="Q35" s="1007"/>
      <c r="R35" s="1008"/>
      <c r="S35" s="309" t="str">
        <f>IF(S34="","",VLOOKUP(S34,'シフト記号表（勤務時間帯）'!$C$6:$K$35,9,FALSE))</f>
        <v/>
      </c>
      <c r="T35" s="310" t="str">
        <f>IF(T34="","",VLOOKUP(T34,'シフト記号表（勤務時間帯）'!$C$6:$K$35,9,FALSE))</f>
        <v/>
      </c>
      <c r="U35" s="310" t="str">
        <f>IF(U34="","",VLOOKUP(U34,'シフト記号表（勤務時間帯）'!$C$6:$K$35,9,FALSE))</f>
        <v/>
      </c>
      <c r="V35" s="310" t="str">
        <f>IF(V34="","",VLOOKUP(V34,'シフト記号表（勤務時間帯）'!$C$6:$K$35,9,FALSE))</f>
        <v/>
      </c>
      <c r="W35" s="310" t="str">
        <f>IF(W34="","",VLOOKUP(W34,'シフト記号表（勤務時間帯）'!$C$6:$K$35,9,FALSE))</f>
        <v/>
      </c>
      <c r="X35" s="310" t="str">
        <f>IF(X34="","",VLOOKUP(X34,'シフト記号表（勤務時間帯）'!$C$6:$K$35,9,FALSE))</f>
        <v/>
      </c>
      <c r="Y35" s="311" t="str">
        <f>IF(Y34="","",VLOOKUP(Y34,'シフト記号表（勤務時間帯）'!$C$6:$K$35,9,FALSE))</f>
        <v/>
      </c>
      <c r="Z35" s="309" t="str">
        <f>IF(Z34="","",VLOOKUP(Z34,'シフト記号表（勤務時間帯）'!$C$6:$K$35,9,FALSE))</f>
        <v/>
      </c>
      <c r="AA35" s="310" t="str">
        <f>IF(AA34="","",VLOOKUP(AA34,'シフト記号表（勤務時間帯）'!$C$6:$K$35,9,FALSE))</f>
        <v/>
      </c>
      <c r="AB35" s="310" t="str">
        <f>IF(AB34="","",VLOOKUP(AB34,'シフト記号表（勤務時間帯）'!$C$6:$K$35,9,FALSE))</f>
        <v/>
      </c>
      <c r="AC35" s="310" t="str">
        <f>IF(AC34="","",VLOOKUP(AC34,'シフト記号表（勤務時間帯）'!$C$6:$K$35,9,FALSE))</f>
        <v/>
      </c>
      <c r="AD35" s="310" t="str">
        <f>IF(AD34="","",VLOOKUP(AD34,'シフト記号表（勤務時間帯）'!$C$6:$K$35,9,FALSE))</f>
        <v/>
      </c>
      <c r="AE35" s="310" t="str">
        <f>IF(AE34="","",VLOOKUP(AE34,'シフト記号表（勤務時間帯）'!$C$6:$K$35,9,FALSE))</f>
        <v/>
      </c>
      <c r="AF35" s="311" t="str">
        <f>IF(AF34="","",VLOOKUP(AF34,'シフト記号表（勤務時間帯）'!$C$6:$K$35,9,FALSE))</f>
        <v/>
      </c>
      <c r="AG35" s="309" t="str">
        <f>IF(AG34="","",VLOOKUP(AG34,'シフト記号表（勤務時間帯）'!$C$6:$K$35,9,FALSE))</f>
        <v/>
      </c>
      <c r="AH35" s="310" t="str">
        <f>IF(AH34="","",VLOOKUP(AH34,'シフト記号表（勤務時間帯）'!$C$6:$K$35,9,FALSE))</f>
        <v/>
      </c>
      <c r="AI35" s="310" t="str">
        <f>IF(AI34="","",VLOOKUP(AI34,'シフト記号表（勤務時間帯）'!$C$6:$K$35,9,FALSE))</f>
        <v/>
      </c>
      <c r="AJ35" s="310" t="str">
        <f>IF(AJ34="","",VLOOKUP(AJ34,'シフト記号表（勤務時間帯）'!$C$6:$K$35,9,FALSE))</f>
        <v/>
      </c>
      <c r="AK35" s="310" t="str">
        <f>IF(AK34="","",VLOOKUP(AK34,'シフト記号表（勤務時間帯）'!$C$6:$K$35,9,FALSE))</f>
        <v/>
      </c>
      <c r="AL35" s="310" t="str">
        <f>IF(AL34="","",VLOOKUP(AL34,'シフト記号表（勤務時間帯）'!$C$6:$K$35,9,FALSE))</f>
        <v/>
      </c>
      <c r="AM35" s="311" t="str">
        <f>IF(AM34="","",VLOOKUP(AM34,'シフト記号表（勤務時間帯）'!$C$6:$K$35,9,FALSE))</f>
        <v/>
      </c>
      <c r="AN35" s="309" t="str">
        <f>IF(AN34="","",VLOOKUP(AN34,'シフト記号表（勤務時間帯）'!$C$6:$K$35,9,FALSE))</f>
        <v/>
      </c>
      <c r="AO35" s="310" t="str">
        <f>IF(AO34="","",VLOOKUP(AO34,'シフト記号表（勤務時間帯）'!$C$6:$K$35,9,FALSE))</f>
        <v/>
      </c>
      <c r="AP35" s="310" t="str">
        <f>IF(AP34="","",VLOOKUP(AP34,'シフト記号表（勤務時間帯）'!$C$6:$K$35,9,FALSE))</f>
        <v/>
      </c>
      <c r="AQ35" s="310" t="str">
        <f>IF(AQ34="","",VLOOKUP(AQ34,'シフト記号表（勤務時間帯）'!$C$6:$K$35,9,FALSE))</f>
        <v/>
      </c>
      <c r="AR35" s="310" t="str">
        <f>IF(AR34="","",VLOOKUP(AR34,'シフト記号表（勤務時間帯）'!$C$6:$K$35,9,FALSE))</f>
        <v/>
      </c>
      <c r="AS35" s="310" t="str">
        <f>IF(AS34="","",VLOOKUP(AS34,'シフト記号表（勤務時間帯）'!$C$6:$K$35,9,FALSE))</f>
        <v/>
      </c>
      <c r="AT35" s="311" t="str">
        <f>IF(AT34="","",VLOOKUP(AT34,'シフト記号表（勤務時間帯）'!$C$6:$K$35,9,FALSE))</f>
        <v/>
      </c>
      <c r="AU35" s="309" t="str">
        <f>IF(AU34="","",VLOOKUP(AU34,'シフト記号表（勤務時間帯）'!$C$6:$K$35,9,FALSE))</f>
        <v/>
      </c>
      <c r="AV35" s="310" t="str">
        <f>IF(AV34="","",VLOOKUP(AV34,'シフト記号表（勤務時間帯）'!$C$6:$K$35,9,FALSE))</f>
        <v/>
      </c>
      <c r="AW35" s="310" t="str">
        <f>IF(AW34="","",VLOOKUP(AW34,'シフト記号表（勤務時間帯）'!$C$6:$K$35,9,FALSE))</f>
        <v/>
      </c>
      <c r="AX35" s="1009">
        <f>IF($BB$3="４週",SUM(S35:AT35),IF($BB$3="暦月",SUM(S35:AW35),""))</f>
        <v>0</v>
      </c>
      <c r="AY35" s="1010"/>
      <c r="AZ35" s="1011">
        <f>IF($BB$3="４週",AX35/4,IF($BB$3="暦月",'勤務形態一覧表（1枚版）'!AX35/('勤務形態一覧表（1枚版）'!$BB$8/7),""))</f>
        <v>0</v>
      </c>
      <c r="BA35" s="1012"/>
      <c r="BB35" s="1000"/>
      <c r="BC35" s="1001"/>
      <c r="BD35" s="1001"/>
      <c r="BE35" s="1001"/>
      <c r="BF35" s="1002"/>
    </row>
    <row r="36" spans="2:58" ht="20.25" customHeight="1" x14ac:dyDescent="0.2">
      <c r="B36" s="939"/>
      <c r="C36" s="1048"/>
      <c r="D36" s="1049"/>
      <c r="E36" s="1050"/>
      <c r="F36" s="308">
        <f>C34</f>
        <v>0</v>
      </c>
      <c r="G36" s="1024"/>
      <c r="H36" s="954"/>
      <c r="I36" s="955"/>
      <c r="J36" s="955"/>
      <c r="K36" s="956"/>
      <c r="L36" s="1029"/>
      <c r="M36" s="1030"/>
      <c r="N36" s="1030"/>
      <c r="O36" s="1031"/>
      <c r="P36" s="1013" t="s">
        <v>521</v>
      </c>
      <c r="Q36" s="1014"/>
      <c r="R36" s="1015"/>
      <c r="S36" s="313" t="str">
        <f>IF(S34="","",VLOOKUP(S34,'シフト記号表（勤務時間帯）'!$C$6:$U$35,19,FALSE))</f>
        <v/>
      </c>
      <c r="T36" s="314" t="str">
        <f>IF(T34="","",VLOOKUP(T34,'シフト記号表（勤務時間帯）'!$C$6:$U$35,19,FALSE))</f>
        <v/>
      </c>
      <c r="U36" s="314" t="str">
        <f>IF(U34="","",VLOOKUP(U34,'シフト記号表（勤務時間帯）'!$C$6:$U$35,19,FALSE))</f>
        <v/>
      </c>
      <c r="V36" s="314" t="str">
        <f>IF(V34="","",VLOOKUP(V34,'シフト記号表（勤務時間帯）'!$C$6:$U$35,19,FALSE))</f>
        <v/>
      </c>
      <c r="W36" s="314" t="str">
        <f>IF(W34="","",VLOOKUP(W34,'シフト記号表（勤務時間帯）'!$C$6:$U$35,19,FALSE))</f>
        <v/>
      </c>
      <c r="X36" s="314" t="str">
        <f>IF(X34="","",VLOOKUP(X34,'シフト記号表（勤務時間帯）'!$C$6:$U$35,19,FALSE))</f>
        <v/>
      </c>
      <c r="Y36" s="315" t="str">
        <f>IF(Y34="","",VLOOKUP(Y34,'シフト記号表（勤務時間帯）'!$C$6:$U$35,19,FALSE))</f>
        <v/>
      </c>
      <c r="Z36" s="313" t="str">
        <f>IF(Z34="","",VLOOKUP(Z34,'シフト記号表（勤務時間帯）'!$C$6:$U$35,19,FALSE))</f>
        <v/>
      </c>
      <c r="AA36" s="314" t="str">
        <f>IF(AA34="","",VLOOKUP(AA34,'シフト記号表（勤務時間帯）'!$C$6:$U$35,19,FALSE))</f>
        <v/>
      </c>
      <c r="AB36" s="314" t="str">
        <f>IF(AB34="","",VLOOKUP(AB34,'シフト記号表（勤務時間帯）'!$C$6:$U$35,19,FALSE))</f>
        <v/>
      </c>
      <c r="AC36" s="314" t="str">
        <f>IF(AC34="","",VLOOKUP(AC34,'シフト記号表（勤務時間帯）'!$C$6:$U$35,19,FALSE))</f>
        <v/>
      </c>
      <c r="AD36" s="314" t="str">
        <f>IF(AD34="","",VLOOKUP(AD34,'シフト記号表（勤務時間帯）'!$C$6:$U$35,19,FALSE))</f>
        <v/>
      </c>
      <c r="AE36" s="314" t="str">
        <f>IF(AE34="","",VLOOKUP(AE34,'シフト記号表（勤務時間帯）'!$C$6:$U$35,19,FALSE))</f>
        <v/>
      </c>
      <c r="AF36" s="315" t="str">
        <f>IF(AF34="","",VLOOKUP(AF34,'シフト記号表（勤務時間帯）'!$C$6:$U$35,19,FALSE))</f>
        <v/>
      </c>
      <c r="AG36" s="313" t="str">
        <f>IF(AG34="","",VLOOKUP(AG34,'シフト記号表（勤務時間帯）'!$C$6:$U$35,19,FALSE))</f>
        <v/>
      </c>
      <c r="AH36" s="314" t="str">
        <f>IF(AH34="","",VLOOKUP(AH34,'シフト記号表（勤務時間帯）'!$C$6:$U$35,19,FALSE))</f>
        <v/>
      </c>
      <c r="AI36" s="314" t="str">
        <f>IF(AI34="","",VLOOKUP(AI34,'シフト記号表（勤務時間帯）'!$C$6:$U$35,19,FALSE))</f>
        <v/>
      </c>
      <c r="AJ36" s="314" t="str">
        <f>IF(AJ34="","",VLOOKUP(AJ34,'シフト記号表（勤務時間帯）'!$C$6:$U$35,19,FALSE))</f>
        <v/>
      </c>
      <c r="AK36" s="314" t="str">
        <f>IF(AK34="","",VLOOKUP(AK34,'シフト記号表（勤務時間帯）'!$C$6:$U$35,19,FALSE))</f>
        <v/>
      </c>
      <c r="AL36" s="314" t="str">
        <f>IF(AL34="","",VLOOKUP(AL34,'シフト記号表（勤務時間帯）'!$C$6:$U$35,19,FALSE))</f>
        <v/>
      </c>
      <c r="AM36" s="315" t="str">
        <f>IF(AM34="","",VLOOKUP(AM34,'シフト記号表（勤務時間帯）'!$C$6:$U$35,19,FALSE))</f>
        <v/>
      </c>
      <c r="AN36" s="313" t="str">
        <f>IF(AN34="","",VLOOKUP(AN34,'シフト記号表（勤務時間帯）'!$C$6:$U$35,19,FALSE))</f>
        <v/>
      </c>
      <c r="AO36" s="314" t="str">
        <f>IF(AO34="","",VLOOKUP(AO34,'シフト記号表（勤務時間帯）'!$C$6:$U$35,19,FALSE))</f>
        <v/>
      </c>
      <c r="AP36" s="314" t="str">
        <f>IF(AP34="","",VLOOKUP(AP34,'シフト記号表（勤務時間帯）'!$C$6:$U$35,19,FALSE))</f>
        <v/>
      </c>
      <c r="AQ36" s="314" t="str">
        <f>IF(AQ34="","",VLOOKUP(AQ34,'シフト記号表（勤務時間帯）'!$C$6:$U$35,19,FALSE))</f>
        <v/>
      </c>
      <c r="AR36" s="314" t="str">
        <f>IF(AR34="","",VLOOKUP(AR34,'シフト記号表（勤務時間帯）'!$C$6:$U$35,19,FALSE))</f>
        <v/>
      </c>
      <c r="AS36" s="314" t="str">
        <f>IF(AS34="","",VLOOKUP(AS34,'シフト記号表（勤務時間帯）'!$C$6:$U$35,19,FALSE))</f>
        <v/>
      </c>
      <c r="AT36" s="315" t="str">
        <f>IF(AT34="","",VLOOKUP(AT34,'シフト記号表（勤務時間帯）'!$C$6:$U$35,19,FALSE))</f>
        <v/>
      </c>
      <c r="AU36" s="313" t="str">
        <f>IF(AU34="","",VLOOKUP(AU34,'シフト記号表（勤務時間帯）'!$C$6:$U$35,19,FALSE))</f>
        <v/>
      </c>
      <c r="AV36" s="314" t="str">
        <f>IF(AV34="","",VLOOKUP(AV34,'シフト記号表（勤務時間帯）'!$C$6:$U$35,19,FALSE))</f>
        <v/>
      </c>
      <c r="AW36" s="314" t="str">
        <f>IF(AW34="","",VLOOKUP(AW34,'シフト記号表（勤務時間帯）'!$C$6:$U$35,19,FALSE))</f>
        <v/>
      </c>
      <c r="AX36" s="1016">
        <f>IF($BB$3="４週",SUM(S36:AT36),IF($BB$3="暦月",SUM(S36:AW36),""))</f>
        <v>0</v>
      </c>
      <c r="AY36" s="1017"/>
      <c r="AZ36" s="1018">
        <f>IF($BB$3="４週",AX36/4,IF($BB$3="暦月",'勤務形態一覧表（1枚版）'!AX36/('勤務形態一覧表（1枚版）'!$BB$8/7),""))</f>
        <v>0</v>
      </c>
      <c r="BA36" s="1019"/>
      <c r="BB36" s="1003"/>
      <c r="BC36" s="1004"/>
      <c r="BD36" s="1004"/>
      <c r="BE36" s="1004"/>
      <c r="BF36" s="1005"/>
    </row>
    <row r="37" spans="2:58" ht="20.25" customHeight="1" x14ac:dyDescent="0.2">
      <c r="B37" s="939">
        <f>B34+1</f>
        <v>6</v>
      </c>
      <c r="C37" s="1042"/>
      <c r="D37" s="1043"/>
      <c r="E37" s="1044"/>
      <c r="F37" s="316"/>
      <c r="G37" s="1023"/>
      <c r="H37" s="1025"/>
      <c r="I37" s="955"/>
      <c r="J37" s="955"/>
      <c r="K37" s="956"/>
      <c r="L37" s="1026"/>
      <c r="M37" s="1027"/>
      <c r="N37" s="1027"/>
      <c r="O37" s="1028"/>
      <c r="P37" s="1032" t="s">
        <v>779</v>
      </c>
      <c r="Q37" s="1033"/>
      <c r="R37" s="1034"/>
      <c r="S37" s="305"/>
      <c r="T37" s="306"/>
      <c r="U37" s="306"/>
      <c r="V37" s="306"/>
      <c r="W37" s="306"/>
      <c r="X37" s="306"/>
      <c r="Y37" s="307"/>
      <c r="Z37" s="305"/>
      <c r="AA37" s="306"/>
      <c r="AB37" s="306"/>
      <c r="AC37" s="306"/>
      <c r="AD37" s="306"/>
      <c r="AE37" s="306"/>
      <c r="AF37" s="307"/>
      <c r="AG37" s="305"/>
      <c r="AH37" s="306"/>
      <c r="AI37" s="306"/>
      <c r="AJ37" s="306"/>
      <c r="AK37" s="306"/>
      <c r="AL37" s="306"/>
      <c r="AM37" s="307"/>
      <c r="AN37" s="305"/>
      <c r="AO37" s="306"/>
      <c r="AP37" s="306"/>
      <c r="AQ37" s="306"/>
      <c r="AR37" s="306"/>
      <c r="AS37" s="306"/>
      <c r="AT37" s="307"/>
      <c r="AU37" s="305"/>
      <c r="AV37" s="306"/>
      <c r="AW37" s="306"/>
      <c r="AX37" s="1035"/>
      <c r="AY37" s="1036"/>
      <c r="AZ37" s="1037"/>
      <c r="BA37" s="1038"/>
      <c r="BB37" s="1039"/>
      <c r="BC37" s="1040"/>
      <c r="BD37" s="1040"/>
      <c r="BE37" s="1040"/>
      <c r="BF37" s="1041"/>
    </row>
    <row r="38" spans="2:58" ht="20.25" customHeight="1" x14ac:dyDescent="0.2">
      <c r="B38" s="939"/>
      <c r="C38" s="1045"/>
      <c r="D38" s="1046"/>
      <c r="E38" s="1047"/>
      <c r="F38" s="308"/>
      <c r="G38" s="950"/>
      <c r="H38" s="954"/>
      <c r="I38" s="955"/>
      <c r="J38" s="955"/>
      <c r="K38" s="956"/>
      <c r="L38" s="960"/>
      <c r="M38" s="961"/>
      <c r="N38" s="961"/>
      <c r="O38" s="962"/>
      <c r="P38" s="1006" t="s">
        <v>520</v>
      </c>
      <c r="Q38" s="1007"/>
      <c r="R38" s="1008"/>
      <c r="S38" s="309" t="str">
        <f>IF(S37="","",VLOOKUP(S37,'シフト記号表（勤務時間帯）'!$C$6:$K$35,9,FALSE))</f>
        <v/>
      </c>
      <c r="T38" s="310" t="str">
        <f>IF(T37="","",VLOOKUP(T37,'シフト記号表（勤務時間帯）'!$C$6:$K$35,9,FALSE))</f>
        <v/>
      </c>
      <c r="U38" s="310" t="str">
        <f>IF(U37="","",VLOOKUP(U37,'シフト記号表（勤務時間帯）'!$C$6:$K$35,9,FALSE))</f>
        <v/>
      </c>
      <c r="V38" s="310" t="str">
        <f>IF(V37="","",VLOOKUP(V37,'シフト記号表（勤務時間帯）'!$C$6:$K$35,9,FALSE))</f>
        <v/>
      </c>
      <c r="W38" s="310" t="str">
        <f>IF(W37="","",VLOOKUP(W37,'シフト記号表（勤務時間帯）'!$C$6:$K$35,9,FALSE))</f>
        <v/>
      </c>
      <c r="X38" s="310" t="str">
        <f>IF(X37="","",VLOOKUP(X37,'シフト記号表（勤務時間帯）'!$C$6:$K$35,9,FALSE))</f>
        <v/>
      </c>
      <c r="Y38" s="311" t="str">
        <f>IF(Y37="","",VLOOKUP(Y37,'シフト記号表（勤務時間帯）'!$C$6:$K$35,9,FALSE))</f>
        <v/>
      </c>
      <c r="Z38" s="309" t="str">
        <f>IF(Z37="","",VLOOKUP(Z37,'シフト記号表（勤務時間帯）'!$C$6:$K$35,9,FALSE))</f>
        <v/>
      </c>
      <c r="AA38" s="310" t="str">
        <f>IF(AA37="","",VLOOKUP(AA37,'シフト記号表（勤務時間帯）'!$C$6:$K$35,9,FALSE))</f>
        <v/>
      </c>
      <c r="AB38" s="310" t="str">
        <f>IF(AB37="","",VLOOKUP(AB37,'シフト記号表（勤務時間帯）'!$C$6:$K$35,9,FALSE))</f>
        <v/>
      </c>
      <c r="AC38" s="310" t="str">
        <f>IF(AC37="","",VLOOKUP(AC37,'シフト記号表（勤務時間帯）'!$C$6:$K$35,9,FALSE))</f>
        <v/>
      </c>
      <c r="AD38" s="310" t="str">
        <f>IF(AD37="","",VLOOKUP(AD37,'シフト記号表（勤務時間帯）'!$C$6:$K$35,9,FALSE))</f>
        <v/>
      </c>
      <c r="AE38" s="310" t="str">
        <f>IF(AE37="","",VLOOKUP(AE37,'シフト記号表（勤務時間帯）'!$C$6:$K$35,9,FALSE))</f>
        <v/>
      </c>
      <c r="AF38" s="311" t="str">
        <f>IF(AF37="","",VLOOKUP(AF37,'シフト記号表（勤務時間帯）'!$C$6:$K$35,9,FALSE))</f>
        <v/>
      </c>
      <c r="AG38" s="309" t="str">
        <f>IF(AG37="","",VLOOKUP(AG37,'シフト記号表（勤務時間帯）'!$C$6:$K$35,9,FALSE))</f>
        <v/>
      </c>
      <c r="AH38" s="310" t="str">
        <f>IF(AH37="","",VLOOKUP(AH37,'シフト記号表（勤務時間帯）'!$C$6:$K$35,9,FALSE))</f>
        <v/>
      </c>
      <c r="AI38" s="310" t="str">
        <f>IF(AI37="","",VLOOKUP(AI37,'シフト記号表（勤務時間帯）'!$C$6:$K$35,9,FALSE))</f>
        <v/>
      </c>
      <c r="AJ38" s="310" t="str">
        <f>IF(AJ37="","",VLOOKUP(AJ37,'シフト記号表（勤務時間帯）'!$C$6:$K$35,9,FALSE))</f>
        <v/>
      </c>
      <c r="AK38" s="310" t="str">
        <f>IF(AK37="","",VLOOKUP(AK37,'シフト記号表（勤務時間帯）'!$C$6:$K$35,9,FALSE))</f>
        <v/>
      </c>
      <c r="AL38" s="310" t="str">
        <f>IF(AL37="","",VLOOKUP(AL37,'シフト記号表（勤務時間帯）'!$C$6:$K$35,9,FALSE))</f>
        <v/>
      </c>
      <c r="AM38" s="311" t="str">
        <f>IF(AM37="","",VLOOKUP(AM37,'シフト記号表（勤務時間帯）'!$C$6:$K$35,9,FALSE))</f>
        <v/>
      </c>
      <c r="AN38" s="309" t="str">
        <f>IF(AN37="","",VLOOKUP(AN37,'シフト記号表（勤務時間帯）'!$C$6:$K$35,9,FALSE))</f>
        <v/>
      </c>
      <c r="AO38" s="310" t="str">
        <f>IF(AO37="","",VLOOKUP(AO37,'シフト記号表（勤務時間帯）'!$C$6:$K$35,9,FALSE))</f>
        <v/>
      </c>
      <c r="AP38" s="310" t="str">
        <f>IF(AP37="","",VLOOKUP(AP37,'シフト記号表（勤務時間帯）'!$C$6:$K$35,9,FALSE))</f>
        <v/>
      </c>
      <c r="AQ38" s="310" t="str">
        <f>IF(AQ37="","",VLOOKUP(AQ37,'シフト記号表（勤務時間帯）'!$C$6:$K$35,9,FALSE))</f>
        <v/>
      </c>
      <c r="AR38" s="310" t="str">
        <f>IF(AR37="","",VLOOKUP(AR37,'シフト記号表（勤務時間帯）'!$C$6:$K$35,9,FALSE))</f>
        <v/>
      </c>
      <c r="AS38" s="310" t="str">
        <f>IF(AS37="","",VLOOKUP(AS37,'シフト記号表（勤務時間帯）'!$C$6:$K$35,9,FALSE))</f>
        <v/>
      </c>
      <c r="AT38" s="311" t="str">
        <f>IF(AT37="","",VLOOKUP(AT37,'シフト記号表（勤務時間帯）'!$C$6:$K$35,9,FALSE))</f>
        <v/>
      </c>
      <c r="AU38" s="309" t="str">
        <f>IF(AU37="","",VLOOKUP(AU37,'シフト記号表（勤務時間帯）'!$C$6:$K$35,9,FALSE))</f>
        <v/>
      </c>
      <c r="AV38" s="310" t="str">
        <f>IF(AV37="","",VLOOKUP(AV37,'シフト記号表（勤務時間帯）'!$C$6:$K$35,9,FALSE))</f>
        <v/>
      </c>
      <c r="AW38" s="310" t="str">
        <f>IF(AW37="","",VLOOKUP(AW37,'シフト記号表（勤務時間帯）'!$C$6:$K$35,9,FALSE))</f>
        <v/>
      </c>
      <c r="AX38" s="1009">
        <f>IF($BB$3="４週",SUM(S38:AT38),IF($BB$3="暦月",SUM(S38:AW38),""))</f>
        <v>0</v>
      </c>
      <c r="AY38" s="1010"/>
      <c r="AZ38" s="1011">
        <f>IF($BB$3="４週",AX38/4,IF($BB$3="暦月",'勤務形態一覧表（1枚版）'!AX38/('勤務形態一覧表（1枚版）'!$BB$8/7),""))</f>
        <v>0</v>
      </c>
      <c r="BA38" s="1012"/>
      <c r="BB38" s="1000"/>
      <c r="BC38" s="1001"/>
      <c r="BD38" s="1001"/>
      <c r="BE38" s="1001"/>
      <c r="BF38" s="1002"/>
    </row>
    <row r="39" spans="2:58" ht="20.25" customHeight="1" x14ac:dyDescent="0.2">
      <c r="B39" s="939"/>
      <c r="C39" s="1048"/>
      <c r="D39" s="1049"/>
      <c r="E39" s="1050"/>
      <c r="F39" s="308">
        <f>C37</f>
        <v>0</v>
      </c>
      <c r="G39" s="1024"/>
      <c r="H39" s="954"/>
      <c r="I39" s="955"/>
      <c r="J39" s="955"/>
      <c r="K39" s="956"/>
      <c r="L39" s="1029"/>
      <c r="M39" s="1030"/>
      <c r="N39" s="1030"/>
      <c r="O39" s="1031"/>
      <c r="P39" s="1013" t="s">
        <v>521</v>
      </c>
      <c r="Q39" s="1014"/>
      <c r="R39" s="1015"/>
      <c r="S39" s="313" t="str">
        <f>IF(S37="","",VLOOKUP(S37,'シフト記号表（勤務時間帯）'!$C$6:$U$35,19,FALSE))</f>
        <v/>
      </c>
      <c r="T39" s="314" t="str">
        <f>IF(T37="","",VLOOKUP(T37,'シフト記号表（勤務時間帯）'!$C$6:$U$35,19,FALSE))</f>
        <v/>
      </c>
      <c r="U39" s="314" t="str">
        <f>IF(U37="","",VLOOKUP(U37,'シフト記号表（勤務時間帯）'!$C$6:$U$35,19,FALSE))</f>
        <v/>
      </c>
      <c r="V39" s="314" t="str">
        <f>IF(V37="","",VLOOKUP(V37,'シフト記号表（勤務時間帯）'!$C$6:$U$35,19,FALSE))</f>
        <v/>
      </c>
      <c r="W39" s="314" t="str">
        <f>IF(W37="","",VLOOKUP(W37,'シフト記号表（勤務時間帯）'!$C$6:$U$35,19,FALSE))</f>
        <v/>
      </c>
      <c r="X39" s="314" t="str">
        <f>IF(X37="","",VLOOKUP(X37,'シフト記号表（勤務時間帯）'!$C$6:$U$35,19,FALSE))</f>
        <v/>
      </c>
      <c r="Y39" s="315" t="str">
        <f>IF(Y37="","",VLOOKUP(Y37,'シフト記号表（勤務時間帯）'!$C$6:$U$35,19,FALSE))</f>
        <v/>
      </c>
      <c r="Z39" s="313" t="str">
        <f>IF(Z37="","",VLOOKUP(Z37,'シフト記号表（勤務時間帯）'!$C$6:$U$35,19,FALSE))</f>
        <v/>
      </c>
      <c r="AA39" s="314" t="str">
        <f>IF(AA37="","",VLOOKUP(AA37,'シフト記号表（勤務時間帯）'!$C$6:$U$35,19,FALSE))</f>
        <v/>
      </c>
      <c r="AB39" s="314" t="str">
        <f>IF(AB37="","",VLOOKUP(AB37,'シフト記号表（勤務時間帯）'!$C$6:$U$35,19,FALSE))</f>
        <v/>
      </c>
      <c r="AC39" s="314" t="str">
        <f>IF(AC37="","",VLOOKUP(AC37,'シフト記号表（勤務時間帯）'!$C$6:$U$35,19,FALSE))</f>
        <v/>
      </c>
      <c r="AD39" s="314" t="str">
        <f>IF(AD37="","",VLOOKUP(AD37,'シフト記号表（勤務時間帯）'!$C$6:$U$35,19,FALSE))</f>
        <v/>
      </c>
      <c r="AE39" s="314" t="str">
        <f>IF(AE37="","",VLOOKUP(AE37,'シフト記号表（勤務時間帯）'!$C$6:$U$35,19,FALSE))</f>
        <v/>
      </c>
      <c r="AF39" s="315" t="str">
        <f>IF(AF37="","",VLOOKUP(AF37,'シフト記号表（勤務時間帯）'!$C$6:$U$35,19,FALSE))</f>
        <v/>
      </c>
      <c r="AG39" s="313" t="str">
        <f>IF(AG37="","",VLOOKUP(AG37,'シフト記号表（勤務時間帯）'!$C$6:$U$35,19,FALSE))</f>
        <v/>
      </c>
      <c r="AH39" s="314" t="str">
        <f>IF(AH37="","",VLOOKUP(AH37,'シフト記号表（勤務時間帯）'!$C$6:$U$35,19,FALSE))</f>
        <v/>
      </c>
      <c r="AI39" s="314" t="str">
        <f>IF(AI37="","",VLOOKUP(AI37,'シフト記号表（勤務時間帯）'!$C$6:$U$35,19,FALSE))</f>
        <v/>
      </c>
      <c r="AJ39" s="314" t="str">
        <f>IF(AJ37="","",VLOOKUP(AJ37,'シフト記号表（勤務時間帯）'!$C$6:$U$35,19,FALSE))</f>
        <v/>
      </c>
      <c r="AK39" s="314" t="str">
        <f>IF(AK37="","",VLOOKUP(AK37,'シフト記号表（勤務時間帯）'!$C$6:$U$35,19,FALSE))</f>
        <v/>
      </c>
      <c r="AL39" s="314" t="str">
        <f>IF(AL37="","",VLOOKUP(AL37,'シフト記号表（勤務時間帯）'!$C$6:$U$35,19,FALSE))</f>
        <v/>
      </c>
      <c r="AM39" s="315" t="str">
        <f>IF(AM37="","",VLOOKUP(AM37,'シフト記号表（勤務時間帯）'!$C$6:$U$35,19,FALSE))</f>
        <v/>
      </c>
      <c r="AN39" s="313" t="str">
        <f>IF(AN37="","",VLOOKUP(AN37,'シフト記号表（勤務時間帯）'!$C$6:$U$35,19,FALSE))</f>
        <v/>
      </c>
      <c r="AO39" s="314" t="str">
        <f>IF(AO37="","",VLOOKUP(AO37,'シフト記号表（勤務時間帯）'!$C$6:$U$35,19,FALSE))</f>
        <v/>
      </c>
      <c r="AP39" s="314" t="str">
        <f>IF(AP37="","",VLOOKUP(AP37,'シフト記号表（勤務時間帯）'!$C$6:$U$35,19,FALSE))</f>
        <v/>
      </c>
      <c r="AQ39" s="314" t="str">
        <f>IF(AQ37="","",VLOOKUP(AQ37,'シフト記号表（勤務時間帯）'!$C$6:$U$35,19,FALSE))</f>
        <v/>
      </c>
      <c r="AR39" s="314" t="str">
        <f>IF(AR37="","",VLOOKUP(AR37,'シフト記号表（勤務時間帯）'!$C$6:$U$35,19,FALSE))</f>
        <v/>
      </c>
      <c r="AS39" s="314" t="str">
        <f>IF(AS37="","",VLOOKUP(AS37,'シフト記号表（勤務時間帯）'!$C$6:$U$35,19,FALSE))</f>
        <v/>
      </c>
      <c r="AT39" s="315" t="str">
        <f>IF(AT37="","",VLOOKUP(AT37,'シフト記号表（勤務時間帯）'!$C$6:$U$35,19,FALSE))</f>
        <v/>
      </c>
      <c r="AU39" s="313" t="str">
        <f>IF(AU37="","",VLOOKUP(AU37,'シフト記号表（勤務時間帯）'!$C$6:$U$35,19,FALSE))</f>
        <v/>
      </c>
      <c r="AV39" s="314" t="str">
        <f>IF(AV37="","",VLOOKUP(AV37,'シフト記号表（勤務時間帯）'!$C$6:$U$35,19,FALSE))</f>
        <v/>
      </c>
      <c r="AW39" s="314" t="str">
        <f>IF(AW37="","",VLOOKUP(AW37,'シフト記号表（勤務時間帯）'!$C$6:$U$35,19,FALSE))</f>
        <v/>
      </c>
      <c r="AX39" s="1016">
        <f>IF($BB$3="４週",SUM(S39:AT39),IF($BB$3="暦月",SUM(S39:AW39),""))</f>
        <v>0</v>
      </c>
      <c r="AY39" s="1017"/>
      <c r="AZ39" s="1018">
        <f>IF($BB$3="４週",AX39/4,IF($BB$3="暦月",'勤務形態一覧表（1枚版）'!AX39/('勤務形態一覧表（1枚版）'!$BB$8/7),""))</f>
        <v>0</v>
      </c>
      <c r="BA39" s="1019"/>
      <c r="BB39" s="1003"/>
      <c r="BC39" s="1004"/>
      <c r="BD39" s="1004"/>
      <c r="BE39" s="1004"/>
      <c r="BF39" s="1005"/>
    </row>
    <row r="40" spans="2:58" ht="20.25" customHeight="1" x14ac:dyDescent="0.2">
      <c r="B40" s="939">
        <f>B37+1</f>
        <v>7</v>
      </c>
      <c r="C40" s="1042"/>
      <c r="D40" s="1043"/>
      <c r="E40" s="1044"/>
      <c r="F40" s="316"/>
      <c r="G40" s="1023"/>
      <c r="H40" s="1025"/>
      <c r="I40" s="955"/>
      <c r="J40" s="955"/>
      <c r="K40" s="956"/>
      <c r="L40" s="1026"/>
      <c r="M40" s="1027"/>
      <c r="N40" s="1027"/>
      <c r="O40" s="1028"/>
      <c r="P40" s="1032" t="s">
        <v>779</v>
      </c>
      <c r="Q40" s="1033"/>
      <c r="R40" s="1034"/>
      <c r="S40" s="305"/>
      <c r="T40" s="306"/>
      <c r="U40" s="306"/>
      <c r="V40" s="306"/>
      <c r="W40" s="306"/>
      <c r="X40" s="306"/>
      <c r="Y40" s="307"/>
      <c r="Z40" s="305"/>
      <c r="AA40" s="306"/>
      <c r="AB40" s="306"/>
      <c r="AC40" s="306"/>
      <c r="AD40" s="306"/>
      <c r="AE40" s="306"/>
      <c r="AF40" s="307"/>
      <c r="AG40" s="305"/>
      <c r="AH40" s="306"/>
      <c r="AI40" s="306"/>
      <c r="AJ40" s="306"/>
      <c r="AK40" s="306"/>
      <c r="AL40" s="306"/>
      <c r="AM40" s="307"/>
      <c r="AN40" s="305"/>
      <c r="AO40" s="306"/>
      <c r="AP40" s="306"/>
      <c r="AQ40" s="306"/>
      <c r="AR40" s="306"/>
      <c r="AS40" s="306"/>
      <c r="AT40" s="307"/>
      <c r="AU40" s="305"/>
      <c r="AV40" s="306"/>
      <c r="AW40" s="306"/>
      <c r="AX40" s="1035"/>
      <c r="AY40" s="1036"/>
      <c r="AZ40" s="1037"/>
      <c r="BA40" s="1038"/>
      <c r="BB40" s="1039"/>
      <c r="BC40" s="1040"/>
      <c r="BD40" s="1040"/>
      <c r="BE40" s="1040"/>
      <c r="BF40" s="1041"/>
    </row>
    <row r="41" spans="2:58" ht="20.25" customHeight="1" x14ac:dyDescent="0.2">
      <c r="B41" s="939"/>
      <c r="C41" s="1045"/>
      <c r="D41" s="1046"/>
      <c r="E41" s="1047"/>
      <c r="F41" s="308"/>
      <c r="G41" s="950"/>
      <c r="H41" s="954"/>
      <c r="I41" s="955"/>
      <c r="J41" s="955"/>
      <c r="K41" s="956"/>
      <c r="L41" s="960"/>
      <c r="M41" s="961"/>
      <c r="N41" s="961"/>
      <c r="O41" s="962"/>
      <c r="P41" s="1006" t="s">
        <v>520</v>
      </c>
      <c r="Q41" s="1007"/>
      <c r="R41" s="1008"/>
      <c r="S41" s="309" t="str">
        <f>IF(S40="","",VLOOKUP(S40,'シフト記号表（勤務時間帯）'!$C$6:$K$35,9,FALSE))</f>
        <v/>
      </c>
      <c r="T41" s="310" t="str">
        <f>IF(T40="","",VLOOKUP(T40,'シフト記号表（勤務時間帯）'!$C$6:$K$35,9,FALSE))</f>
        <v/>
      </c>
      <c r="U41" s="310" t="str">
        <f>IF(U40="","",VLOOKUP(U40,'シフト記号表（勤務時間帯）'!$C$6:$K$35,9,FALSE))</f>
        <v/>
      </c>
      <c r="V41" s="310" t="str">
        <f>IF(V40="","",VLOOKUP(V40,'シフト記号表（勤務時間帯）'!$C$6:$K$35,9,FALSE))</f>
        <v/>
      </c>
      <c r="W41" s="310" t="str">
        <f>IF(W40="","",VLOOKUP(W40,'シフト記号表（勤務時間帯）'!$C$6:$K$35,9,FALSE))</f>
        <v/>
      </c>
      <c r="X41" s="310" t="str">
        <f>IF(X40="","",VLOOKUP(X40,'シフト記号表（勤務時間帯）'!$C$6:$K$35,9,FALSE))</f>
        <v/>
      </c>
      <c r="Y41" s="311" t="str">
        <f>IF(Y40="","",VLOOKUP(Y40,'シフト記号表（勤務時間帯）'!$C$6:$K$35,9,FALSE))</f>
        <v/>
      </c>
      <c r="Z41" s="309" t="str">
        <f>IF(Z40="","",VLOOKUP(Z40,'シフト記号表（勤務時間帯）'!$C$6:$K$35,9,FALSE))</f>
        <v/>
      </c>
      <c r="AA41" s="310" t="str">
        <f>IF(AA40="","",VLOOKUP(AA40,'シフト記号表（勤務時間帯）'!$C$6:$K$35,9,FALSE))</f>
        <v/>
      </c>
      <c r="AB41" s="310" t="str">
        <f>IF(AB40="","",VLOOKUP(AB40,'シフト記号表（勤務時間帯）'!$C$6:$K$35,9,FALSE))</f>
        <v/>
      </c>
      <c r="AC41" s="310" t="str">
        <f>IF(AC40="","",VLOOKUP(AC40,'シフト記号表（勤務時間帯）'!$C$6:$K$35,9,FALSE))</f>
        <v/>
      </c>
      <c r="AD41" s="310" t="str">
        <f>IF(AD40="","",VLOOKUP(AD40,'シフト記号表（勤務時間帯）'!$C$6:$K$35,9,FALSE))</f>
        <v/>
      </c>
      <c r="AE41" s="310" t="str">
        <f>IF(AE40="","",VLOOKUP(AE40,'シフト記号表（勤務時間帯）'!$C$6:$K$35,9,FALSE))</f>
        <v/>
      </c>
      <c r="AF41" s="311" t="str">
        <f>IF(AF40="","",VLOOKUP(AF40,'シフト記号表（勤務時間帯）'!$C$6:$K$35,9,FALSE))</f>
        <v/>
      </c>
      <c r="AG41" s="309" t="str">
        <f>IF(AG40="","",VLOOKUP(AG40,'シフト記号表（勤務時間帯）'!$C$6:$K$35,9,FALSE))</f>
        <v/>
      </c>
      <c r="AH41" s="310" t="str">
        <f>IF(AH40="","",VLOOKUP(AH40,'シフト記号表（勤務時間帯）'!$C$6:$K$35,9,FALSE))</f>
        <v/>
      </c>
      <c r="AI41" s="310" t="str">
        <f>IF(AI40="","",VLOOKUP(AI40,'シフト記号表（勤務時間帯）'!$C$6:$K$35,9,FALSE))</f>
        <v/>
      </c>
      <c r="AJ41" s="310" t="str">
        <f>IF(AJ40="","",VLOOKUP(AJ40,'シフト記号表（勤務時間帯）'!$C$6:$K$35,9,FALSE))</f>
        <v/>
      </c>
      <c r="AK41" s="310" t="str">
        <f>IF(AK40="","",VLOOKUP(AK40,'シフト記号表（勤務時間帯）'!$C$6:$K$35,9,FALSE))</f>
        <v/>
      </c>
      <c r="AL41" s="310" t="str">
        <f>IF(AL40="","",VLOOKUP(AL40,'シフト記号表（勤務時間帯）'!$C$6:$K$35,9,FALSE))</f>
        <v/>
      </c>
      <c r="AM41" s="311" t="str">
        <f>IF(AM40="","",VLOOKUP(AM40,'シフト記号表（勤務時間帯）'!$C$6:$K$35,9,FALSE))</f>
        <v/>
      </c>
      <c r="AN41" s="309" t="str">
        <f>IF(AN40="","",VLOOKUP(AN40,'シフト記号表（勤務時間帯）'!$C$6:$K$35,9,FALSE))</f>
        <v/>
      </c>
      <c r="AO41" s="310" t="str">
        <f>IF(AO40="","",VLOOKUP(AO40,'シフト記号表（勤務時間帯）'!$C$6:$K$35,9,FALSE))</f>
        <v/>
      </c>
      <c r="AP41" s="310" t="str">
        <f>IF(AP40="","",VLOOKUP(AP40,'シフト記号表（勤務時間帯）'!$C$6:$K$35,9,FALSE))</f>
        <v/>
      </c>
      <c r="AQ41" s="310" t="str">
        <f>IF(AQ40="","",VLOOKUP(AQ40,'シフト記号表（勤務時間帯）'!$C$6:$K$35,9,FALSE))</f>
        <v/>
      </c>
      <c r="AR41" s="310" t="str">
        <f>IF(AR40="","",VLOOKUP(AR40,'シフト記号表（勤務時間帯）'!$C$6:$K$35,9,FALSE))</f>
        <v/>
      </c>
      <c r="AS41" s="310" t="str">
        <f>IF(AS40="","",VLOOKUP(AS40,'シフト記号表（勤務時間帯）'!$C$6:$K$35,9,FALSE))</f>
        <v/>
      </c>
      <c r="AT41" s="311" t="str">
        <f>IF(AT40="","",VLOOKUP(AT40,'シフト記号表（勤務時間帯）'!$C$6:$K$35,9,FALSE))</f>
        <v/>
      </c>
      <c r="AU41" s="309" t="str">
        <f>IF(AU40="","",VLOOKUP(AU40,'シフト記号表（勤務時間帯）'!$C$6:$K$35,9,FALSE))</f>
        <v/>
      </c>
      <c r="AV41" s="310" t="str">
        <f>IF(AV40="","",VLOOKUP(AV40,'シフト記号表（勤務時間帯）'!$C$6:$K$35,9,FALSE))</f>
        <v/>
      </c>
      <c r="AW41" s="310" t="str">
        <f>IF(AW40="","",VLOOKUP(AW40,'シフト記号表（勤務時間帯）'!$C$6:$K$35,9,FALSE))</f>
        <v/>
      </c>
      <c r="AX41" s="1009">
        <f>IF($BB$3="４週",SUM(S41:AT41),IF($BB$3="暦月",SUM(S41:AW41),""))</f>
        <v>0</v>
      </c>
      <c r="AY41" s="1010"/>
      <c r="AZ41" s="1011">
        <f>IF($BB$3="４週",AX41/4,IF($BB$3="暦月",'勤務形態一覧表（1枚版）'!AX41/('勤務形態一覧表（1枚版）'!$BB$8/7),""))</f>
        <v>0</v>
      </c>
      <c r="BA41" s="1012"/>
      <c r="BB41" s="1000"/>
      <c r="BC41" s="1001"/>
      <c r="BD41" s="1001"/>
      <c r="BE41" s="1001"/>
      <c r="BF41" s="1002"/>
    </row>
    <row r="42" spans="2:58" ht="20.25" customHeight="1" x14ac:dyDescent="0.2">
      <c r="B42" s="939"/>
      <c r="C42" s="1048"/>
      <c r="D42" s="1049"/>
      <c r="E42" s="1050"/>
      <c r="F42" s="308">
        <f>C40</f>
        <v>0</v>
      </c>
      <c r="G42" s="1024"/>
      <c r="H42" s="954"/>
      <c r="I42" s="955"/>
      <c r="J42" s="955"/>
      <c r="K42" s="956"/>
      <c r="L42" s="1029"/>
      <c r="M42" s="1030"/>
      <c r="N42" s="1030"/>
      <c r="O42" s="1031"/>
      <c r="P42" s="1013" t="s">
        <v>521</v>
      </c>
      <c r="Q42" s="1014"/>
      <c r="R42" s="1015"/>
      <c r="S42" s="313" t="str">
        <f>IF(S40="","",VLOOKUP(S40,'シフト記号表（勤務時間帯）'!$C$6:$U$35,19,FALSE))</f>
        <v/>
      </c>
      <c r="T42" s="314" t="str">
        <f>IF(T40="","",VLOOKUP(T40,'シフト記号表（勤務時間帯）'!$C$6:$U$35,19,FALSE))</f>
        <v/>
      </c>
      <c r="U42" s="314" t="str">
        <f>IF(U40="","",VLOOKUP(U40,'シフト記号表（勤務時間帯）'!$C$6:$U$35,19,FALSE))</f>
        <v/>
      </c>
      <c r="V42" s="314" t="str">
        <f>IF(V40="","",VLOOKUP(V40,'シフト記号表（勤務時間帯）'!$C$6:$U$35,19,FALSE))</f>
        <v/>
      </c>
      <c r="W42" s="314" t="str">
        <f>IF(W40="","",VLOOKUP(W40,'シフト記号表（勤務時間帯）'!$C$6:$U$35,19,FALSE))</f>
        <v/>
      </c>
      <c r="X42" s="314" t="str">
        <f>IF(X40="","",VLOOKUP(X40,'シフト記号表（勤務時間帯）'!$C$6:$U$35,19,FALSE))</f>
        <v/>
      </c>
      <c r="Y42" s="315" t="str">
        <f>IF(Y40="","",VLOOKUP(Y40,'シフト記号表（勤務時間帯）'!$C$6:$U$35,19,FALSE))</f>
        <v/>
      </c>
      <c r="Z42" s="313" t="str">
        <f>IF(Z40="","",VLOOKUP(Z40,'シフト記号表（勤務時間帯）'!$C$6:$U$35,19,FALSE))</f>
        <v/>
      </c>
      <c r="AA42" s="314" t="str">
        <f>IF(AA40="","",VLOOKUP(AA40,'シフト記号表（勤務時間帯）'!$C$6:$U$35,19,FALSE))</f>
        <v/>
      </c>
      <c r="AB42" s="314" t="str">
        <f>IF(AB40="","",VLOOKUP(AB40,'シフト記号表（勤務時間帯）'!$C$6:$U$35,19,FALSE))</f>
        <v/>
      </c>
      <c r="AC42" s="314" t="str">
        <f>IF(AC40="","",VLOOKUP(AC40,'シフト記号表（勤務時間帯）'!$C$6:$U$35,19,FALSE))</f>
        <v/>
      </c>
      <c r="AD42" s="314" t="str">
        <f>IF(AD40="","",VLOOKUP(AD40,'シフト記号表（勤務時間帯）'!$C$6:$U$35,19,FALSE))</f>
        <v/>
      </c>
      <c r="AE42" s="314" t="str">
        <f>IF(AE40="","",VLOOKUP(AE40,'シフト記号表（勤務時間帯）'!$C$6:$U$35,19,FALSE))</f>
        <v/>
      </c>
      <c r="AF42" s="315" t="str">
        <f>IF(AF40="","",VLOOKUP(AF40,'シフト記号表（勤務時間帯）'!$C$6:$U$35,19,FALSE))</f>
        <v/>
      </c>
      <c r="AG42" s="313" t="str">
        <f>IF(AG40="","",VLOOKUP(AG40,'シフト記号表（勤務時間帯）'!$C$6:$U$35,19,FALSE))</f>
        <v/>
      </c>
      <c r="AH42" s="314" t="str">
        <f>IF(AH40="","",VLOOKUP(AH40,'シフト記号表（勤務時間帯）'!$C$6:$U$35,19,FALSE))</f>
        <v/>
      </c>
      <c r="AI42" s="314" t="str">
        <f>IF(AI40="","",VLOOKUP(AI40,'シフト記号表（勤務時間帯）'!$C$6:$U$35,19,FALSE))</f>
        <v/>
      </c>
      <c r="AJ42" s="314" t="str">
        <f>IF(AJ40="","",VLOOKUP(AJ40,'シフト記号表（勤務時間帯）'!$C$6:$U$35,19,FALSE))</f>
        <v/>
      </c>
      <c r="AK42" s="314" t="str">
        <f>IF(AK40="","",VLOOKUP(AK40,'シフト記号表（勤務時間帯）'!$C$6:$U$35,19,FALSE))</f>
        <v/>
      </c>
      <c r="AL42" s="314" t="str">
        <f>IF(AL40="","",VLOOKUP(AL40,'シフト記号表（勤務時間帯）'!$C$6:$U$35,19,FALSE))</f>
        <v/>
      </c>
      <c r="AM42" s="315" t="str">
        <f>IF(AM40="","",VLOOKUP(AM40,'シフト記号表（勤務時間帯）'!$C$6:$U$35,19,FALSE))</f>
        <v/>
      </c>
      <c r="AN42" s="313" t="str">
        <f>IF(AN40="","",VLOOKUP(AN40,'シフト記号表（勤務時間帯）'!$C$6:$U$35,19,FALSE))</f>
        <v/>
      </c>
      <c r="AO42" s="314" t="str">
        <f>IF(AO40="","",VLOOKUP(AO40,'シフト記号表（勤務時間帯）'!$C$6:$U$35,19,FALSE))</f>
        <v/>
      </c>
      <c r="AP42" s="314" t="str">
        <f>IF(AP40="","",VLOOKUP(AP40,'シフト記号表（勤務時間帯）'!$C$6:$U$35,19,FALSE))</f>
        <v/>
      </c>
      <c r="AQ42" s="314" t="str">
        <f>IF(AQ40="","",VLOOKUP(AQ40,'シフト記号表（勤務時間帯）'!$C$6:$U$35,19,FALSE))</f>
        <v/>
      </c>
      <c r="AR42" s="314" t="str">
        <f>IF(AR40="","",VLOOKUP(AR40,'シフト記号表（勤務時間帯）'!$C$6:$U$35,19,FALSE))</f>
        <v/>
      </c>
      <c r="AS42" s="314" t="str">
        <f>IF(AS40="","",VLOOKUP(AS40,'シフト記号表（勤務時間帯）'!$C$6:$U$35,19,FALSE))</f>
        <v/>
      </c>
      <c r="AT42" s="315" t="str">
        <f>IF(AT40="","",VLOOKUP(AT40,'シフト記号表（勤務時間帯）'!$C$6:$U$35,19,FALSE))</f>
        <v/>
      </c>
      <c r="AU42" s="313" t="str">
        <f>IF(AU40="","",VLOOKUP(AU40,'シフト記号表（勤務時間帯）'!$C$6:$U$35,19,FALSE))</f>
        <v/>
      </c>
      <c r="AV42" s="314" t="str">
        <f>IF(AV40="","",VLOOKUP(AV40,'シフト記号表（勤務時間帯）'!$C$6:$U$35,19,FALSE))</f>
        <v/>
      </c>
      <c r="AW42" s="314" t="str">
        <f>IF(AW40="","",VLOOKUP(AW40,'シフト記号表（勤務時間帯）'!$C$6:$U$35,19,FALSE))</f>
        <v/>
      </c>
      <c r="AX42" s="1016">
        <f>IF($BB$3="４週",SUM(S42:AT42),IF($BB$3="暦月",SUM(S42:AW42),""))</f>
        <v>0</v>
      </c>
      <c r="AY42" s="1017"/>
      <c r="AZ42" s="1018">
        <f>IF($BB$3="４週",AX42/4,IF($BB$3="暦月",'勤務形態一覧表（1枚版）'!AX42/('勤務形態一覧表（1枚版）'!$BB$8/7),""))</f>
        <v>0</v>
      </c>
      <c r="BA42" s="1019"/>
      <c r="BB42" s="1003"/>
      <c r="BC42" s="1004"/>
      <c r="BD42" s="1004"/>
      <c r="BE42" s="1004"/>
      <c r="BF42" s="1005"/>
    </row>
    <row r="43" spans="2:58" ht="20.25" customHeight="1" x14ac:dyDescent="0.2">
      <c r="B43" s="939">
        <f>B40+1</f>
        <v>8</v>
      </c>
      <c r="C43" s="1042"/>
      <c r="D43" s="1043"/>
      <c r="E43" s="1044"/>
      <c r="F43" s="316"/>
      <c r="G43" s="1023"/>
      <c r="H43" s="1025"/>
      <c r="I43" s="955"/>
      <c r="J43" s="955"/>
      <c r="K43" s="956"/>
      <c r="L43" s="1026"/>
      <c r="M43" s="1027"/>
      <c r="N43" s="1027"/>
      <c r="O43" s="1028"/>
      <c r="P43" s="1032" t="s">
        <v>780</v>
      </c>
      <c r="Q43" s="1033"/>
      <c r="R43" s="1034"/>
      <c r="S43" s="305"/>
      <c r="T43" s="306"/>
      <c r="U43" s="306"/>
      <c r="V43" s="306"/>
      <c r="W43" s="306"/>
      <c r="X43" s="306"/>
      <c r="Y43" s="307"/>
      <c r="Z43" s="305"/>
      <c r="AA43" s="306"/>
      <c r="AB43" s="306"/>
      <c r="AC43" s="306"/>
      <c r="AD43" s="306"/>
      <c r="AE43" s="306"/>
      <c r="AF43" s="307"/>
      <c r="AG43" s="305"/>
      <c r="AH43" s="306"/>
      <c r="AI43" s="306"/>
      <c r="AJ43" s="306"/>
      <c r="AK43" s="306"/>
      <c r="AL43" s="306"/>
      <c r="AM43" s="307"/>
      <c r="AN43" s="305"/>
      <c r="AO43" s="306"/>
      <c r="AP43" s="306"/>
      <c r="AQ43" s="306"/>
      <c r="AR43" s="306"/>
      <c r="AS43" s="306"/>
      <c r="AT43" s="307"/>
      <c r="AU43" s="305"/>
      <c r="AV43" s="306"/>
      <c r="AW43" s="306"/>
      <c r="AX43" s="1035"/>
      <c r="AY43" s="1036"/>
      <c r="AZ43" s="1037"/>
      <c r="BA43" s="1038"/>
      <c r="BB43" s="1039"/>
      <c r="BC43" s="1040"/>
      <c r="BD43" s="1040"/>
      <c r="BE43" s="1040"/>
      <c r="BF43" s="1041"/>
    </row>
    <row r="44" spans="2:58" ht="20.25" customHeight="1" x14ac:dyDescent="0.2">
      <c r="B44" s="939"/>
      <c r="C44" s="1045"/>
      <c r="D44" s="1046"/>
      <c r="E44" s="1047"/>
      <c r="F44" s="308"/>
      <c r="G44" s="950"/>
      <c r="H44" s="954"/>
      <c r="I44" s="955"/>
      <c r="J44" s="955"/>
      <c r="K44" s="956"/>
      <c r="L44" s="960"/>
      <c r="M44" s="961"/>
      <c r="N44" s="961"/>
      <c r="O44" s="962"/>
      <c r="P44" s="1006" t="s">
        <v>520</v>
      </c>
      <c r="Q44" s="1007"/>
      <c r="R44" s="1008"/>
      <c r="S44" s="309" t="str">
        <f>IF(S43="","",VLOOKUP(S43,'シフト記号表（勤務時間帯）'!$C$6:$K$35,9,FALSE))</f>
        <v/>
      </c>
      <c r="T44" s="310" t="str">
        <f>IF(T43="","",VLOOKUP(T43,'シフト記号表（勤務時間帯）'!$C$6:$K$35,9,FALSE))</f>
        <v/>
      </c>
      <c r="U44" s="310" t="str">
        <f>IF(U43="","",VLOOKUP(U43,'シフト記号表（勤務時間帯）'!$C$6:$K$35,9,FALSE))</f>
        <v/>
      </c>
      <c r="V44" s="310" t="str">
        <f>IF(V43="","",VLOOKUP(V43,'シフト記号表（勤務時間帯）'!$C$6:$K$35,9,FALSE))</f>
        <v/>
      </c>
      <c r="W44" s="310" t="str">
        <f>IF(W43="","",VLOOKUP(W43,'シフト記号表（勤務時間帯）'!$C$6:$K$35,9,FALSE))</f>
        <v/>
      </c>
      <c r="X44" s="310" t="str">
        <f>IF(X43="","",VLOOKUP(X43,'シフト記号表（勤務時間帯）'!$C$6:$K$35,9,FALSE))</f>
        <v/>
      </c>
      <c r="Y44" s="311" t="str">
        <f>IF(Y43="","",VLOOKUP(Y43,'シフト記号表（勤務時間帯）'!$C$6:$K$35,9,FALSE))</f>
        <v/>
      </c>
      <c r="Z44" s="309" t="str">
        <f>IF(Z43="","",VLOOKUP(Z43,'シフト記号表（勤務時間帯）'!$C$6:$K$35,9,FALSE))</f>
        <v/>
      </c>
      <c r="AA44" s="310" t="str">
        <f>IF(AA43="","",VLOOKUP(AA43,'シフト記号表（勤務時間帯）'!$C$6:$K$35,9,FALSE))</f>
        <v/>
      </c>
      <c r="AB44" s="310" t="str">
        <f>IF(AB43="","",VLOOKUP(AB43,'シフト記号表（勤務時間帯）'!$C$6:$K$35,9,FALSE))</f>
        <v/>
      </c>
      <c r="AC44" s="310" t="str">
        <f>IF(AC43="","",VLOOKUP(AC43,'シフト記号表（勤務時間帯）'!$C$6:$K$35,9,FALSE))</f>
        <v/>
      </c>
      <c r="AD44" s="310" t="str">
        <f>IF(AD43="","",VLOOKUP(AD43,'シフト記号表（勤務時間帯）'!$C$6:$K$35,9,FALSE))</f>
        <v/>
      </c>
      <c r="AE44" s="310" t="str">
        <f>IF(AE43="","",VLOOKUP(AE43,'シフト記号表（勤務時間帯）'!$C$6:$K$35,9,FALSE))</f>
        <v/>
      </c>
      <c r="AF44" s="311" t="str">
        <f>IF(AF43="","",VLOOKUP(AF43,'シフト記号表（勤務時間帯）'!$C$6:$K$35,9,FALSE))</f>
        <v/>
      </c>
      <c r="AG44" s="309" t="str">
        <f>IF(AG43="","",VLOOKUP(AG43,'シフト記号表（勤務時間帯）'!$C$6:$K$35,9,FALSE))</f>
        <v/>
      </c>
      <c r="AH44" s="310" t="str">
        <f>IF(AH43="","",VLOOKUP(AH43,'シフト記号表（勤務時間帯）'!$C$6:$K$35,9,FALSE))</f>
        <v/>
      </c>
      <c r="AI44" s="310" t="str">
        <f>IF(AI43="","",VLOOKUP(AI43,'シフト記号表（勤務時間帯）'!$C$6:$K$35,9,FALSE))</f>
        <v/>
      </c>
      <c r="AJ44" s="310" t="str">
        <f>IF(AJ43="","",VLOOKUP(AJ43,'シフト記号表（勤務時間帯）'!$C$6:$K$35,9,FALSE))</f>
        <v/>
      </c>
      <c r="AK44" s="310" t="str">
        <f>IF(AK43="","",VLOOKUP(AK43,'シフト記号表（勤務時間帯）'!$C$6:$K$35,9,FALSE))</f>
        <v/>
      </c>
      <c r="AL44" s="310" t="str">
        <f>IF(AL43="","",VLOOKUP(AL43,'シフト記号表（勤務時間帯）'!$C$6:$K$35,9,FALSE))</f>
        <v/>
      </c>
      <c r="AM44" s="311" t="str">
        <f>IF(AM43="","",VLOOKUP(AM43,'シフト記号表（勤務時間帯）'!$C$6:$K$35,9,FALSE))</f>
        <v/>
      </c>
      <c r="AN44" s="309" t="str">
        <f>IF(AN43="","",VLOOKUP(AN43,'シフト記号表（勤務時間帯）'!$C$6:$K$35,9,FALSE))</f>
        <v/>
      </c>
      <c r="AO44" s="310" t="str">
        <f>IF(AO43="","",VLOOKUP(AO43,'シフト記号表（勤務時間帯）'!$C$6:$K$35,9,FALSE))</f>
        <v/>
      </c>
      <c r="AP44" s="310" t="str">
        <f>IF(AP43="","",VLOOKUP(AP43,'シフト記号表（勤務時間帯）'!$C$6:$K$35,9,FALSE))</f>
        <v/>
      </c>
      <c r="AQ44" s="310" t="str">
        <f>IF(AQ43="","",VLOOKUP(AQ43,'シフト記号表（勤務時間帯）'!$C$6:$K$35,9,FALSE))</f>
        <v/>
      </c>
      <c r="AR44" s="310" t="str">
        <f>IF(AR43="","",VLOOKUP(AR43,'シフト記号表（勤務時間帯）'!$C$6:$K$35,9,FALSE))</f>
        <v/>
      </c>
      <c r="AS44" s="310" t="str">
        <f>IF(AS43="","",VLOOKUP(AS43,'シフト記号表（勤務時間帯）'!$C$6:$K$35,9,FALSE))</f>
        <v/>
      </c>
      <c r="AT44" s="311" t="str">
        <f>IF(AT43="","",VLOOKUP(AT43,'シフト記号表（勤務時間帯）'!$C$6:$K$35,9,FALSE))</f>
        <v/>
      </c>
      <c r="AU44" s="309" t="str">
        <f>IF(AU43="","",VLOOKUP(AU43,'シフト記号表（勤務時間帯）'!$C$6:$K$35,9,FALSE))</f>
        <v/>
      </c>
      <c r="AV44" s="310" t="str">
        <f>IF(AV43="","",VLOOKUP(AV43,'シフト記号表（勤務時間帯）'!$C$6:$K$35,9,FALSE))</f>
        <v/>
      </c>
      <c r="AW44" s="310" t="str">
        <f>IF(AW43="","",VLOOKUP(AW43,'シフト記号表（勤務時間帯）'!$C$6:$K$35,9,FALSE))</f>
        <v/>
      </c>
      <c r="AX44" s="1009">
        <f>IF($BB$3="４週",SUM(S44:AT44),IF($BB$3="暦月",SUM(S44:AW44),""))</f>
        <v>0</v>
      </c>
      <c r="AY44" s="1010"/>
      <c r="AZ44" s="1011">
        <f>IF($BB$3="４週",AX44/4,IF($BB$3="暦月",'勤務形態一覧表（1枚版）'!AX44/('勤務形態一覧表（1枚版）'!$BB$8/7),""))</f>
        <v>0</v>
      </c>
      <c r="BA44" s="1012"/>
      <c r="BB44" s="1000"/>
      <c r="BC44" s="1001"/>
      <c r="BD44" s="1001"/>
      <c r="BE44" s="1001"/>
      <c r="BF44" s="1002"/>
    </row>
    <row r="45" spans="2:58" ht="20.25" customHeight="1" x14ac:dyDescent="0.2">
      <c r="B45" s="939"/>
      <c r="C45" s="1048"/>
      <c r="D45" s="1049"/>
      <c r="E45" s="1050"/>
      <c r="F45" s="308">
        <f>C43</f>
        <v>0</v>
      </c>
      <c r="G45" s="1024"/>
      <c r="H45" s="954"/>
      <c r="I45" s="955"/>
      <c r="J45" s="955"/>
      <c r="K45" s="956"/>
      <c r="L45" s="1029"/>
      <c r="M45" s="1030"/>
      <c r="N45" s="1030"/>
      <c r="O45" s="1031"/>
      <c r="P45" s="1013" t="s">
        <v>521</v>
      </c>
      <c r="Q45" s="1014"/>
      <c r="R45" s="1015"/>
      <c r="S45" s="313" t="str">
        <f>IF(S43="","",VLOOKUP(S43,'シフト記号表（勤務時間帯）'!$C$6:$U$35,19,FALSE))</f>
        <v/>
      </c>
      <c r="T45" s="314" t="str">
        <f>IF(T43="","",VLOOKUP(T43,'シフト記号表（勤務時間帯）'!$C$6:$U$35,19,FALSE))</f>
        <v/>
      </c>
      <c r="U45" s="314" t="str">
        <f>IF(U43="","",VLOOKUP(U43,'シフト記号表（勤務時間帯）'!$C$6:$U$35,19,FALSE))</f>
        <v/>
      </c>
      <c r="V45" s="314" t="str">
        <f>IF(V43="","",VLOOKUP(V43,'シフト記号表（勤務時間帯）'!$C$6:$U$35,19,FALSE))</f>
        <v/>
      </c>
      <c r="W45" s="314" t="str">
        <f>IF(W43="","",VLOOKUP(W43,'シフト記号表（勤務時間帯）'!$C$6:$U$35,19,FALSE))</f>
        <v/>
      </c>
      <c r="X45" s="314" t="str">
        <f>IF(X43="","",VLOOKUP(X43,'シフト記号表（勤務時間帯）'!$C$6:$U$35,19,FALSE))</f>
        <v/>
      </c>
      <c r="Y45" s="315" t="str">
        <f>IF(Y43="","",VLOOKUP(Y43,'シフト記号表（勤務時間帯）'!$C$6:$U$35,19,FALSE))</f>
        <v/>
      </c>
      <c r="Z45" s="313" t="str">
        <f>IF(Z43="","",VLOOKUP(Z43,'シフト記号表（勤務時間帯）'!$C$6:$U$35,19,FALSE))</f>
        <v/>
      </c>
      <c r="AA45" s="314" t="str">
        <f>IF(AA43="","",VLOOKUP(AA43,'シフト記号表（勤務時間帯）'!$C$6:$U$35,19,FALSE))</f>
        <v/>
      </c>
      <c r="AB45" s="314" t="str">
        <f>IF(AB43="","",VLOOKUP(AB43,'シフト記号表（勤務時間帯）'!$C$6:$U$35,19,FALSE))</f>
        <v/>
      </c>
      <c r="AC45" s="314" t="str">
        <f>IF(AC43="","",VLOOKUP(AC43,'シフト記号表（勤務時間帯）'!$C$6:$U$35,19,FALSE))</f>
        <v/>
      </c>
      <c r="AD45" s="314" t="str">
        <f>IF(AD43="","",VLOOKUP(AD43,'シフト記号表（勤務時間帯）'!$C$6:$U$35,19,FALSE))</f>
        <v/>
      </c>
      <c r="AE45" s="314" t="str">
        <f>IF(AE43="","",VLOOKUP(AE43,'シフト記号表（勤務時間帯）'!$C$6:$U$35,19,FALSE))</f>
        <v/>
      </c>
      <c r="AF45" s="315" t="str">
        <f>IF(AF43="","",VLOOKUP(AF43,'シフト記号表（勤務時間帯）'!$C$6:$U$35,19,FALSE))</f>
        <v/>
      </c>
      <c r="AG45" s="313" t="str">
        <f>IF(AG43="","",VLOOKUP(AG43,'シフト記号表（勤務時間帯）'!$C$6:$U$35,19,FALSE))</f>
        <v/>
      </c>
      <c r="AH45" s="314" t="str">
        <f>IF(AH43="","",VLOOKUP(AH43,'シフト記号表（勤務時間帯）'!$C$6:$U$35,19,FALSE))</f>
        <v/>
      </c>
      <c r="AI45" s="314" t="str">
        <f>IF(AI43="","",VLOOKUP(AI43,'シフト記号表（勤務時間帯）'!$C$6:$U$35,19,FALSE))</f>
        <v/>
      </c>
      <c r="AJ45" s="314" t="str">
        <f>IF(AJ43="","",VLOOKUP(AJ43,'シフト記号表（勤務時間帯）'!$C$6:$U$35,19,FALSE))</f>
        <v/>
      </c>
      <c r="AK45" s="314" t="str">
        <f>IF(AK43="","",VLOOKUP(AK43,'シフト記号表（勤務時間帯）'!$C$6:$U$35,19,FALSE))</f>
        <v/>
      </c>
      <c r="AL45" s="314" t="str">
        <f>IF(AL43="","",VLOOKUP(AL43,'シフト記号表（勤務時間帯）'!$C$6:$U$35,19,FALSE))</f>
        <v/>
      </c>
      <c r="AM45" s="315" t="str">
        <f>IF(AM43="","",VLOOKUP(AM43,'シフト記号表（勤務時間帯）'!$C$6:$U$35,19,FALSE))</f>
        <v/>
      </c>
      <c r="AN45" s="313" t="str">
        <f>IF(AN43="","",VLOOKUP(AN43,'シフト記号表（勤務時間帯）'!$C$6:$U$35,19,FALSE))</f>
        <v/>
      </c>
      <c r="AO45" s="314" t="str">
        <f>IF(AO43="","",VLOOKUP(AO43,'シフト記号表（勤務時間帯）'!$C$6:$U$35,19,FALSE))</f>
        <v/>
      </c>
      <c r="AP45" s="314" t="str">
        <f>IF(AP43="","",VLOOKUP(AP43,'シフト記号表（勤務時間帯）'!$C$6:$U$35,19,FALSE))</f>
        <v/>
      </c>
      <c r="AQ45" s="314" t="str">
        <f>IF(AQ43="","",VLOOKUP(AQ43,'シフト記号表（勤務時間帯）'!$C$6:$U$35,19,FALSE))</f>
        <v/>
      </c>
      <c r="AR45" s="314" t="str">
        <f>IF(AR43="","",VLOOKUP(AR43,'シフト記号表（勤務時間帯）'!$C$6:$U$35,19,FALSE))</f>
        <v/>
      </c>
      <c r="AS45" s="314" t="str">
        <f>IF(AS43="","",VLOOKUP(AS43,'シフト記号表（勤務時間帯）'!$C$6:$U$35,19,FALSE))</f>
        <v/>
      </c>
      <c r="AT45" s="315" t="str">
        <f>IF(AT43="","",VLOOKUP(AT43,'シフト記号表（勤務時間帯）'!$C$6:$U$35,19,FALSE))</f>
        <v/>
      </c>
      <c r="AU45" s="313" t="str">
        <f>IF(AU43="","",VLOOKUP(AU43,'シフト記号表（勤務時間帯）'!$C$6:$U$35,19,FALSE))</f>
        <v/>
      </c>
      <c r="AV45" s="314" t="str">
        <f>IF(AV43="","",VLOOKUP(AV43,'シフト記号表（勤務時間帯）'!$C$6:$U$35,19,FALSE))</f>
        <v/>
      </c>
      <c r="AW45" s="314" t="str">
        <f>IF(AW43="","",VLOOKUP(AW43,'シフト記号表（勤務時間帯）'!$C$6:$U$35,19,FALSE))</f>
        <v/>
      </c>
      <c r="AX45" s="1016">
        <f>IF($BB$3="４週",SUM(S45:AT45),IF($BB$3="暦月",SUM(S45:AW45),""))</f>
        <v>0</v>
      </c>
      <c r="AY45" s="1017"/>
      <c r="AZ45" s="1018">
        <f>IF($BB$3="４週",AX45/4,IF($BB$3="暦月",'勤務形態一覧表（1枚版）'!AX45/('勤務形態一覧表（1枚版）'!$BB$8/7),""))</f>
        <v>0</v>
      </c>
      <c r="BA45" s="1019"/>
      <c r="BB45" s="1003"/>
      <c r="BC45" s="1004"/>
      <c r="BD45" s="1004"/>
      <c r="BE45" s="1004"/>
      <c r="BF45" s="1005"/>
    </row>
    <row r="46" spans="2:58" ht="20.25" customHeight="1" x14ac:dyDescent="0.2">
      <c r="B46" s="939">
        <f>B43+1</f>
        <v>9</v>
      </c>
      <c r="C46" s="1042"/>
      <c r="D46" s="1043"/>
      <c r="E46" s="1044"/>
      <c r="F46" s="316"/>
      <c r="G46" s="1023"/>
      <c r="H46" s="1025"/>
      <c r="I46" s="955"/>
      <c r="J46" s="955"/>
      <c r="K46" s="956"/>
      <c r="L46" s="1026"/>
      <c r="M46" s="1027"/>
      <c r="N46" s="1027"/>
      <c r="O46" s="1028"/>
      <c r="P46" s="1032" t="s">
        <v>779</v>
      </c>
      <c r="Q46" s="1033"/>
      <c r="R46" s="1034"/>
      <c r="S46" s="305"/>
      <c r="T46" s="306"/>
      <c r="U46" s="306"/>
      <c r="V46" s="306"/>
      <c r="W46" s="306"/>
      <c r="X46" s="306"/>
      <c r="Y46" s="307"/>
      <c r="Z46" s="305"/>
      <c r="AA46" s="306"/>
      <c r="AB46" s="306"/>
      <c r="AC46" s="306"/>
      <c r="AD46" s="306"/>
      <c r="AE46" s="306"/>
      <c r="AF46" s="307"/>
      <c r="AG46" s="305"/>
      <c r="AH46" s="306"/>
      <c r="AI46" s="306"/>
      <c r="AJ46" s="306"/>
      <c r="AK46" s="306"/>
      <c r="AL46" s="306"/>
      <c r="AM46" s="307"/>
      <c r="AN46" s="305"/>
      <c r="AO46" s="306"/>
      <c r="AP46" s="306"/>
      <c r="AQ46" s="306"/>
      <c r="AR46" s="306"/>
      <c r="AS46" s="306"/>
      <c r="AT46" s="307"/>
      <c r="AU46" s="305"/>
      <c r="AV46" s="306"/>
      <c r="AW46" s="306"/>
      <c r="AX46" s="1035"/>
      <c r="AY46" s="1036"/>
      <c r="AZ46" s="1037"/>
      <c r="BA46" s="1038"/>
      <c r="BB46" s="1039"/>
      <c r="BC46" s="1040"/>
      <c r="BD46" s="1040"/>
      <c r="BE46" s="1040"/>
      <c r="BF46" s="1041"/>
    </row>
    <row r="47" spans="2:58" ht="20.25" customHeight="1" x14ac:dyDescent="0.2">
      <c r="B47" s="939"/>
      <c r="C47" s="1045"/>
      <c r="D47" s="1046"/>
      <c r="E47" s="1047"/>
      <c r="F47" s="308"/>
      <c r="G47" s="950"/>
      <c r="H47" s="954"/>
      <c r="I47" s="955"/>
      <c r="J47" s="955"/>
      <c r="K47" s="956"/>
      <c r="L47" s="960"/>
      <c r="M47" s="961"/>
      <c r="N47" s="961"/>
      <c r="O47" s="962"/>
      <c r="P47" s="1006" t="s">
        <v>520</v>
      </c>
      <c r="Q47" s="1007"/>
      <c r="R47" s="1008"/>
      <c r="S47" s="309" t="str">
        <f>IF(S46="","",VLOOKUP(S46,'シフト記号表（勤務時間帯）'!$C$6:$K$35,9,FALSE))</f>
        <v/>
      </c>
      <c r="T47" s="310" t="str">
        <f>IF(T46="","",VLOOKUP(T46,'シフト記号表（勤務時間帯）'!$C$6:$K$35,9,FALSE))</f>
        <v/>
      </c>
      <c r="U47" s="310" t="str">
        <f>IF(U46="","",VLOOKUP(U46,'シフト記号表（勤務時間帯）'!$C$6:$K$35,9,FALSE))</f>
        <v/>
      </c>
      <c r="V47" s="310" t="str">
        <f>IF(V46="","",VLOOKUP(V46,'シフト記号表（勤務時間帯）'!$C$6:$K$35,9,FALSE))</f>
        <v/>
      </c>
      <c r="W47" s="310" t="str">
        <f>IF(W46="","",VLOOKUP(W46,'シフト記号表（勤務時間帯）'!$C$6:$K$35,9,FALSE))</f>
        <v/>
      </c>
      <c r="X47" s="310" t="str">
        <f>IF(X46="","",VLOOKUP(X46,'シフト記号表（勤務時間帯）'!$C$6:$K$35,9,FALSE))</f>
        <v/>
      </c>
      <c r="Y47" s="311" t="str">
        <f>IF(Y46="","",VLOOKUP(Y46,'シフト記号表（勤務時間帯）'!$C$6:$K$35,9,FALSE))</f>
        <v/>
      </c>
      <c r="Z47" s="309" t="str">
        <f>IF(Z46="","",VLOOKUP(Z46,'シフト記号表（勤務時間帯）'!$C$6:$K$35,9,FALSE))</f>
        <v/>
      </c>
      <c r="AA47" s="310" t="str">
        <f>IF(AA46="","",VLOOKUP(AA46,'シフト記号表（勤務時間帯）'!$C$6:$K$35,9,FALSE))</f>
        <v/>
      </c>
      <c r="AB47" s="310" t="str">
        <f>IF(AB46="","",VLOOKUP(AB46,'シフト記号表（勤務時間帯）'!$C$6:$K$35,9,FALSE))</f>
        <v/>
      </c>
      <c r="AC47" s="310" t="str">
        <f>IF(AC46="","",VLOOKUP(AC46,'シフト記号表（勤務時間帯）'!$C$6:$K$35,9,FALSE))</f>
        <v/>
      </c>
      <c r="AD47" s="310" t="str">
        <f>IF(AD46="","",VLOOKUP(AD46,'シフト記号表（勤務時間帯）'!$C$6:$K$35,9,FALSE))</f>
        <v/>
      </c>
      <c r="AE47" s="310" t="str">
        <f>IF(AE46="","",VLOOKUP(AE46,'シフト記号表（勤務時間帯）'!$C$6:$K$35,9,FALSE))</f>
        <v/>
      </c>
      <c r="AF47" s="311" t="str">
        <f>IF(AF46="","",VLOOKUP(AF46,'シフト記号表（勤務時間帯）'!$C$6:$K$35,9,FALSE))</f>
        <v/>
      </c>
      <c r="AG47" s="309" t="str">
        <f>IF(AG46="","",VLOOKUP(AG46,'シフト記号表（勤務時間帯）'!$C$6:$K$35,9,FALSE))</f>
        <v/>
      </c>
      <c r="AH47" s="310" t="str">
        <f>IF(AH46="","",VLOOKUP(AH46,'シフト記号表（勤務時間帯）'!$C$6:$K$35,9,FALSE))</f>
        <v/>
      </c>
      <c r="AI47" s="310" t="str">
        <f>IF(AI46="","",VLOOKUP(AI46,'シフト記号表（勤務時間帯）'!$C$6:$K$35,9,FALSE))</f>
        <v/>
      </c>
      <c r="AJ47" s="310" t="str">
        <f>IF(AJ46="","",VLOOKUP(AJ46,'シフト記号表（勤務時間帯）'!$C$6:$K$35,9,FALSE))</f>
        <v/>
      </c>
      <c r="AK47" s="310" t="str">
        <f>IF(AK46="","",VLOOKUP(AK46,'シフト記号表（勤務時間帯）'!$C$6:$K$35,9,FALSE))</f>
        <v/>
      </c>
      <c r="AL47" s="310" t="str">
        <f>IF(AL46="","",VLOOKUP(AL46,'シフト記号表（勤務時間帯）'!$C$6:$K$35,9,FALSE))</f>
        <v/>
      </c>
      <c r="AM47" s="311" t="str">
        <f>IF(AM46="","",VLOOKUP(AM46,'シフト記号表（勤務時間帯）'!$C$6:$K$35,9,FALSE))</f>
        <v/>
      </c>
      <c r="AN47" s="309" t="str">
        <f>IF(AN46="","",VLOOKUP(AN46,'シフト記号表（勤務時間帯）'!$C$6:$K$35,9,FALSE))</f>
        <v/>
      </c>
      <c r="AO47" s="310" t="str">
        <f>IF(AO46="","",VLOOKUP(AO46,'シフト記号表（勤務時間帯）'!$C$6:$K$35,9,FALSE))</f>
        <v/>
      </c>
      <c r="AP47" s="310" t="str">
        <f>IF(AP46="","",VLOOKUP(AP46,'シフト記号表（勤務時間帯）'!$C$6:$K$35,9,FALSE))</f>
        <v/>
      </c>
      <c r="AQ47" s="310" t="str">
        <f>IF(AQ46="","",VLOOKUP(AQ46,'シフト記号表（勤務時間帯）'!$C$6:$K$35,9,FALSE))</f>
        <v/>
      </c>
      <c r="AR47" s="310" t="str">
        <f>IF(AR46="","",VLOOKUP(AR46,'シフト記号表（勤務時間帯）'!$C$6:$K$35,9,FALSE))</f>
        <v/>
      </c>
      <c r="AS47" s="310" t="str">
        <f>IF(AS46="","",VLOOKUP(AS46,'シフト記号表（勤務時間帯）'!$C$6:$K$35,9,FALSE))</f>
        <v/>
      </c>
      <c r="AT47" s="311" t="str">
        <f>IF(AT46="","",VLOOKUP(AT46,'シフト記号表（勤務時間帯）'!$C$6:$K$35,9,FALSE))</f>
        <v/>
      </c>
      <c r="AU47" s="309" t="str">
        <f>IF(AU46="","",VLOOKUP(AU46,'シフト記号表（勤務時間帯）'!$C$6:$K$35,9,FALSE))</f>
        <v/>
      </c>
      <c r="AV47" s="310" t="str">
        <f>IF(AV46="","",VLOOKUP(AV46,'シフト記号表（勤務時間帯）'!$C$6:$K$35,9,FALSE))</f>
        <v/>
      </c>
      <c r="AW47" s="310" t="str">
        <f>IF(AW46="","",VLOOKUP(AW46,'シフト記号表（勤務時間帯）'!$C$6:$K$35,9,FALSE))</f>
        <v/>
      </c>
      <c r="AX47" s="1009">
        <f>IF($BB$3="４週",SUM(S47:AT47),IF($BB$3="暦月",SUM(S47:AW47),""))</f>
        <v>0</v>
      </c>
      <c r="AY47" s="1010"/>
      <c r="AZ47" s="1011">
        <f>IF($BB$3="４週",AX47/4,IF($BB$3="暦月",'勤務形態一覧表（1枚版）'!AX47/('勤務形態一覧表（1枚版）'!$BB$8/7),""))</f>
        <v>0</v>
      </c>
      <c r="BA47" s="1012"/>
      <c r="BB47" s="1000"/>
      <c r="BC47" s="1001"/>
      <c r="BD47" s="1001"/>
      <c r="BE47" s="1001"/>
      <c r="BF47" s="1002"/>
    </row>
    <row r="48" spans="2:58" ht="20.25" customHeight="1" x14ac:dyDescent="0.2">
      <c r="B48" s="939"/>
      <c r="C48" s="1048"/>
      <c r="D48" s="1049"/>
      <c r="E48" s="1050"/>
      <c r="F48" s="308">
        <f>C46</f>
        <v>0</v>
      </c>
      <c r="G48" s="1024"/>
      <c r="H48" s="954"/>
      <c r="I48" s="955"/>
      <c r="J48" s="955"/>
      <c r="K48" s="956"/>
      <c r="L48" s="1029"/>
      <c r="M48" s="1030"/>
      <c r="N48" s="1030"/>
      <c r="O48" s="1031"/>
      <c r="P48" s="1013" t="s">
        <v>521</v>
      </c>
      <c r="Q48" s="1014"/>
      <c r="R48" s="1015"/>
      <c r="S48" s="313" t="str">
        <f>IF(S46="","",VLOOKUP(S46,'シフト記号表（勤務時間帯）'!$C$6:$U$35,19,FALSE))</f>
        <v/>
      </c>
      <c r="T48" s="314" t="str">
        <f>IF(T46="","",VLOOKUP(T46,'シフト記号表（勤務時間帯）'!$C$6:$U$35,19,FALSE))</f>
        <v/>
      </c>
      <c r="U48" s="314" t="str">
        <f>IF(U46="","",VLOOKUP(U46,'シフト記号表（勤務時間帯）'!$C$6:$U$35,19,FALSE))</f>
        <v/>
      </c>
      <c r="V48" s="314" t="str">
        <f>IF(V46="","",VLOOKUP(V46,'シフト記号表（勤務時間帯）'!$C$6:$U$35,19,FALSE))</f>
        <v/>
      </c>
      <c r="W48" s="314" t="str">
        <f>IF(W46="","",VLOOKUP(W46,'シフト記号表（勤務時間帯）'!$C$6:$U$35,19,FALSE))</f>
        <v/>
      </c>
      <c r="X48" s="314" t="str">
        <f>IF(X46="","",VLOOKUP(X46,'シフト記号表（勤務時間帯）'!$C$6:$U$35,19,FALSE))</f>
        <v/>
      </c>
      <c r="Y48" s="315" t="str">
        <f>IF(Y46="","",VLOOKUP(Y46,'シフト記号表（勤務時間帯）'!$C$6:$U$35,19,FALSE))</f>
        <v/>
      </c>
      <c r="Z48" s="313" t="str">
        <f>IF(Z46="","",VLOOKUP(Z46,'シフト記号表（勤務時間帯）'!$C$6:$U$35,19,FALSE))</f>
        <v/>
      </c>
      <c r="AA48" s="314" t="str">
        <f>IF(AA46="","",VLOOKUP(AA46,'シフト記号表（勤務時間帯）'!$C$6:$U$35,19,FALSE))</f>
        <v/>
      </c>
      <c r="AB48" s="314" t="str">
        <f>IF(AB46="","",VLOOKUP(AB46,'シフト記号表（勤務時間帯）'!$C$6:$U$35,19,FALSE))</f>
        <v/>
      </c>
      <c r="AC48" s="314" t="str">
        <f>IF(AC46="","",VLOOKUP(AC46,'シフト記号表（勤務時間帯）'!$C$6:$U$35,19,FALSE))</f>
        <v/>
      </c>
      <c r="AD48" s="314" t="str">
        <f>IF(AD46="","",VLOOKUP(AD46,'シフト記号表（勤務時間帯）'!$C$6:$U$35,19,FALSE))</f>
        <v/>
      </c>
      <c r="AE48" s="314" t="str">
        <f>IF(AE46="","",VLOOKUP(AE46,'シフト記号表（勤務時間帯）'!$C$6:$U$35,19,FALSE))</f>
        <v/>
      </c>
      <c r="AF48" s="315" t="str">
        <f>IF(AF46="","",VLOOKUP(AF46,'シフト記号表（勤務時間帯）'!$C$6:$U$35,19,FALSE))</f>
        <v/>
      </c>
      <c r="AG48" s="313" t="str">
        <f>IF(AG46="","",VLOOKUP(AG46,'シフト記号表（勤務時間帯）'!$C$6:$U$35,19,FALSE))</f>
        <v/>
      </c>
      <c r="AH48" s="314" t="str">
        <f>IF(AH46="","",VLOOKUP(AH46,'シフト記号表（勤務時間帯）'!$C$6:$U$35,19,FALSE))</f>
        <v/>
      </c>
      <c r="AI48" s="314" t="str">
        <f>IF(AI46="","",VLOOKUP(AI46,'シフト記号表（勤務時間帯）'!$C$6:$U$35,19,FALSE))</f>
        <v/>
      </c>
      <c r="AJ48" s="314" t="str">
        <f>IF(AJ46="","",VLOOKUP(AJ46,'シフト記号表（勤務時間帯）'!$C$6:$U$35,19,FALSE))</f>
        <v/>
      </c>
      <c r="AK48" s="314" t="str">
        <f>IF(AK46="","",VLOOKUP(AK46,'シフト記号表（勤務時間帯）'!$C$6:$U$35,19,FALSE))</f>
        <v/>
      </c>
      <c r="AL48" s="314" t="str">
        <f>IF(AL46="","",VLOOKUP(AL46,'シフト記号表（勤務時間帯）'!$C$6:$U$35,19,FALSE))</f>
        <v/>
      </c>
      <c r="AM48" s="315" t="str">
        <f>IF(AM46="","",VLOOKUP(AM46,'シフト記号表（勤務時間帯）'!$C$6:$U$35,19,FALSE))</f>
        <v/>
      </c>
      <c r="AN48" s="313" t="str">
        <f>IF(AN46="","",VLOOKUP(AN46,'シフト記号表（勤務時間帯）'!$C$6:$U$35,19,FALSE))</f>
        <v/>
      </c>
      <c r="AO48" s="314" t="str">
        <f>IF(AO46="","",VLOOKUP(AO46,'シフト記号表（勤務時間帯）'!$C$6:$U$35,19,FALSE))</f>
        <v/>
      </c>
      <c r="AP48" s="314" t="str">
        <f>IF(AP46="","",VLOOKUP(AP46,'シフト記号表（勤務時間帯）'!$C$6:$U$35,19,FALSE))</f>
        <v/>
      </c>
      <c r="AQ48" s="314" t="str">
        <f>IF(AQ46="","",VLOOKUP(AQ46,'シフト記号表（勤務時間帯）'!$C$6:$U$35,19,FALSE))</f>
        <v/>
      </c>
      <c r="AR48" s="314" t="str">
        <f>IF(AR46="","",VLOOKUP(AR46,'シフト記号表（勤務時間帯）'!$C$6:$U$35,19,FALSE))</f>
        <v/>
      </c>
      <c r="AS48" s="314" t="str">
        <f>IF(AS46="","",VLOOKUP(AS46,'シフト記号表（勤務時間帯）'!$C$6:$U$35,19,FALSE))</f>
        <v/>
      </c>
      <c r="AT48" s="315" t="str">
        <f>IF(AT46="","",VLOOKUP(AT46,'シフト記号表（勤務時間帯）'!$C$6:$U$35,19,FALSE))</f>
        <v/>
      </c>
      <c r="AU48" s="313" t="str">
        <f>IF(AU46="","",VLOOKUP(AU46,'シフト記号表（勤務時間帯）'!$C$6:$U$35,19,FALSE))</f>
        <v/>
      </c>
      <c r="AV48" s="314" t="str">
        <f>IF(AV46="","",VLOOKUP(AV46,'シフト記号表（勤務時間帯）'!$C$6:$U$35,19,FALSE))</f>
        <v/>
      </c>
      <c r="AW48" s="314" t="str">
        <f>IF(AW46="","",VLOOKUP(AW46,'シフト記号表（勤務時間帯）'!$C$6:$U$35,19,FALSE))</f>
        <v/>
      </c>
      <c r="AX48" s="1016">
        <f>IF($BB$3="４週",SUM(S48:AT48),IF($BB$3="暦月",SUM(S48:AW48),""))</f>
        <v>0</v>
      </c>
      <c r="AY48" s="1017"/>
      <c r="AZ48" s="1018">
        <f>IF($BB$3="４週",AX48/4,IF($BB$3="暦月",'勤務形態一覧表（1枚版）'!AX48/('勤務形態一覧表（1枚版）'!$BB$8/7),""))</f>
        <v>0</v>
      </c>
      <c r="BA48" s="1019"/>
      <c r="BB48" s="1003"/>
      <c r="BC48" s="1004"/>
      <c r="BD48" s="1004"/>
      <c r="BE48" s="1004"/>
      <c r="BF48" s="1005"/>
    </row>
    <row r="49" spans="2:58" ht="20.25" customHeight="1" x14ac:dyDescent="0.2">
      <c r="B49" s="939">
        <f>B46+1</f>
        <v>10</v>
      </c>
      <c r="C49" s="1042"/>
      <c r="D49" s="1043"/>
      <c r="E49" s="1044"/>
      <c r="F49" s="316"/>
      <c r="G49" s="1023"/>
      <c r="H49" s="1025"/>
      <c r="I49" s="955"/>
      <c r="J49" s="955"/>
      <c r="K49" s="956"/>
      <c r="L49" s="1026"/>
      <c r="M49" s="1027"/>
      <c r="N49" s="1027"/>
      <c r="O49" s="1028"/>
      <c r="P49" s="1032" t="s">
        <v>780</v>
      </c>
      <c r="Q49" s="1033"/>
      <c r="R49" s="1034"/>
      <c r="S49" s="305"/>
      <c r="T49" s="306"/>
      <c r="U49" s="306"/>
      <c r="V49" s="306"/>
      <c r="W49" s="306"/>
      <c r="X49" s="306"/>
      <c r="Y49" s="307"/>
      <c r="Z49" s="305"/>
      <c r="AA49" s="306"/>
      <c r="AB49" s="306"/>
      <c r="AC49" s="306"/>
      <c r="AD49" s="306"/>
      <c r="AE49" s="306"/>
      <c r="AF49" s="307"/>
      <c r="AG49" s="305"/>
      <c r="AH49" s="306"/>
      <c r="AI49" s="306"/>
      <c r="AJ49" s="306"/>
      <c r="AK49" s="306"/>
      <c r="AL49" s="306"/>
      <c r="AM49" s="307"/>
      <c r="AN49" s="305"/>
      <c r="AO49" s="306"/>
      <c r="AP49" s="306"/>
      <c r="AQ49" s="306"/>
      <c r="AR49" s="306"/>
      <c r="AS49" s="306"/>
      <c r="AT49" s="307"/>
      <c r="AU49" s="305"/>
      <c r="AV49" s="306"/>
      <c r="AW49" s="306"/>
      <c r="AX49" s="1035"/>
      <c r="AY49" s="1036"/>
      <c r="AZ49" s="1037"/>
      <c r="BA49" s="1038"/>
      <c r="BB49" s="1039"/>
      <c r="BC49" s="1040"/>
      <c r="BD49" s="1040"/>
      <c r="BE49" s="1040"/>
      <c r="BF49" s="1041"/>
    </row>
    <row r="50" spans="2:58" ht="20.25" customHeight="1" x14ac:dyDescent="0.2">
      <c r="B50" s="939"/>
      <c r="C50" s="1045"/>
      <c r="D50" s="1046"/>
      <c r="E50" s="1047"/>
      <c r="F50" s="308"/>
      <c r="G50" s="950"/>
      <c r="H50" s="954"/>
      <c r="I50" s="955"/>
      <c r="J50" s="955"/>
      <c r="K50" s="956"/>
      <c r="L50" s="960"/>
      <c r="M50" s="961"/>
      <c r="N50" s="961"/>
      <c r="O50" s="962"/>
      <c r="P50" s="1006" t="s">
        <v>520</v>
      </c>
      <c r="Q50" s="1007"/>
      <c r="R50" s="1008"/>
      <c r="S50" s="309" t="str">
        <f>IF(S49="","",VLOOKUP(S49,'シフト記号表（勤務時間帯）'!$C$6:$K$35,9,FALSE))</f>
        <v/>
      </c>
      <c r="T50" s="310" t="str">
        <f>IF(T49="","",VLOOKUP(T49,'シフト記号表（勤務時間帯）'!$C$6:$K$35,9,FALSE))</f>
        <v/>
      </c>
      <c r="U50" s="310" t="str">
        <f>IF(U49="","",VLOOKUP(U49,'シフト記号表（勤務時間帯）'!$C$6:$K$35,9,FALSE))</f>
        <v/>
      </c>
      <c r="V50" s="310" t="str">
        <f>IF(V49="","",VLOOKUP(V49,'シフト記号表（勤務時間帯）'!$C$6:$K$35,9,FALSE))</f>
        <v/>
      </c>
      <c r="W50" s="310" t="str">
        <f>IF(W49="","",VLOOKUP(W49,'シフト記号表（勤務時間帯）'!$C$6:$K$35,9,FALSE))</f>
        <v/>
      </c>
      <c r="X50" s="310" t="str">
        <f>IF(X49="","",VLOOKUP(X49,'シフト記号表（勤務時間帯）'!$C$6:$K$35,9,FALSE))</f>
        <v/>
      </c>
      <c r="Y50" s="311" t="str">
        <f>IF(Y49="","",VLOOKUP(Y49,'シフト記号表（勤務時間帯）'!$C$6:$K$35,9,FALSE))</f>
        <v/>
      </c>
      <c r="Z50" s="309" t="str">
        <f>IF(Z49="","",VLOOKUP(Z49,'シフト記号表（勤務時間帯）'!$C$6:$K$35,9,FALSE))</f>
        <v/>
      </c>
      <c r="AA50" s="310" t="str">
        <f>IF(AA49="","",VLOOKUP(AA49,'シフト記号表（勤務時間帯）'!$C$6:$K$35,9,FALSE))</f>
        <v/>
      </c>
      <c r="AB50" s="310" t="str">
        <f>IF(AB49="","",VLOOKUP(AB49,'シフト記号表（勤務時間帯）'!$C$6:$K$35,9,FALSE))</f>
        <v/>
      </c>
      <c r="AC50" s="310" t="str">
        <f>IF(AC49="","",VLOOKUP(AC49,'シフト記号表（勤務時間帯）'!$C$6:$K$35,9,FALSE))</f>
        <v/>
      </c>
      <c r="AD50" s="310" t="str">
        <f>IF(AD49="","",VLOOKUP(AD49,'シフト記号表（勤務時間帯）'!$C$6:$K$35,9,FALSE))</f>
        <v/>
      </c>
      <c r="AE50" s="310" t="str">
        <f>IF(AE49="","",VLOOKUP(AE49,'シフト記号表（勤務時間帯）'!$C$6:$K$35,9,FALSE))</f>
        <v/>
      </c>
      <c r="AF50" s="311" t="str">
        <f>IF(AF49="","",VLOOKUP(AF49,'シフト記号表（勤務時間帯）'!$C$6:$K$35,9,FALSE))</f>
        <v/>
      </c>
      <c r="AG50" s="309" t="str">
        <f>IF(AG49="","",VLOOKUP(AG49,'シフト記号表（勤務時間帯）'!$C$6:$K$35,9,FALSE))</f>
        <v/>
      </c>
      <c r="AH50" s="310" t="str">
        <f>IF(AH49="","",VLOOKUP(AH49,'シフト記号表（勤務時間帯）'!$C$6:$K$35,9,FALSE))</f>
        <v/>
      </c>
      <c r="AI50" s="310" t="str">
        <f>IF(AI49="","",VLOOKUP(AI49,'シフト記号表（勤務時間帯）'!$C$6:$K$35,9,FALSE))</f>
        <v/>
      </c>
      <c r="AJ50" s="310" t="str">
        <f>IF(AJ49="","",VLOOKUP(AJ49,'シフト記号表（勤務時間帯）'!$C$6:$K$35,9,FALSE))</f>
        <v/>
      </c>
      <c r="AK50" s="310" t="str">
        <f>IF(AK49="","",VLOOKUP(AK49,'シフト記号表（勤務時間帯）'!$C$6:$K$35,9,FALSE))</f>
        <v/>
      </c>
      <c r="AL50" s="310" t="str">
        <f>IF(AL49="","",VLOOKUP(AL49,'シフト記号表（勤務時間帯）'!$C$6:$K$35,9,FALSE))</f>
        <v/>
      </c>
      <c r="AM50" s="311" t="str">
        <f>IF(AM49="","",VLOOKUP(AM49,'シフト記号表（勤務時間帯）'!$C$6:$K$35,9,FALSE))</f>
        <v/>
      </c>
      <c r="AN50" s="309" t="str">
        <f>IF(AN49="","",VLOOKUP(AN49,'シフト記号表（勤務時間帯）'!$C$6:$K$35,9,FALSE))</f>
        <v/>
      </c>
      <c r="AO50" s="310" t="str">
        <f>IF(AO49="","",VLOOKUP(AO49,'シフト記号表（勤務時間帯）'!$C$6:$K$35,9,FALSE))</f>
        <v/>
      </c>
      <c r="AP50" s="310" t="str">
        <f>IF(AP49="","",VLOOKUP(AP49,'シフト記号表（勤務時間帯）'!$C$6:$K$35,9,FALSE))</f>
        <v/>
      </c>
      <c r="AQ50" s="310" t="str">
        <f>IF(AQ49="","",VLOOKUP(AQ49,'シフト記号表（勤務時間帯）'!$C$6:$K$35,9,FALSE))</f>
        <v/>
      </c>
      <c r="AR50" s="310" t="str">
        <f>IF(AR49="","",VLOOKUP(AR49,'シフト記号表（勤務時間帯）'!$C$6:$K$35,9,FALSE))</f>
        <v/>
      </c>
      <c r="AS50" s="310" t="str">
        <f>IF(AS49="","",VLOOKUP(AS49,'シフト記号表（勤務時間帯）'!$C$6:$K$35,9,FALSE))</f>
        <v/>
      </c>
      <c r="AT50" s="311" t="str">
        <f>IF(AT49="","",VLOOKUP(AT49,'シフト記号表（勤務時間帯）'!$C$6:$K$35,9,FALSE))</f>
        <v/>
      </c>
      <c r="AU50" s="309" t="str">
        <f>IF(AU49="","",VLOOKUP(AU49,'シフト記号表（勤務時間帯）'!$C$6:$K$35,9,FALSE))</f>
        <v/>
      </c>
      <c r="AV50" s="310" t="str">
        <f>IF(AV49="","",VLOOKUP(AV49,'シフト記号表（勤務時間帯）'!$C$6:$K$35,9,FALSE))</f>
        <v/>
      </c>
      <c r="AW50" s="310" t="str">
        <f>IF(AW49="","",VLOOKUP(AW49,'シフト記号表（勤務時間帯）'!$C$6:$K$35,9,FALSE))</f>
        <v/>
      </c>
      <c r="AX50" s="1009">
        <f>IF($BB$3="４週",SUM(S50:AT50),IF($BB$3="暦月",SUM(S50:AW50),""))</f>
        <v>0</v>
      </c>
      <c r="AY50" s="1010"/>
      <c r="AZ50" s="1011">
        <f>IF($BB$3="４週",AX50/4,IF($BB$3="暦月",'勤務形態一覧表（1枚版）'!AX50/('勤務形態一覧表（1枚版）'!$BB$8/7),""))</f>
        <v>0</v>
      </c>
      <c r="BA50" s="1012"/>
      <c r="BB50" s="1000"/>
      <c r="BC50" s="1001"/>
      <c r="BD50" s="1001"/>
      <c r="BE50" s="1001"/>
      <c r="BF50" s="1002"/>
    </row>
    <row r="51" spans="2:58" ht="20.25" customHeight="1" x14ac:dyDescent="0.2">
      <c r="B51" s="939"/>
      <c r="C51" s="1048"/>
      <c r="D51" s="1049"/>
      <c r="E51" s="1050"/>
      <c r="F51" s="308">
        <f>C49</f>
        <v>0</v>
      </c>
      <c r="G51" s="1024"/>
      <c r="H51" s="954"/>
      <c r="I51" s="955"/>
      <c r="J51" s="955"/>
      <c r="K51" s="956"/>
      <c r="L51" s="1029"/>
      <c r="M51" s="1030"/>
      <c r="N51" s="1030"/>
      <c r="O51" s="1031"/>
      <c r="P51" s="1013" t="s">
        <v>521</v>
      </c>
      <c r="Q51" s="1014"/>
      <c r="R51" s="1015"/>
      <c r="S51" s="313" t="str">
        <f>IF(S49="","",VLOOKUP(S49,'シフト記号表（勤務時間帯）'!$C$6:$U$35,19,FALSE))</f>
        <v/>
      </c>
      <c r="T51" s="314" t="str">
        <f>IF(T49="","",VLOOKUP(T49,'シフト記号表（勤務時間帯）'!$C$6:$U$35,19,FALSE))</f>
        <v/>
      </c>
      <c r="U51" s="314" t="str">
        <f>IF(U49="","",VLOOKUP(U49,'シフト記号表（勤務時間帯）'!$C$6:$U$35,19,FALSE))</f>
        <v/>
      </c>
      <c r="V51" s="314" t="str">
        <f>IF(V49="","",VLOOKUP(V49,'シフト記号表（勤務時間帯）'!$C$6:$U$35,19,FALSE))</f>
        <v/>
      </c>
      <c r="W51" s="314" t="str">
        <f>IF(W49="","",VLOOKUP(W49,'シフト記号表（勤務時間帯）'!$C$6:$U$35,19,FALSE))</f>
        <v/>
      </c>
      <c r="X51" s="314" t="str">
        <f>IF(X49="","",VLOOKUP(X49,'シフト記号表（勤務時間帯）'!$C$6:$U$35,19,FALSE))</f>
        <v/>
      </c>
      <c r="Y51" s="315" t="str">
        <f>IF(Y49="","",VLOOKUP(Y49,'シフト記号表（勤務時間帯）'!$C$6:$U$35,19,FALSE))</f>
        <v/>
      </c>
      <c r="Z51" s="313" t="str">
        <f>IF(Z49="","",VLOOKUP(Z49,'シフト記号表（勤務時間帯）'!$C$6:$U$35,19,FALSE))</f>
        <v/>
      </c>
      <c r="AA51" s="314" t="str">
        <f>IF(AA49="","",VLOOKUP(AA49,'シフト記号表（勤務時間帯）'!$C$6:$U$35,19,FALSE))</f>
        <v/>
      </c>
      <c r="AB51" s="314" t="str">
        <f>IF(AB49="","",VLOOKUP(AB49,'シフト記号表（勤務時間帯）'!$C$6:$U$35,19,FALSE))</f>
        <v/>
      </c>
      <c r="AC51" s="314" t="str">
        <f>IF(AC49="","",VLOOKUP(AC49,'シフト記号表（勤務時間帯）'!$C$6:$U$35,19,FALSE))</f>
        <v/>
      </c>
      <c r="AD51" s="314" t="str">
        <f>IF(AD49="","",VLOOKUP(AD49,'シフト記号表（勤務時間帯）'!$C$6:$U$35,19,FALSE))</f>
        <v/>
      </c>
      <c r="AE51" s="314" t="str">
        <f>IF(AE49="","",VLOOKUP(AE49,'シフト記号表（勤務時間帯）'!$C$6:$U$35,19,FALSE))</f>
        <v/>
      </c>
      <c r="AF51" s="315" t="str">
        <f>IF(AF49="","",VLOOKUP(AF49,'シフト記号表（勤務時間帯）'!$C$6:$U$35,19,FALSE))</f>
        <v/>
      </c>
      <c r="AG51" s="313" t="str">
        <f>IF(AG49="","",VLOOKUP(AG49,'シフト記号表（勤務時間帯）'!$C$6:$U$35,19,FALSE))</f>
        <v/>
      </c>
      <c r="AH51" s="314" t="str">
        <f>IF(AH49="","",VLOOKUP(AH49,'シフト記号表（勤務時間帯）'!$C$6:$U$35,19,FALSE))</f>
        <v/>
      </c>
      <c r="AI51" s="314" t="str">
        <f>IF(AI49="","",VLOOKUP(AI49,'シフト記号表（勤務時間帯）'!$C$6:$U$35,19,FALSE))</f>
        <v/>
      </c>
      <c r="AJ51" s="314" t="str">
        <f>IF(AJ49="","",VLOOKUP(AJ49,'シフト記号表（勤務時間帯）'!$C$6:$U$35,19,FALSE))</f>
        <v/>
      </c>
      <c r="AK51" s="314" t="str">
        <f>IF(AK49="","",VLOOKUP(AK49,'シフト記号表（勤務時間帯）'!$C$6:$U$35,19,FALSE))</f>
        <v/>
      </c>
      <c r="AL51" s="314" t="str">
        <f>IF(AL49="","",VLOOKUP(AL49,'シフト記号表（勤務時間帯）'!$C$6:$U$35,19,FALSE))</f>
        <v/>
      </c>
      <c r="AM51" s="315" t="str">
        <f>IF(AM49="","",VLOOKUP(AM49,'シフト記号表（勤務時間帯）'!$C$6:$U$35,19,FALSE))</f>
        <v/>
      </c>
      <c r="AN51" s="313" t="str">
        <f>IF(AN49="","",VLOOKUP(AN49,'シフト記号表（勤務時間帯）'!$C$6:$U$35,19,FALSE))</f>
        <v/>
      </c>
      <c r="AO51" s="314" t="str">
        <f>IF(AO49="","",VLOOKUP(AO49,'シフト記号表（勤務時間帯）'!$C$6:$U$35,19,FALSE))</f>
        <v/>
      </c>
      <c r="AP51" s="314" t="str">
        <f>IF(AP49="","",VLOOKUP(AP49,'シフト記号表（勤務時間帯）'!$C$6:$U$35,19,FALSE))</f>
        <v/>
      </c>
      <c r="AQ51" s="314" t="str">
        <f>IF(AQ49="","",VLOOKUP(AQ49,'シフト記号表（勤務時間帯）'!$C$6:$U$35,19,FALSE))</f>
        <v/>
      </c>
      <c r="AR51" s="314" t="str">
        <f>IF(AR49="","",VLOOKUP(AR49,'シフト記号表（勤務時間帯）'!$C$6:$U$35,19,FALSE))</f>
        <v/>
      </c>
      <c r="AS51" s="314" t="str">
        <f>IF(AS49="","",VLOOKUP(AS49,'シフト記号表（勤務時間帯）'!$C$6:$U$35,19,FALSE))</f>
        <v/>
      </c>
      <c r="AT51" s="315" t="str">
        <f>IF(AT49="","",VLOOKUP(AT49,'シフト記号表（勤務時間帯）'!$C$6:$U$35,19,FALSE))</f>
        <v/>
      </c>
      <c r="AU51" s="313" t="str">
        <f>IF(AU49="","",VLOOKUP(AU49,'シフト記号表（勤務時間帯）'!$C$6:$U$35,19,FALSE))</f>
        <v/>
      </c>
      <c r="AV51" s="314" t="str">
        <f>IF(AV49="","",VLOOKUP(AV49,'シフト記号表（勤務時間帯）'!$C$6:$U$35,19,FALSE))</f>
        <v/>
      </c>
      <c r="AW51" s="314" t="str">
        <f>IF(AW49="","",VLOOKUP(AW49,'シフト記号表（勤務時間帯）'!$C$6:$U$35,19,FALSE))</f>
        <v/>
      </c>
      <c r="AX51" s="1016">
        <f>IF($BB$3="４週",SUM(S51:AT51),IF($BB$3="暦月",SUM(S51:AW51),""))</f>
        <v>0</v>
      </c>
      <c r="AY51" s="1017"/>
      <c r="AZ51" s="1018">
        <f>IF($BB$3="４週",AX51/4,IF($BB$3="暦月",'勤務形態一覧表（1枚版）'!AX51/('勤務形態一覧表（1枚版）'!$BB$8/7),""))</f>
        <v>0</v>
      </c>
      <c r="BA51" s="1019"/>
      <c r="BB51" s="1003"/>
      <c r="BC51" s="1004"/>
      <c r="BD51" s="1004"/>
      <c r="BE51" s="1004"/>
      <c r="BF51" s="1005"/>
    </row>
    <row r="52" spans="2:58" ht="20.25" customHeight="1" x14ac:dyDescent="0.2">
      <c r="B52" s="939">
        <f>B49+1</f>
        <v>11</v>
      </c>
      <c r="C52" s="1042"/>
      <c r="D52" s="1043"/>
      <c r="E52" s="1044"/>
      <c r="F52" s="316"/>
      <c r="G52" s="1023"/>
      <c r="H52" s="1025"/>
      <c r="I52" s="955"/>
      <c r="J52" s="955"/>
      <c r="K52" s="956"/>
      <c r="L52" s="1026"/>
      <c r="M52" s="1027"/>
      <c r="N52" s="1027"/>
      <c r="O52" s="1028"/>
      <c r="P52" s="1032" t="s">
        <v>779</v>
      </c>
      <c r="Q52" s="1033"/>
      <c r="R52" s="1034"/>
      <c r="S52" s="305"/>
      <c r="T52" s="306"/>
      <c r="U52" s="306"/>
      <c r="V52" s="306"/>
      <c r="W52" s="306"/>
      <c r="X52" s="306"/>
      <c r="Y52" s="307"/>
      <c r="Z52" s="305"/>
      <c r="AA52" s="306"/>
      <c r="AB52" s="306"/>
      <c r="AC52" s="306"/>
      <c r="AD52" s="306"/>
      <c r="AE52" s="306"/>
      <c r="AF52" s="307"/>
      <c r="AG52" s="305"/>
      <c r="AH52" s="306"/>
      <c r="AI52" s="306"/>
      <c r="AJ52" s="306"/>
      <c r="AK52" s="306"/>
      <c r="AL52" s="306"/>
      <c r="AM52" s="307"/>
      <c r="AN52" s="305"/>
      <c r="AO52" s="306"/>
      <c r="AP52" s="306"/>
      <c r="AQ52" s="306"/>
      <c r="AR52" s="306"/>
      <c r="AS52" s="306"/>
      <c r="AT52" s="307"/>
      <c r="AU52" s="305"/>
      <c r="AV52" s="306"/>
      <c r="AW52" s="306"/>
      <c r="AX52" s="1035"/>
      <c r="AY52" s="1036"/>
      <c r="AZ52" s="1037"/>
      <c r="BA52" s="1038"/>
      <c r="BB52" s="1039"/>
      <c r="BC52" s="1040"/>
      <c r="BD52" s="1040"/>
      <c r="BE52" s="1040"/>
      <c r="BF52" s="1041"/>
    </row>
    <row r="53" spans="2:58" ht="20.25" customHeight="1" x14ac:dyDescent="0.2">
      <c r="B53" s="939"/>
      <c r="C53" s="1045"/>
      <c r="D53" s="1046"/>
      <c r="E53" s="1047"/>
      <c r="F53" s="308"/>
      <c r="G53" s="950"/>
      <c r="H53" s="954"/>
      <c r="I53" s="955"/>
      <c r="J53" s="955"/>
      <c r="K53" s="956"/>
      <c r="L53" s="960"/>
      <c r="M53" s="961"/>
      <c r="N53" s="961"/>
      <c r="O53" s="962"/>
      <c r="P53" s="1006" t="s">
        <v>520</v>
      </c>
      <c r="Q53" s="1007"/>
      <c r="R53" s="1008"/>
      <c r="S53" s="309" t="str">
        <f>IF(S52="","",VLOOKUP(S52,'シフト記号表（勤務時間帯）'!$C$6:$K$35,9,FALSE))</f>
        <v/>
      </c>
      <c r="T53" s="310" t="str">
        <f>IF(T52="","",VLOOKUP(T52,'シフト記号表（勤務時間帯）'!$C$6:$K$35,9,FALSE))</f>
        <v/>
      </c>
      <c r="U53" s="310" t="str">
        <f>IF(U52="","",VLOOKUP(U52,'シフト記号表（勤務時間帯）'!$C$6:$K$35,9,FALSE))</f>
        <v/>
      </c>
      <c r="V53" s="310" t="str">
        <f>IF(V52="","",VLOOKUP(V52,'シフト記号表（勤務時間帯）'!$C$6:$K$35,9,FALSE))</f>
        <v/>
      </c>
      <c r="W53" s="310" t="str">
        <f>IF(W52="","",VLOOKUP(W52,'シフト記号表（勤務時間帯）'!$C$6:$K$35,9,FALSE))</f>
        <v/>
      </c>
      <c r="X53" s="310" t="str">
        <f>IF(X52="","",VLOOKUP(X52,'シフト記号表（勤務時間帯）'!$C$6:$K$35,9,FALSE))</f>
        <v/>
      </c>
      <c r="Y53" s="311" t="str">
        <f>IF(Y52="","",VLOOKUP(Y52,'シフト記号表（勤務時間帯）'!$C$6:$K$35,9,FALSE))</f>
        <v/>
      </c>
      <c r="Z53" s="309" t="str">
        <f>IF(Z52="","",VLOOKUP(Z52,'シフト記号表（勤務時間帯）'!$C$6:$K$35,9,FALSE))</f>
        <v/>
      </c>
      <c r="AA53" s="310" t="str">
        <f>IF(AA52="","",VLOOKUP(AA52,'シフト記号表（勤務時間帯）'!$C$6:$K$35,9,FALSE))</f>
        <v/>
      </c>
      <c r="AB53" s="310" t="str">
        <f>IF(AB52="","",VLOOKUP(AB52,'シフト記号表（勤務時間帯）'!$C$6:$K$35,9,FALSE))</f>
        <v/>
      </c>
      <c r="AC53" s="310" t="str">
        <f>IF(AC52="","",VLOOKUP(AC52,'シフト記号表（勤務時間帯）'!$C$6:$K$35,9,FALSE))</f>
        <v/>
      </c>
      <c r="AD53" s="310" t="str">
        <f>IF(AD52="","",VLOOKUP(AD52,'シフト記号表（勤務時間帯）'!$C$6:$K$35,9,FALSE))</f>
        <v/>
      </c>
      <c r="AE53" s="310" t="str">
        <f>IF(AE52="","",VLOOKUP(AE52,'シフト記号表（勤務時間帯）'!$C$6:$K$35,9,FALSE))</f>
        <v/>
      </c>
      <c r="AF53" s="311" t="str">
        <f>IF(AF52="","",VLOOKUP(AF52,'シフト記号表（勤務時間帯）'!$C$6:$K$35,9,FALSE))</f>
        <v/>
      </c>
      <c r="AG53" s="309" t="str">
        <f>IF(AG52="","",VLOOKUP(AG52,'シフト記号表（勤務時間帯）'!$C$6:$K$35,9,FALSE))</f>
        <v/>
      </c>
      <c r="AH53" s="310" t="str">
        <f>IF(AH52="","",VLOOKUP(AH52,'シフト記号表（勤務時間帯）'!$C$6:$K$35,9,FALSE))</f>
        <v/>
      </c>
      <c r="AI53" s="310" t="str">
        <f>IF(AI52="","",VLOOKUP(AI52,'シフト記号表（勤務時間帯）'!$C$6:$K$35,9,FALSE))</f>
        <v/>
      </c>
      <c r="AJ53" s="310" t="str">
        <f>IF(AJ52="","",VLOOKUP(AJ52,'シフト記号表（勤務時間帯）'!$C$6:$K$35,9,FALSE))</f>
        <v/>
      </c>
      <c r="AK53" s="310" t="str">
        <f>IF(AK52="","",VLOOKUP(AK52,'シフト記号表（勤務時間帯）'!$C$6:$K$35,9,FALSE))</f>
        <v/>
      </c>
      <c r="AL53" s="310" t="str">
        <f>IF(AL52="","",VLOOKUP(AL52,'シフト記号表（勤務時間帯）'!$C$6:$K$35,9,FALSE))</f>
        <v/>
      </c>
      <c r="AM53" s="311" t="str">
        <f>IF(AM52="","",VLOOKUP(AM52,'シフト記号表（勤務時間帯）'!$C$6:$K$35,9,FALSE))</f>
        <v/>
      </c>
      <c r="AN53" s="309" t="str">
        <f>IF(AN52="","",VLOOKUP(AN52,'シフト記号表（勤務時間帯）'!$C$6:$K$35,9,FALSE))</f>
        <v/>
      </c>
      <c r="AO53" s="310" t="str">
        <f>IF(AO52="","",VLOOKUP(AO52,'シフト記号表（勤務時間帯）'!$C$6:$K$35,9,FALSE))</f>
        <v/>
      </c>
      <c r="AP53" s="310" t="str">
        <f>IF(AP52="","",VLOOKUP(AP52,'シフト記号表（勤務時間帯）'!$C$6:$K$35,9,FALSE))</f>
        <v/>
      </c>
      <c r="AQ53" s="310" t="str">
        <f>IF(AQ52="","",VLOOKUP(AQ52,'シフト記号表（勤務時間帯）'!$C$6:$K$35,9,FALSE))</f>
        <v/>
      </c>
      <c r="AR53" s="310" t="str">
        <f>IF(AR52="","",VLOOKUP(AR52,'シフト記号表（勤務時間帯）'!$C$6:$K$35,9,FALSE))</f>
        <v/>
      </c>
      <c r="AS53" s="310" t="str">
        <f>IF(AS52="","",VLOOKUP(AS52,'シフト記号表（勤務時間帯）'!$C$6:$K$35,9,FALSE))</f>
        <v/>
      </c>
      <c r="AT53" s="311" t="str">
        <f>IF(AT52="","",VLOOKUP(AT52,'シフト記号表（勤務時間帯）'!$C$6:$K$35,9,FALSE))</f>
        <v/>
      </c>
      <c r="AU53" s="309" t="str">
        <f>IF(AU52="","",VLOOKUP(AU52,'シフト記号表（勤務時間帯）'!$C$6:$K$35,9,FALSE))</f>
        <v/>
      </c>
      <c r="AV53" s="310" t="str">
        <f>IF(AV52="","",VLOOKUP(AV52,'シフト記号表（勤務時間帯）'!$C$6:$K$35,9,FALSE))</f>
        <v/>
      </c>
      <c r="AW53" s="310" t="str">
        <f>IF(AW52="","",VLOOKUP(AW52,'シフト記号表（勤務時間帯）'!$C$6:$K$35,9,FALSE))</f>
        <v/>
      </c>
      <c r="AX53" s="1009">
        <f>IF($BB$3="４週",SUM(S53:AT53),IF($BB$3="暦月",SUM(S53:AW53),""))</f>
        <v>0</v>
      </c>
      <c r="AY53" s="1010"/>
      <c r="AZ53" s="1011">
        <f>IF($BB$3="４週",AX53/4,IF($BB$3="暦月",'勤務形態一覧表（1枚版）'!AX53/('勤務形態一覧表（1枚版）'!$BB$8/7),""))</f>
        <v>0</v>
      </c>
      <c r="BA53" s="1012"/>
      <c r="BB53" s="1000"/>
      <c r="BC53" s="1001"/>
      <c r="BD53" s="1001"/>
      <c r="BE53" s="1001"/>
      <c r="BF53" s="1002"/>
    </row>
    <row r="54" spans="2:58" ht="20.25" customHeight="1" x14ac:dyDescent="0.2">
      <c r="B54" s="939"/>
      <c r="C54" s="1048"/>
      <c r="D54" s="1049"/>
      <c r="E54" s="1050"/>
      <c r="F54" s="308">
        <f>C52</f>
        <v>0</v>
      </c>
      <c r="G54" s="1024"/>
      <c r="H54" s="954"/>
      <c r="I54" s="955"/>
      <c r="J54" s="955"/>
      <c r="K54" s="956"/>
      <c r="L54" s="1029"/>
      <c r="M54" s="1030"/>
      <c r="N54" s="1030"/>
      <c r="O54" s="1031"/>
      <c r="P54" s="1013" t="s">
        <v>521</v>
      </c>
      <c r="Q54" s="1014"/>
      <c r="R54" s="1015"/>
      <c r="S54" s="313" t="str">
        <f>IF(S52="","",VLOOKUP(S52,'シフト記号表（勤務時間帯）'!$C$6:$U$35,19,FALSE))</f>
        <v/>
      </c>
      <c r="T54" s="314" t="str">
        <f>IF(T52="","",VLOOKUP(T52,'シフト記号表（勤務時間帯）'!$C$6:$U$35,19,FALSE))</f>
        <v/>
      </c>
      <c r="U54" s="314" t="str">
        <f>IF(U52="","",VLOOKUP(U52,'シフト記号表（勤務時間帯）'!$C$6:$U$35,19,FALSE))</f>
        <v/>
      </c>
      <c r="V54" s="314" t="str">
        <f>IF(V52="","",VLOOKUP(V52,'シフト記号表（勤務時間帯）'!$C$6:$U$35,19,FALSE))</f>
        <v/>
      </c>
      <c r="W54" s="314" t="str">
        <f>IF(W52="","",VLOOKUP(W52,'シフト記号表（勤務時間帯）'!$C$6:$U$35,19,FALSE))</f>
        <v/>
      </c>
      <c r="X54" s="314" t="str">
        <f>IF(X52="","",VLOOKUP(X52,'シフト記号表（勤務時間帯）'!$C$6:$U$35,19,FALSE))</f>
        <v/>
      </c>
      <c r="Y54" s="315" t="str">
        <f>IF(Y52="","",VLOOKUP(Y52,'シフト記号表（勤務時間帯）'!$C$6:$U$35,19,FALSE))</f>
        <v/>
      </c>
      <c r="Z54" s="313" t="str">
        <f>IF(Z52="","",VLOOKUP(Z52,'シフト記号表（勤務時間帯）'!$C$6:$U$35,19,FALSE))</f>
        <v/>
      </c>
      <c r="AA54" s="314" t="str">
        <f>IF(AA52="","",VLOOKUP(AA52,'シフト記号表（勤務時間帯）'!$C$6:$U$35,19,FALSE))</f>
        <v/>
      </c>
      <c r="AB54" s="314" t="str">
        <f>IF(AB52="","",VLOOKUP(AB52,'シフト記号表（勤務時間帯）'!$C$6:$U$35,19,FALSE))</f>
        <v/>
      </c>
      <c r="AC54" s="314" t="str">
        <f>IF(AC52="","",VLOOKUP(AC52,'シフト記号表（勤務時間帯）'!$C$6:$U$35,19,FALSE))</f>
        <v/>
      </c>
      <c r="AD54" s="314" t="str">
        <f>IF(AD52="","",VLOOKUP(AD52,'シフト記号表（勤務時間帯）'!$C$6:$U$35,19,FALSE))</f>
        <v/>
      </c>
      <c r="AE54" s="314" t="str">
        <f>IF(AE52="","",VLOOKUP(AE52,'シフト記号表（勤務時間帯）'!$C$6:$U$35,19,FALSE))</f>
        <v/>
      </c>
      <c r="AF54" s="315" t="str">
        <f>IF(AF52="","",VLOOKUP(AF52,'シフト記号表（勤務時間帯）'!$C$6:$U$35,19,FALSE))</f>
        <v/>
      </c>
      <c r="AG54" s="313" t="str">
        <f>IF(AG52="","",VLOOKUP(AG52,'シフト記号表（勤務時間帯）'!$C$6:$U$35,19,FALSE))</f>
        <v/>
      </c>
      <c r="AH54" s="314" t="str">
        <f>IF(AH52="","",VLOOKUP(AH52,'シフト記号表（勤務時間帯）'!$C$6:$U$35,19,FALSE))</f>
        <v/>
      </c>
      <c r="AI54" s="314" t="str">
        <f>IF(AI52="","",VLOOKUP(AI52,'シフト記号表（勤務時間帯）'!$C$6:$U$35,19,FALSE))</f>
        <v/>
      </c>
      <c r="AJ54" s="314" t="str">
        <f>IF(AJ52="","",VLOOKUP(AJ52,'シフト記号表（勤務時間帯）'!$C$6:$U$35,19,FALSE))</f>
        <v/>
      </c>
      <c r="AK54" s="314" t="str">
        <f>IF(AK52="","",VLOOKUP(AK52,'シフト記号表（勤務時間帯）'!$C$6:$U$35,19,FALSE))</f>
        <v/>
      </c>
      <c r="AL54" s="314" t="str">
        <f>IF(AL52="","",VLOOKUP(AL52,'シフト記号表（勤務時間帯）'!$C$6:$U$35,19,FALSE))</f>
        <v/>
      </c>
      <c r="AM54" s="315" t="str">
        <f>IF(AM52="","",VLOOKUP(AM52,'シフト記号表（勤務時間帯）'!$C$6:$U$35,19,FALSE))</f>
        <v/>
      </c>
      <c r="AN54" s="313" t="str">
        <f>IF(AN52="","",VLOOKUP(AN52,'シフト記号表（勤務時間帯）'!$C$6:$U$35,19,FALSE))</f>
        <v/>
      </c>
      <c r="AO54" s="314" t="str">
        <f>IF(AO52="","",VLOOKUP(AO52,'シフト記号表（勤務時間帯）'!$C$6:$U$35,19,FALSE))</f>
        <v/>
      </c>
      <c r="AP54" s="314" t="str">
        <f>IF(AP52="","",VLOOKUP(AP52,'シフト記号表（勤務時間帯）'!$C$6:$U$35,19,FALSE))</f>
        <v/>
      </c>
      <c r="AQ54" s="314" t="str">
        <f>IF(AQ52="","",VLOOKUP(AQ52,'シフト記号表（勤務時間帯）'!$C$6:$U$35,19,FALSE))</f>
        <v/>
      </c>
      <c r="AR54" s="314" t="str">
        <f>IF(AR52="","",VLOOKUP(AR52,'シフト記号表（勤務時間帯）'!$C$6:$U$35,19,FALSE))</f>
        <v/>
      </c>
      <c r="AS54" s="314" t="str">
        <f>IF(AS52="","",VLOOKUP(AS52,'シフト記号表（勤務時間帯）'!$C$6:$U$35,19,FALSE))</f>
        <v/>
      </c>
      <c r="AT54" s="315" t="str">
        <f>IF(AT52="","",VLOOKUP(AT52,'シフト記号表（勤務時間帯）'!$C$6:$U$35,19,FALSE))</f>
        <v/>
      </c>
      <c r="AU54" s="313" t="str">
        <f>IF(AU52="","",VLOOKUP(AU52,'シフト記号表（勤務時間帯）'!$C$6:$U$35,19,FALSE))</f>
        <v/>
      </c>
      <c r="AV54" s="314" t="str">
        <f>IF(AV52="","",VLOOKUP(AV52,'シフト記号表（勤務時間帯）'!$C$6:$U$35,19,FALSE))</f>
        <v/>
      </c>
      <c r="AW54" s="314" t="str">
        <f>IF(AW52="","",VLOOKUP(AW52,'シフト記号表（勤務時間帯）'!$C$6:$U$35,19,FALSE))</f>
        <v/>
      </c>
      <c r="AX54" s="1016">
        <f>IF($BB$3="４週",SUM(S54:AT54),IF($BB$3="暦月",SUM(S54:AW54),""))</f>
        <v>0</v>
      </c>
      <c r="AY54" s="1017"/>
      <c r="AZ54" s="1018">
        <f>IF($BB$3="４週",AX54/4,IF($BB$3="暦月",'勤務形態一覧表（1枚版）'!AX54/('勤務形態一覧表（1枚版）'!$BB$8/7),""))</f>
        <v>0</v>
      </c>
      <c r="BA54" s="1019"/>
      <c r="BB54" s="1003"/>
      <c r="BC54" s="1004"/>
      <c r="BD54" s="1004"/>
      <c r="BE54" s="1004"/>
      <c r="BF54" s="1005"/>
    </row>
    <row r="55" spans="2:58" ht="20.25" customHeight="1" x14ac:dyDescent="0.2">
      <c r="B55" s="939">
        <f>B52+1</f>
        <v>12</v>
      </c>
      <c r="C55" s="1042"/>
      <c r="D55" s="1043"/>
      <c r="E55" s="1044"/>
      <c r="F55" s="316"/>
      <c r="G55" s="1023"/>
      <c r="H55" s="1025"/>
      <c r="I55" s="955"/>
      <c r="J55" s="955"/>
      <c r="K55" s="956"/>
      <c r="L55" s="1026"/>
      <c r="M55" s="1027"/>
      <c r="N55" s="1027"/>
      <c r="O55" s="1028"/>
      <c r="P55" s="1032" t="s">
        <v>775</v>
      </c>
      <c r="Q55" s="1033"/>
      <c r="R55" s="1034"/>
      <c r="S55" s="305"/>
      <c r="T55" s="306"/>
      <c r="U55" s="306"/>
      <c r="V55" s="306"/>
      <c r="W55" s="306"/>
      <c r="X55" s="306"/>
      <c r="Y55" s="307"/>
      <c r="Z55" s="305"/>
      <c r="AA55" s="306"/>
      <c r="AB55" s="306"/>
      <c r="AC55" s="306"/>
      <c r="AD55" s="306"/>
      <c r="AE55" s="306"/>
      <c r="AF55" s="307"/>
      <c r="AG55" s="305"/>
      <c r="AH55" s="306"/>
      <c r="AI55" s="306"/>
      <c r="AJ55" s="306"/>
      <c r="AK55" s="306"/>
      <c r="AL55" s="306"/>
      <c r="AM55" s="307"/>
      <c r="AN55" s="305"/>
      <c r="AO55" s="306"/>
      <c r="AP55" s="306"/>
      <c r="AQ55" s="306"/>
      <c r="AR55" s="306"/>
      <c r="AS55" s="306"/>
      <c r="AT55" s="307"/>
      <c r="AU55" s="305"/>
      <c r="AV55" s="306"/>
      <c r="AW55" s="306"/>
      <c r="AX55" s="1035"/>
      <c r="AY55" s="1036"/>
      <c r="AZ55" s="1037"/>
      <c r="BA55" s="1038"/>
      <c r="BB55" s="1059"/>
      <c r="BC55" s="1027"/>
      <c r="BD55" s="1027"/>
      <c r="BE55" s="1027"/>
      <c r="BF55" s="1028"/>
    </row>
    <row r="56" spans="2:58" ht="20.25" customHeight="1" x14ac:dyDescent="0.2">
      <c r="B56" s="939"/>
      <c r="C56" s="1045"/>
      <c r="D56" s="1046"/>
      <c r="E56" s="1047"/>
      <c r="F56" s="308"/>
      <c r="G56" s="950"/>
      <c r="H56" s="954"/>
      <c r="I56" s="955"/>
      <c r="J56" s="955"/>
      <c r="K56" s="956"/>
      <c r="L56" s="960"/>
      <c r="M56" s="961"/>
      <c r="N56" s="961"/>
      <c r="O56" s="962"/>
      <c r="P56" s="1006" t="s">
        <v>520</v>
      </c>
      <c r="Q56" s="1007"/>
      <c r="R56" s="1008"/>
      <c r="S56" s="309" t="str">
        <f>IF(S55="","",VLOOKUP(S55,'シフト記号表（勤務時間帯）'!$C$6:$K$35,9,FALSE))</f>
        <v/>
      </c>
      <c r="T56" s="310" t="str">
        <f>IF(T55="","",VLOOKUP(T55,'シフト記号表（勤務時間帯）'!$C$6:$K$35,9,FALSE))</f>
        <v/>
      </c>
      <c r="U56" s="310" t="str">
        <f>IF(U55="","",VLOOKUP(U55,'シフト記号表（勤務時間帯）'!$C$6:$K$35,9,FALSE))</f>
        <v/>
      </c>
      <c r="V56" s="310" t="str">
        <f>IF(V55="","",VLOOKUP(V55,'シフト記号表（勤務時間帯）'!$C$6:$K$35,9,FALSE))</f>
        <v/>
      </c>
      <c r="W56" s="310" t="str">
        <f>IF(W55="","",VLOOKUP(W55,'シフト記号表（勤務時間帯）'!$C$6:$K$35,9,FALSE))</f>
        <v/>
      </c>
      <c r="X56" s="310" t="str">
        <f>IF(X55="","",VLOOKUP(X55,'シフト記号表（勤務時間帯）'!$C$6:$K$35,9,FALSE))</f>
        <v/>
      </c>
      <c r="Y56" s="311" t="str">
        <f>IF(Y55="","",VLOOKUP(Y55,'シフト記号表（勤務時間帯）'!$C$6:$K$35,9,FALSE))</f>
        <v/>
      </c>
      <c r="Z56" s="309" t="str">
        <f>IF(Z55="","",VLOOKUP(Z55,'シフト記号表（勤務時間帯）'!$C$6:$K$35,9,FALSE))</f>
        <v/>
      </c>
      <c r="AA56" s="310" t="str">
        <f>IF(AA55="","",VLOOKUP(AA55,'シフト記号表（勤務時間帯）'!$C$6:$K$35,9,FALSE))</f>
        <v/>
      </c>
      <c r="AB56" s="310" t="str">
        <f>IF(AB55="","",VLOOKUP(AB55,'シフト記号表（勤務時間帯）'!$C$6:$K$35,9,FALSE))</f>
        <v/>
      </c>
      <c r="AC56" s="310" t="str">
        <f>IF(AC55="","",VLOOKUP(AC55,'シフト記号表（勤務時間帯）'!$C$6:$K$35,9,FALSE))</f>
        <v/>
      </c>
      <c r="AD56" s="310" t="str">
        <f>IF(AD55="","",VLOOKUP(AD55,'シフト記号表（勤務時間帯）'!$C$6:$K$35,9,FALSE))</f>
        <v/>
      </c>
      <c r="AE56" s="310" t="str">
        <f>IF(AE55="","",VLOOKUP(AE55,'シフト記号表（勤務時間帯）'!$C$6:$K$35,9,FALSE))</f>
        <v/>
      </c>
      <c r="AF56" s="311" t="str">
        <f>IF(AF55="","",VLOOKUP(AF55,'シフト記号表（勤務時間帯）'!$C$6:$K$35,9,FALSE))</f>
        <v/>
      </c>
      <c r="AG56" s="309" t="str">
        <f>IF(AG55="","",VLOOKUP(AG55,'シフト記号表（勤務時間帯）'!$C$6:$K$35,9,FALSE))</f>
        <v/>
      </c>
      <c r="AH56" s="310" t="str">
        <f>IF(AH55="","",VLOOKUP(AH55,'シフト記号表（勤務時間帯）'!$C$6:$K$35,9,FALSE))</f>
        <v/>
      </c>
      <c r="AI56" s="310" t="str">
        <f>IF(AI55="","",VLOOKUP(AI55,'シフト記号表（勤務時間帯）'!$C$6:$K$35,9,FALSE))</f>
        <v/>
      </c>
      <c r="AJ56" s="310" t="str">
        <f>IF(AJ55="","",VLOOKUP(AJ55,'シフト記号表（勤務時間帯）'!$C$6:$K$35,9,FALSE))</f>
        <v/>
      </c>
      <c r="AK56" s="310" t="str">
        <f>IF(AK55="","",VLOOKUP(AK55,'シフト記号表（勤務時間帯）'!$C$6:$K$35,9,FALSE))</f>
        <v/>
      </c>
      <c r="AL56" s="310" t="str">
        <f>IF(AL55="","",VLOOKUP(AL55,'シフト記号表（勤務時間帯）'!$C$6:$K$35,9,FALSE))</f>
        <v/>
      </c>
      <c r="AM56" s="311" t="str">
        <f>IF(AM55="","",VLOOKUP(AM55,'シフト記号表（勤務時間帯）'!$C$6:$K$35,9,FALSE))</f>
        <v/>
      </c>
      <c r="AN56" s="309" t="str">
        <f>IF(AN55="","",VLOOKUP(AN55,'シフト記号表（勤務時間帯）'!$C$6:$K$35,9,FALSE))</f>
        <v/>
      </c>
      <c r="AO56" s="310" t="str">
        <f>IF(AO55="","",VLOOKUP(AO55,'シフト記号表（勤務時間帯）'!$C$6:$K$35,9,FALSE))</f>
        <v/>
      </c>
      <c r="AP56" s="310" t="str">
        <f>IF(AP55="","",VLOOKUP(AP55,'シフト記号表（勤務時間帯）'!$C$6:$K$35,9,FALSE))</f>
        <v/>
      </c>
      <c r="AQ56" s="310" t="str">
        <f>IF(AQ55="","",VLOOKUP(AQ55,'シフト記号表（勤務時間帯）'!$C$6:$K$35,9,FALSE))</f>
        <v/>
      </c>
      <c r="AR56" s="310" t="str">
        <f>IF(AR55="","",VLOOKUP(AR55,'シフト記号表（勤務時間帯）'!$C$6:$K$35,9,FALSE))</f>
        <v/>
      </c>
      <c r="AS56" s="310" t="str">
        <f>IF(AS55="","",VLOOKUP(AS55,'シフト記号表（勤務時間帯）'!$C$6:$K$35,9,FALSE))</f>
        <v/>
      </c>
      <c r="AT56" s="311" t="str">
        <f>IF(AT55="","",VLOOKUP(AT55,'シフト記号表（勤務時間帯）'!$C$6:$K$35,9,FALSE))</f>
        <v/>
      </c>
      <c r="AU56" s="309" t="str">
        <f>IF(AU55="","",VLOOKUP(AU55,'シフト記号表（勤務時間帯）'!$C$6:$K$35,9,FALSE))</f>
        <v/>
      </c>
      <c r="AV56" s="310" t="str">
        <f>IF(AV55="","",VLOOKUP(AV55,'シフト記号表（勤務時間帯）'!$C$6:$K$35,9,FALSE))</f>
        <v/>
      </c>
      <c r="AW56" s="310" t="str">
        <f>IF(AW55="","",VLOOKUP(AW55,'シフト記号表（勤務時間帯）'!$C$6:$K$35,9,FALSE))</f>
        <v/>
      </c>
      <c r="AX56" s="1009">
        <f>IF($BB$3="４週",SUM(S56:AT56),IF($BB$3="暦月",SUM(S56:AW56),""))</f>
        <v>0</v>
      </c>
      <c r="AY56" s="1010"/>
      <c r="AZ56" s="1011">
        <f>IF($BB$3="４週",AX56/4,IF($BB$3="暦月",'勤務形態一覧表（1枚版）'!AX56/('勤務形態一覧表（1枚版）'!$BB$8/7),""))</f>
        <v>0</v>
      </c>
      <c r="BA56" s="1012"/>
      <c r="BB56" s="1060"/>
      <c r="BC56" s="961"/>
      <c r="BD56" s="961"/>
      <c r="BE56" s="961"/>
      <c r="BF56" s="962"/>
    </row>
    <row r="57" spans="2:58" ht="20.25" customHeight="1" x14ac:dyDescent="0.2">
      <c r="B57" s="939"/>
      <c r="C57" s="1048"/>
      <c r="D57" s="1049"/>
      <c r="E57" s="1050"/>
      <c r="F57" s="308">
        <f>C55</f>
        <v>0</v>
      </c>
      <c r="G57" s="1024"/>
      <c r="H57" s="954"/>
      <c r="I57" s="955"/>
      <c r="J57" s="955"/>
      <c r="K57" s="956"/>
      <c r="L57" s="1029"/>
      <c r="M57" s="1030"/>
      <c r="N57" s="1030"/>
      <c r="O57" s="1031"/>
      <c r="P57" s="1013" t="s">
        <v>521</v>
      </c>
      <c r="Q57" s="1014"/>
      <c r="R57" s="1015"/>
      <c r="S57" s="313" t="str">
        <f>IF(S55="","",VLOOKUP(S55,'シフト記号表（勤務時間帯）'!$C$6:$U$35,19,FALSE))</f>
        <v/>
      </c>
      <c r="T57" s="314" t="str">
        <f>IF(T55="","",VLOOKUP(T55,'シフト記号表（勤務時間帯）'!$C$6:$U$35,19,FALSE))</f>
        <v/>
      </c>
      <c r="U57" s="314" t="str">
        <f>IF(U55="","",VLOOKUP(U55,'シフト記号表（勤務時間帯）'!$C$6:$U$35,19,FALSE))</f>
        <v/>
      </c>
      <c r="V57" s="314" t="str">
        <f>IF(V55="","",VLOOKUP(V55,'シフト記号表（勤務時間帯）'!$C$6:$U$35,19,FALSE))</f>
        <v/>
      </c>
      <c r="W57" s="314" t="str">
        <f>IF(W55="","",VLOOKUP(W55,'シフト記号表（勤務時間帯）'!$C$6:$U$35,19,FALSE))</f>
        <v/>
      </c>
      <c r="X57" s="314" t="str">
        <f>IF(X55="","",VLOOKUP(X55,'シフト記号表（勤務時間帯）'!$C$6:$U$35,19,FALSE))</f>
        <v/>
      </c>
      <c r="Y57" s="315" t="str">
        <f>IF(Y55="","",VLOOKUP(Y55,'シフト記号表（勤務時間帯）'!$C$6:$U$35,19,FALSE))</f>
        <v/>
      </c>
      <c r="Z57" s="313" t="str">
        <f>IF(Z55="","",VLOOKUP(Z55,'シフト記号表（勤務時間帯）'!$C$6:$U$35,19,FALSE))</f>
        <v/>
      </c>
      <c r="AA57" s="314" t="str">
        <f>IF(AA55="","",VLOOKUP(AA55,'シフト記号表（勤務時間帯）'!$C$6:$U$35,19,FALSE))</f>
        <v/>
      </c>
      <c r="AB57" s="314" t="str">
        <f>IF(AB55="","",VLOOKUP(AB55,'シフト記号表（勤務時間帯）'!$C$6:$U$35,19,FALSE))</f>
        <v/>
      </c>
      <c r="AC57" s="314" t="str">
        <f>IF(AC55="","",VLOOKUP(AC55,'シフト記号表（勤務時間帯）'!$C$6:$U$35,19,FALSE))</f>
        <v/>
      </c>
      <c r="AD57" s="314" t="str">
        <f>IF(AD55="","",VLOOKUP(AD55,'シフト記号表（勤務時間帯）'!$C$6:$U$35,19,FALSE))</f>
        <v/>
      </c>
      <c r="AE57" s="314" t="str">
        <f>IF(AE55="","",VLOOKUP(AE55,'シフト記号表（勤務時間帯）'!$C$6:$U$35,19,FALSE))</f>
        <v/>
      </c>
      <c r="AF57" s="315" t="str">
        <f>IF(AF55="","",VLOOKUP(AF55,'シフト記号表（勤務時間帯）'!$C$6:$U$35,19,FALSE))</f>
        <v/>
      </c>
      <c r="AG57" s="313" t="str">
        <f>IF(AG55="","",VLOOKUP(AG55,'シフト記号表（勤務時間帯）'!$C$6:$U$35,19,FALSE))</f>
        <v/>
      </c>
      <c r="AH57" s="314" t="str">
        <f>IF(AH55="","",VLOOKUP(AH55,'シフト記号表（勤務時間帯）'!$C$6:$U$35,19,FALSE))</f>
        <v/>
      </c>
      <c r="AI57" s="314" t="str">
        <f>IF(AI55="","",VLOOKUP(AI55,'シフト記号表（勤務時間帯）'!$C$6:$U$35,19,FALSE))</f>
        <v/>
      </c>
      <c r="AJ57" s="314" t="str">
        <f>IF(AJ55="","",VLOOKUP(AJ55,'シフト記号表（勤務時間帯）'!$C$6:$U$35,19,FALSE))</f>
        <v/>
      </c>
      <c r="AK57" s="314" t="str">
        <f>IF(AK55="","",VLOOKUP(AK55,'シフト記号表（勤務時間帯）'!$C$6:$U$35,19,FALSE))</f>
        <v/>
      </c>
      <c r="AL57" s="314" t="str">
        <f>IF(AL55="","",VLOOKUP(AL55,'シフト記号表（勤務時間帯）'!$C$6:$U$35,19,FALSE))</f>
        <v/>
      </c>
      <c r="AM57" s="315" t="str">
        <f>IF(AM55="","",VLOOKUP(AM55,'シフト記号表（勤務時間帯）'!$C$6:$U$35,19,FALSE))</f>
        <v/>
      </c>
      <c r="AN57" s="313" t="str">
        <f>IF(AN55="","",VLOOKUP(AN55,'シフト記号表（勤務時間帯）'!$C$6:$U$35,19,FALSE))</f>
        <v/>
      </c>
      <c r="AO57" s="314" t="str">
        <f>IF(AO55="","",VLOOKUP(AO55,'シフト記号表（勤務時間帯）'!$C$6:$U$35,19,FALSE))</f>
        <v/>
      </c>
      <c r="AP57" s="314" t="str">
        <f>IF(AP55="","",VLOOKUP(AP55,'シフト記号表（勤務時間帯）'!$C$6:$U$35,19,FALSE))</f>
        <v/>
      </c>
      <c r="AQ57" s="314" t="str">
        <f>IF(AQ55="","",VLOOKUP(AQ55,'シフト記号表（勤務時間帯）'!$C$6:$U$35,19,FALSE))</f>
        <v/>
      </c>
      <c r="AR57" s="314" t="str">
        <f>IF(AR55="","",VLOOKUP(AR55,'シフト記号表（勤務時間帯）'!$C$6:$U$35,19,FALSE))</f>
        <v/>
      </c>
      <c r="AS57" s="314" t="str">
        <f>IF(AS55="","",VLOOKUP(AS55,'シフト記号表（勤務時間帯）'!$C$6:$U$35,19,FALSE))</f>
        <v/>
      </c>
      <c r="AT57" s="315" t="str">
        <f>IF(AT55="","",VLOOKUP(AT55,'シフト記号表（勤務時間帯）'!$C$6:$U$35,19,FALSE))</f>
        <v/>
      </c>
      <c r="AU57" s="313" t="str">
        <f>IF(AU55="","",VLOOKUP(AU55,'シフト記号表（勤務時間帯）'!$C$6:$U$35,19,FALSE))</f>
        <v/>
      </c>
      <c r="AV57" s="314" t="str">
        <f>IF(AV55="","",VLOOKUP(AV55,'シフト記号表（勤務時間帯）'!$C$6:$U$35,19,FALSE))</f>
        <v/>
      </c>
      <c r="AW57" s="314" t="str">
        <f>IF(AW55="","",VLOOKUP(AW55,'シフト記号表（勤務時間帯）'!$C$6:$U$35,19,FALSE))</f>
        <v/>
      </c>
      <c r="AX57" s="1016">
        <f>IF($BB$3="４週",SUM(S57:AT57),IF($BB$3="暦月",SUM(S57:AW57),""))</f>
        <v>0</v>
      </c>
      <c r="AY57" s="1017"/>
      <c r="AZ57" s="1018">
        <f>IF($BB$3="４週",AX57/4,IF($BB$3="暦月",'勤務形態一覧表（1枚版）'!AX57/('勤務形態一覧表（1枚版）'!$BB$8/7),""))</f>
        <v>0</v>
      </c>
      <c r="BA57" s="1019"/>
      <c r="BB57" s="1061"/>
      <c r="BC57" s="1030"/>
      <c r="BD57" s="1030"/>
      <c r="BE57" s="1030"/>
      <c r="BF57" s="1031"/>
    </row>
    <row r="58" spans="2:58" ht="20.25" customHeight="1" x14ac:dyDescent="0.2">
      <c r="B58" s="939">
        <f>B55+1</f>
        <v>13</v>
      </c>
      <c r="C58" s="1042"/>
      <c r="D58" s="1043"/>
      <c r="E58" s="1044"/>
      <c r="F58" s="316"/>
      <c r="G58" s="1023"/>
      <c r="H58" s="1025"/>
      <c r="I58" s="955"/>
      <c r="J58" s="955"/>
      <c r="K58" s="956"/>
      <c r="L58" s="1026"/>
      <c r="M58" s="1027"/>
      <c r="N58" s="1027"/>
      <c r="O58" s="1028"/>
      <c r="P58" s="1032" t="s">
        <v>775</v>
      </c>
      <c r="Q58" s="1033"/>
      <c r="R58" s="1034"/>
      <c r="S58" s="305"/>
      <c r="T58" s="306"/>
      <c r="U58" s="306"/>
      <c r="V58" s="306"/>
      <c r="W58" s="306"/>
      <c r="X58" s="306"/>
      <c r="Y58" s="307"/>
      <c r="Z58" s="305"/>
      <c r="AA58" s="306"/>
      <c r="AB58" s="306"/>
      <c r="AC58" s="306"/>
      <c r="AD58" s="306"/>
      <c r="AE58" s="306"/>
      <c r="AF58" s="307"/>
      <c r="AG58" s="305"/>
      <c r="AH58" s="306"/>
      <c r="AI58" s="306"/>
      <c r="AJ58" s="306"/>
      <c r="AK58" s="306"/>
      <c r="AL58" s="306"/>
      <c r="AM58" s="307"/>
      <c r="AN58" s="305"/>
      <c r="AO58" s="306"/>
      <c r="AP58" s="306"/>
      <c r="AQ58" s="306"/>
      <c r="AR58" s="306"/>
      <c r="AS58" s="306"/>
      <c r="AT58" s="307"/>
      <c r="AU58" s="305"/>
      <c r="AV58" s="306"/>
      <c r="AW58" s="306"/>
      <c r="AX58" s="1035"/>
      <c r="AY58" s="1036"/>
      <c r="AZ58" s="1037"/>
      <c r="BA58" s="1038"/>
      <c r="BB58" s="1059"/>
      <c r="BC58" s="1027"/>
      <c r="BD58" s="1027"/>
      <c r="BE58" s="1027"/>
      <c r="BF58" s="1028"/>
    </row>
    <row r="59" spans="2:58" ht="20.25" customHeight="1" x14ac:dyDescent="0.2">
      <c r="B59" s="939"/>
      <c r="C59" s="1045"/>
      <c r="D59" s="1046"/>
      <c r="E59" s="1047"/>
      <c r="F59" s="308"/>
      <c r="G59" s="950"/>
      <c r="H59" s="954"/>
      <c r="I59" s="955"/>
      <c r="J59" s="955"/>
      <c r="K59" s="956"/>
      <c r="L59" s="960"/>
      <c r="M59" s="961"/>
      <c r="N59" s="961"/>
      <c r="O59" s="962"/>
      <c r="P59" s="1006" t="s">
        <v>520</v>
      </c>
      <c r="Q59" s="1007"/>
      <c r="R59" s="1008"/>
      <c r="S59" s="309" t="str">
        <f>IF(S58="","",VLOOKUP(S58,'シフト記号表（勤務時間帯）'!$C$6:$K$35,9,FALSE))</f>
        <v/>
      </c>
      <c r="T59" s="310" t="str">
        <f>IF(T58="","",VLOOKUP(T58,'シフト記号表（勤務時間帯）'!$C$6:$K$35,9,FALSE))</f>
        <v/>
      </c>
      <c r="U59" s="310" t="str">
        <f>IF(U58="","",VLOOKUP(U58,'シフト記号表（勤務時間帯）'!$C$6:$K$35,9,FALSE))</f>
        <v/>
      </c>
      <c r="V59" s="310" t="str">
        <f>IF(V58="","",VLOOKUP(V58,'シフト記号表（勤務時間帯）'!$C$6:$K$35,9,FALSE))</f>
        <v/>
      </c>
      <c r="W59" s="310" t="str">
        <f>IF(W58="","",VLOOKUP(W58,'シフト記号表（勤務時間帯）'!$C$6:$K$35,9,FALSE))</f>
        <v/>
      </c>
      <c r="X59" s="310" t="str">
        <f>IF(X58="","",VLOOKUP(X58,'シフト記号表（勤務時間帯）'!$C$6:$K$35,9,FALSE))</f>
        <v/>
      </c>
      <c r="Y59" s="311" t="str">
        <f>IF(Y58="","",VLOOKUP(Y58,'シフト記号表（勤務時間帯）'!$C$6:$K$35,9,FALSE))</f>
        <v/>
      </c>
      <c r="Z59" s="309" t="str">
        <f>IF(Z58="","",VLOOKUP(Z58,'シフト記号表（勤務時間帯）'!$C$6:$K$35,9,FALSE))</f>
        <v/>
      </c>
      <c r="AA59" s="310" t="str">
        <f>IF(AA58="","",VLOOKUP(AA58,'シフト記号表（勤務時間帯）'!$C$6:$K$35,9,FALSE))</f>
        <v/>
      </c>
      <c r="AB59" s="310" t="str">
        <f>IF(AB58="","",VLOOKUP(AB58,'シフト記号表（勤務時間帯）'!$C$6:$K$35,9,FALSE))</f>
        <v/>
      </c>
      <c r="AC59" s="310" t="str">
        <f>IF(AC58="","",VLOOKUP(AC58,'シフト記号表（勤務時間帯）'!$C$6:$K$35,9,FALSE))</f>
        <v/>
      </c>
      <c r="AD59" s="310" t="str">
        <f>IF(AD58="","",VLOOKUP(AD58,'シフト記号表（勤務時間帯）'!$C$6:$K$35,9,FALSE))</f>
        <v/>
      </c>
      <c r="AE59" s="310" t="str">
        <f>IF(AE58="","",VLOOKUP(AE58,'シフト記号表（勤務時間帯）'!$C$6:$K$35,9,FALSE))</f>
        <v/>
      </c>
      <c r="AF59" s="311" t="str">
        <f>IF(AF58="","",VLOOKUP(AF58,'シフト記号表（勤務時間帯）'!$C$6:$K$35,9,FALSE))</f>
        <v/>
      </c>
      <c r="AG59" s="309" t="str">
        <f>IF(AG58="","",VLOOKUP(AG58,'シフト記号表（勤務時間帯）'!$C$6:$K$35,9,FALSE))</f>
        <v/>
      </c>
      <c r="AH59" s="310" t="str">
        <f>IF(AH58="","",VLOOKUP(AH58,'シフト記号表（勤務時間帯）'!$C$6:$K$35,9,FALSE))</f>
        <v/>
      </c>
      <c r="AI59" s="310" t="str">
        <f>IF(AI58="","",VLOOKUP(AI58,'シフト記号表（勤務時間帯）'!$C$6:$K$35,9,FALSE))</f>
        <v/>
      </c>
      <c r="AJ59" s="310" t="str">
        <f>IF(AJ58="","",VLOOKUP(AJ58,'シフト記号表（勤務時間帯）'!$C$6:$K$35,9,FALSE))</f>
        <v/>
      </c>
      <c r="AK59" s="310" t="str">
        <f>IF(AK58="","",VLOOKUP(AK58,'シフト記号表（勤務時間帯）'!$C$6:$K$35,9,FALSE))</f>
        <v/>
      </c>
      <c r="AL59" s="310" t="str">
        <f>IF(AL58="","",VLOOKUP(AL58,'シフト記号表（勤務時間帯）'!$C$6:$K$35,9,FALSE))</f>
        <v/>
      </c>
      <c r="AM59" s="311" t="str">
        <f>IF(AM58="","",VLOOKUP(AM58,'シフト記号表（勤務時間帯）'!$C$6:$K$35,9,FALSE))</f>
        <v/>
      </c>
      <c r="AN59" s="309" t="str">
        <f>IF(AN58="","",VLOOKUP(AN58,'シフト記号表（勤務時間帯）'!$C$6:$K$35,9,FALSE))</f>
        <v/>
      </c>
      <c r="AO59" s="310" t="str">
        <f>IF(AO58="","",VLOOKUP(AO58,'シフト記号表（勤務時間帯）'!$C$6:$K$35,9,FALSE))</f>
        <v/>
      </c>
      <c r="AP59" s="310" t="str">
        <f>IF(AP58="","",VLOOKUP(AP58,'シフト記号表（勤務時間帯）'!$C$6:$K$35,9,FALSE))</f>
        <v/>
      </c>
      <c r="AQ59" s="310" t="str">
        <f>IF(AQ58="","",VLOOKUP(AQ58,'シフト記号表（勤務時間帯）'!$C$6:$K$35,9,FALSE))</f>
        <v/>
      </c>
      <c r="AR59" s="310" t="str">
        <f>IF(AR58="","",VLOOKUP(AR58,'シフト記号表（勤務時間帯）'!$C$6:$K$35,9,FALSE))</f>
        <v/>
      </c>
      <c r="AS59" s="310" t="str">
        <f>IF(AS58="","",VLOOKUP(AS58,'シフト記号表（勤務時間帯）'!$C$6:$K$35,9,FALSE))</f>
        <v/>
      </c>
      <c r="AT59" s="311" t="str">
        <f>IF(AT58="","",VLOOKUP(AT58,'シフト記号表（勤務時間帯）'!$C$6:$K$35,9,FALSE))</f>
        <v/>
      </c>
      <c r="AU59" s="309" t="str">
        <f>IF(AU58="","",VLOOKUP(AU58,'シフト記号表（勤務時間帯）'!$C$6:$K$35,9,FALSE))</f>
        <v/>
      </c>
      <c r="AV59" s="310" t="str">
        <f>IF(AV58="","",VLOOKUP(AV58,'シフト記号表（勤務時間帯）'!$C$6:$K$35,9,FALSE))</f>
        <v/>
      </c>
      <c r="AW59" s="310" t="str">
        <f>IF(AW58="","",VLOOKUP(AW58,'シフト記号表（勤務時間帯）'!$C$6:$K$35,9,FALSE))</f>
        <v/>
      </c>
      <c r="AX59" s="1009">
        <f>IF($BB$3="４週",SUM(S59:AT59),IF($BB$3="暦月",SUM(S59:AW59),""))</f>
        <v>0</v>
      </c>
      <c r="AY59" s="1010"/>
      <c r="AZ59" s="1011">
        <f>IF($BB$3="４週",AX59/4,IF($BB$3="暦月",'勤務形態一覧表（1枚版）'!AX59/('勤務形態一覧表（1枚版）'!$BB$8/7),""))</f>
        <v>0</v>
      </c>
      <c r="BA59" s="1012"/>
      <c r="BB59" s="1060"/>
      <c r="BC59" s="961"/>
      <c r="BD59" s="961"/>
      <c r="BE59" s="961"/>
      <c r="BF59" s="962"/>
    </row>
    <row r="60" spans="2:58" ht="20.25" customHeight="1" thickBot="1" x14ac:dyDescent="0.25">
      <c r="B60" s="1051"/>
      <c r="C60" s="1048"/>
      <c r="D60" s="1049"/>
      <c r="E60" s="1050"/>
      <c r="F60" s="317">
        <f>C58</f>
        <v>0</v>
      </c>
      <c r="G60" s="1052"/>
      <c r="H60" s="1053"/>
      <c r="I60" s="1054"/>
      <c r="J60" s="1054"/>
      <c r="K60" s="1055"/>
      <c r="L60" s="1056"/>
      <c r="M60" s="1057"/>
      <c r="N60" s="1057"/>
      <c r="O60" s="1058"/>
      <c r="P60" s="1079" t="s">
        <v>521</v>
      </c>
      <c r="Q60" s="1080"/>
      <c r="R60" s="1081"/>
      <c r="S60" s="313" t="str">
        <f>IF(S58="","",VLOOKUP(S58,'シフト記号表（勤務時間帯）'!$C$6:$U$35,19,FALSE))</f>
        <v/>
      </c>
      <c r="T60" s="314" t="str">
        <f>IF(T58="","",VLOOKUP(T58,'シフト記号表（勤務時間帯）'!$C$6:$U$35,19,FALSE))</f>
        <v/>
      </c>
      <c r="U60" s="314" t="str">
        <f>IF(U58="","",VLOOKUP(U58,'シフト記号表（勤務時間帯）'!$C$6:$U$35,19,FALSE))</f>
        <v/>
      </c>
      <c r="V60" s="314" t="str">
        <f>IF(V58="","",VLOOKUP(V58,'シフト記号表（勤務時間帯）'!$C$6:$U$35,19,FALSE))</f>
        <v/>
      </c>
      <c r="W60" s="314" t="str">
        <f>IF(W58="","",VLOOKUP(W58,'シフト記号表（勤務時間帯）'!$C$6:$U$35,19,FALSE))</f>
        <v/>
      </c>
      <c r="X60" s="314" t="str">
        <f>IF(X58="","",VLOOKUP(X58,'シフト記号表（勤務時間帯）'!$C$6:$U$35,19,FALSE))</f>
        <v/>
      </c>
      <c r="Y60" s="315" t="str">
        <f>IF(Y58="","",VLOOKUP(Y58,'シフト記号表（勤務時間帯）'!$C$6:$U$35,19,FALSE))</f>
        <v/>
      </c>
      <c r="Z60" s="313" t="str">
        <f>IF(Z58="","",VLOOKUP(Z58,'シフト記号表（勤務時間帯）'!$C$6:$U$35,19,FALSE))</f>
        <v/>
      </c>
      <c r="AA60" s="314" t="str">
        <f>IF(AA58="","",VLOOKUP(AA58,'シフト記号表（勤務時間帯）'!$C$6:$U$35,19,FALSE))</f>
        <v/>
      </c>
      <c r="AB60" s="314" t="str">
        <f>IF(AB58="","",VLOOKUP(AB58,'シフト記号表（勤務時間帯）'!$C$6:$U$35,19,FALSE))</f>
        <v/>
      </c>
      <c r="AC60" s="314" t="str">
        <f>IF(AC58="","",VLOOKUP(AC58,'シフト記号表（勤務時間帯）'!$C$6:$U$35,19,FALSE))</f>
        <v/>
      </c>
      <c r="AD60" s="314" t="str">
        <f>IF(AD58="","",VLOOKUP(AD58,'シフト記号表（勤務時間帯）'!$C$6:$U$35,19,FALSE))</f>
        <v/>
      </c>
      <c r="AE60" s="314" t="str">
        <f>IF(AE58="","",VLOOKUP(AE58,'シフト記号表（勤務時間帯）'!$C$6:$U$35,19,FALSE))</f>
        <v/>
      </c>
      <c r="AF60" s="315" t="str">
        <f>IF(AF58="","",VLOOKUP(AF58,'シフト記号表（勤務時間帯）'!$C$6:$U$35,19,FALSE))</f>
        <v/>
      </c>
      <c r="AG60" s="313" t="str">
        <f>IF(AG58="","",VLOOKUP(AG58,'シフト記号表（勤務時間帯）'!$C$6:$U$35,19,FALSE))</f>
        <v/>
      </c>
      <c r="AH60" s="314" t="str">
        <f>IF(AH58="","",VLOOKUP(AH58,'シフト記号表（勤務時間帯）'!$C$6:$U$35,19,FALSE))</f>
        <v/>
      </c>
      <c r="AI60" s="314" t="str">
        <f>IF(AI58="","",VLOOKUP(AI58,'シフト記号表（勤務時間帯）'!$C$6:$U$35,19,FALSE))</f>
        <v/>
      </c>
      <c r="AJ60" s="314" t="str">
        <f>IF(AJ58="","",VLOOKUP(AJ58,'シフト記号表（勤務時間帯）'!$C$6:$U$35,19,FALSE))</f>
        <v/>
      </c>
      <c r="AK60" s="314" t="str">
        <f>IF(AK58="","",VLOOKUP(AK58,'シフト記号表（勤務時間帯）'!$C$6:$U$35,19,FALSE))</f>
        <v/>
      </c>
      <c r="AL60" s="314" t="str">
        <f>IF(AL58="","",VLOOKUP(AL58,'シフト記号表（勤務時間帯）'!$C$6:$U$35,19,FALSE))</f>
        <v/>
      </c>
      <c r="AM60" s="315" t="str">
        <f>IF(AM58="","",VLOOKUP(AM58,'シフト記号表（勤務時間帯）'!$C$6:$U$35,19,FALSE))</f>
        <v/>
      </c>
      <c r="AN60" s="313" t="str">
        <f>IF(AN58="","",VLOOKUP(AN58,'シフト記号表（勤務時間帯）'!$C$6:$U$35,19,FALSE))</f>
        <v/>
      </c>
      <c r="AO60" s="314" t="str">
        <f>IF(AO58="","",VLOOKUP(AO58,'シフト記号表（勤務時間帯）'!$C$6:$U$35,19,FALSE))</f>
        <v/>
      </c>
      <c r="AP60" s="314" t="str">
        <f>IF(AP58="","",VLOOKUP(AP58,'シフト記号表（勤務時間帯）'!$C$6:$U$35,19,FALSE))</f>
        <v/>
      </c>
      <c r="AQ60" s="314" t="str">
        <f>IF(AQ58="","",VLOOKUP(AQ58,'シフト記号表（勤務時間帯）'!$C$6:$U$35,19,FALSE))</f>
        <v/>
      </c>
      <c r="AR60" s="314" t="str">
        <f>IF(AR58="","",VLOOKUP(AR58,'シフト記号表（勤務時間帯）'!$C$6:$U$35,19,FALSE))</f>
        <v/>
      </c>
      <c r="AS60" s="314" t="str">
        <f>IF(AS58="","",VLOOKUP(AS58,'シフト記号表（勤務時間帯）'!$C$6:$U$35,19,FALSE))</f>
        <v/>
      </c>
      <c r="AT60" s="315" t="str">
        <f>IF(AT58="","",VLOOKUP(AT58,'シフト記号表（勤務時間帯）'!$C$6:$U$35,19,FALSE))</f>
        <v/>
      </c>
      <c r="AU60" s="313" t="str">
        <f>IF(AU58="","",VLOOKUP(AU58,'シフト記号表（勤務時間帯）'!$C$6:$U$35,19,FALSE))</f>
        <v/>
      </c>
      <c r="AV60" s="314" t="str">
        <f>IF(AV58="","",VLOOKUP(AV58,'シフト記号表（勤務時間帯）'!$C$6:$U$35,19,FALSE))</f>
        <v/>
      </c>
      <c r="AW60" s="314" t="str">
        <f>IF(AW58="","",VLOOKUP(AW58,'シフト記号表（勤務時間帯）'!$C$6:$U$35,19,FALSE))</f>
        <v/>
      </c>
      <c r="AX60" s="1016">
        <f>IF($BB$3="４週",SUM(S60:AT60),IF($BB$3="暦月",SUM(S60:AW60),""))</f>
        <v>0</v>
      </c>
      <c r="AY60" s="1017"/>
      <c r="AZ60" s="1018">
        <f>IF($BB$3="４週",AX60/4,IF($BB$3="暦月",'勤務形態一覧表（1枚版）'!AX60/('勤務形態一覧表（1枚版）'!$BB$8/7),""))</f>
        <v>0</v>
      </c>
      <c r="BA60" s="1019"/>
      <c r="BB60" s="1078"/>
      <c r="BC60" s="1057"/>
      <c r="BD60" s="1057"/>
      <c r="BE60" s="1057"/>
      <c r="BF60" s="1058"/>
    </row>
    <row r="61" spans="2:58" s="286" customFormat="1" ht="6" customHeight="1" thickBot="1" x14ac:dyDescent="0.25">
      <c r="B61" s="318"/>
      <c r="C61" s="319"/>
      <c r="D61" s="319"/>
      <c r="E61" s="319"/>
      <c r="F61" s="320"/>
      <c r="G61" s="320"/>
      <c r="H61" s="321"/>
      <c r="I61" s="321"/>
      <c r="J61" s="321"/>
      <c r="K61" s="321"/>
      <c r="L61" s="320"/>
      <c r="M61" s="320"/>
      <c r="N61" s="320"/>
      <c r="O61" s="320"/>
      <c r="P61" s="322"/>
      <c r="Q61" s="322"/>
      <c r="R61" s="322"/>
      <c r="S61" s="321"/>
      <c r="T61" s="321"/>
      <c r="U61" s="321"/>
      <c r="V61" s="321"/>
      <c r="W61" s="321"/>
      <c r="X61" s="321"/>
      <c r="Y61" s="321"/>
      <c r="Z61" s="321"/>
      <c r="AA61" s="321"/>
      <c r="AB61" s="321"/>
      <c r="AC61" s="321"/>
      <c r="AD61" s="321"/>
      <c r="AE61" s="321"/>
      <c r="AF61" s="321"/>
      <c r="AG61" s="321"/>
      <c r="AH61" s="321"/>
      <c r="AI61" s="321"/>
      <c r="AJ61" s="321"/>
      <c r="AK61" s="321"/>
      <c r="AL61" s="321"/>
      <c r="AM61" s="321"/>
      <c r="AN61" s="321"/>
      <c r="AO61" s="321"/>
      <c r="AP61" s="321"/>
      <c r="AQ61" s="321"/>
      <c r="AR61" s="321"/>
      <c r="AS61" s="321"/>
      <c r="AT61" s="321"/>
      <c r="AU61" s="321"/>
      <c r="AV61" s="321"/>
      <c r="AW61" s="321"/>
      <c r="AX61" s="323"/>
      <c r="AY61" s="323"/>
      <c r="AZ61" s="323"/>
      <c r="BA61" s="323"/>
      <c r="BB61" s="320"/>
      <c r="BC61" s="320"/>
      <c r="BD61" s="320"/>
      <c r="BE61" s="320"/>
      <c r="BF61" s="324"/>
    </row>
    <row r="62" spans="2:58" ht="20.100000000000001" customHeight="1" x14ac:dyDescent="0.2">
      <c r="B62" s="325"/>
      <c r="C62" s="326"/>
      <c r="D62" s="326"/>
      <c r="E62" s="326"/>
      <c r="F62" s="327"/>
      <c r="G62" s="979" t="s">
        <v>781</v>
      </c>
      <c r="H62" s="979"/>
      <c r="I62" s="979"/>
      <c r="J62" s="979"/>
      <c r="K62" s="1102"/>
      <c r="L62" s="328"/>
      <c r="M62" s="1106" t="s">
        <v>524</v>
      </c>
      <c r="N62" s="1107"/>
      <c r="O62" s="1107"/>
      <c r="P62" s="1107"/>
      <c r="Q62" s="1107"/>
      <c r="R62" s="1108"/>
      <c r="S62" s="329" t="str">
        <f t="shared" ref="S62:AH64" si="1">IF(SUMIF($F$22:$F$60, $M62, S$22:S$60)=0,"",SUMIF($F$22:$F$60, $M62, S$22:S$60))</f>
        <v/>
      </c>
      <c r="T62" s="330" t="str">
        <f t="shared" si="1"/>
        <v/>
      </c>
      <c r="U62" s="330" t="str">
        <f t="shared" si="1"/>
        <v/>
      </c>
      <c r="V62" s="330" t="str">
        <f t="shared" si="1"/>
        <v/>
      </c>
      <c r="W62" s="330" t="str">
        <f t="shared" si="1"/>
        <v/>
      </c>
      <c r="X62" s="330" t="str">
        <f t="shared" si="1"/>
        <v/>
      </c>
      <c r="Y62" s="331" t="str">
        <f t="shared" si="1"/>
        <v/>
      </c>
      <c r="Z62" s="329" t="str">
        <f t="shared" si="1"/>
        <v/>
      </c>
      <c r="AA62" s="330" t="str">
        <f t="shared" si="1"/>
        <v/>
      </c>
      <c r="AB62" s="330" t="str">
        <f t="shared" si="1"/>
        <v/>
      </c>
      <c r="AC62" s="330" t="str">
        <f t="shared" si="1"/>
        <v/>
      </c>
      <c r="AD62" s="330" t="str">
        <f t="shared" si="1"/>
        <v/>
      </c>
      <c r="AE62" s="330" t="str">
        <f t="shared" si="1"/>
        <v/>
      </c>
      <c r="AF62" s="331" t="str">
        <f t="shared" si="1"/>
        <v/>
      </c>
      <c r="AG62" s="329" t="str">
        <f t="shared" si="1"/>
        <v/>
      </c>
      <c r="AH62" s="330" t="str">
        <f t="shared" si="1"/>
        <v/>
      </c>
      <c r="AI62" s="330" t="str">
        <f t="shared" ref="AI62:AW64" si="2">IF(SUMIF($F$22:$F$60, $M62, AI$22:AI$60)=0,"",SUMIF($F$22:$F$60, $M62, AI$22:AI$60))</f>
        <v/>
      </c>
      <c r="AJ62" s="330" t="str">
        <f t="shared" si="2"/>
        <v/>
      </c>
      <c r="AK62" s="330" t="str">
        <f t="shared" si="2"/>
        <v/>
      </c>
      <c r="AL62" s="330" t="str">
        <f t="shared" si="2"/>
        <v/>
      </c>
      <c r="AM62" s="331" t="str">
        <f t="shared" si="2"/>
        <v/>
      </c>
      <c r="AN62" s="329" t="str">
        <f t="shared" si="2"/>
        <v/>
      </c>
      <c r="AO62" s="330" t="str">
        <f t="shared" si="2"/>
        <v/>
      </c>
      <c r="AP62" s="330" t="str">
        <f t="shared" si="2"/>
        <v/>
      </c>
      <c r="AQ62" s="330" t="str">
        <f t="shared" si="2"/>
        <v/>
      </c>
      <c r="AR62" s="330" t="str">
        <f t="shared" si="2"/>
        <v/>
      </c>
      <c r="AS62" s="330" t="str">
        <f t="shared" si="2"/>
        <v/>
      </c>
      <c r="AT62" s="331" t="str">
        <f t="shared" si="2"/>
        <v/>
      </c>
      <c r="AU62" s="329" t="str">
        <f t="shared" si="2"/>
        <v/>
      </c>
      <c r="AV62" s="330" t="str">
        <f t="shared" si="2"/>
        <v/>
      </c>
      <c r="AW62" s="330" t="str">
        <f t="shared" si="2"/>
        <v/>
      </c>
      <c r="AX62" s="1074" t="str">
        <f>IF(SUMIF($F$22:$F$60, $M62, AX$22:AX$60)=0,"",SUMIF($F$22:$F$60, $M62, AX$22:AX$60))</f>
        <v/>
      </c>
      <c r="AY62" s="1075"/>
      <c r="AZ62" s="1076" t="str">
        <f>IF(AX62="","",IF($BB$3="４週",AX62/4,IF($BB$3="暦月",AX62/($BB$8/7),"")))</f>
        <v/>
      </c>
      <c r="BA62" s="1077"/>
      <c r="BB62" s="1062"/>
      <c r="BC62" s="1063"/>
      <c r="BD62" s="1063"/>
      <c r="BE62" s="1063"/>
      <c r="BF62" s="1064"/>
    </row>
    <row r="63" spans="2:58" ht="20.25" customHeight="1" x14ac:dyDescent="0.2">
      <c r="B63" s="332"/>
      <c r="C63" s="333"/>
      <c r="D63" s="333"/>
      <c r="E63" s="333"/>
      <c r="F63" s="334"/>
      <c r="G63" s="982"/>
      <c r="H63" s="982"/>
      <c r="I63" s="982"/>
      <c r="J63" s="982"/>
      <c r="K63" s="1103"/>
      <c r="L63" s="335"/>
      <c r="M63" s="1071" t="s">
        <v>531</v>
      </c>
      <c r="N63" s="1072"/>
      <c r="O63" s="1072"/>
      <c r="P63" s="1072"/>
      <c r="Q63" s="1072"/>
      <c r="R63" s="1073"/>
      <c r="S63" s="329" t="str">
        <f t="shared" si="1"/>
        <v/>
      </c>
      <c r="T63" s="330" t="str">
        <f t="shared" si="1"/>
        <v/>
      </c>
      <c r="U63" s="330" t="str">
        <f>IF(SUMIF($F$22:$F$60, $M63, U$22:U$60)=0,"",SUMIF($F$22:$F$60, $M63, U$22:U$60))</f>
        <v/>
      </c>
      <c r="V63" s="330" t="str">
        <f t="shared" si="1"/>
        <v/>
      </c>
      <c r="W63" s="330" t="str">
        <f t="shared" si="1"/>
        <v/>
      </c>
      <c r="X63" s="330" t="str">
        <f t="shared" si="1"/>
        <v/>
      </c>
      <c r="Y63" s="331" t="str">
        <f t="shared" si="1"/>
        <v/>
      </c>
      <c r="Z63" s="329" t="str">
        <f t="shared" si="1"/>
        <v/>
      </c>
      <c r="AA63" s="330" t="str">
        <f t="shared" si="1"/>
        <v/>
      </c>
      <c r="AB63" s="330" t="str">
        <f t="shared" si="1"/>
        <v/>
      </c>
      <c r="AC63" s="330" t="str">
        <f t="shared" si="1"/>
        <v/>
      </c>
      <c r="AD63" s="330" t="str">
        <f t="shared" si="1"/>
        <v/>
      </c>
      <c r="AE63" s="330" t="str">
        <f t="shared" si="1"/>
        <v/>
      </c>
      <c r="AF63" s="331" t="str">
        <f t="shared" si="1"/>
        <v/>
      </c>
      <c r="AG63" s="329" t="str">
        <f t="shared" si="1"/>
        <v/>
      </c>
      <c r="AH63" s="330" t="str">
        <f t="shared" si="1"/>
        <v/>
      </c>
      <c r="AI63" s="330" t="str">
        <f t="shared" si="2"/>
        <v/>
      </c>
      <c r="AJ63" s="330" t="str">
        <f t="shared" si="2"/>
        <v/>
      </c>
      <c r="AK63" s="330" t="str">
        <f t="shared" si="2"/>
        <v/>
      </c>
      <c r="AL63" s="330" t="str">
        <f t="shared" si="2"/>
        <v/>
      </c>
      <c r="AM63" s="331" t="str">
        <f t="shared" si="2"/>
        <v/>
      </c>
      <c r="AN63" s="329" t="str">
        <f t="shared" si="2"/>
        <v/>
      </c>
      <c r="AO63" s="330" t="str">
        <f t="shared" si="2"/>
        <v/>
      </c>
      <c r="AP63" s="330" t="str">
        <f t="shared" si="2"/>
        <v/>
      </c>
      <c r="AQ63" s="330" t="str">
        <f t="shared" si="2"/>
        <v/>
      </c>
      <c r="AR63" s="330" t="str">
        <f t="shared" si="2"/>
        <v/>
      </c>
      <c r="AS63" s="330" t="str">
        <f t="shared" si="2"/>
        <v/>
      </c>
      <c r="AT63" s="331" t="str">
        <f t="shared" si="2"/>
        <v/>
      </c>
      <c r="AU63" s="329" t="str">
        <f t="shared" si="2"/>
        <v/>
      </c>
      <c r="AV63" s="330" t="str">
        <f t="shared" si="2"/>
        <v/>
      </c>
      <c r="AW63" s="330" t="str">
        <f t="shared" si="2"/>
        <v/>
      </c>
      <c r="AX63" s="1074" t="str">
        <f>IF(SUMIF($F$22:$F$60, $M63, AX$22:AX$60)=0,"",SUMIF($F$22:$F$60, $M63, AX$22:AX$60))</f>
        <v/>
      </c>
      <c r="AY63" s="1075"/>
      <c r="AZ63" s="1076" t="str">
        <f>IF(AX63="","",IF($BB$3="４週",AX63/4,IF($BB$3="暦月",AX63/($BB$8/7),"")))</f>
        <v/>
      </c>
      <c r="BA63" s="1077"/>
      <c r="BB63" s="1065"/>
      <c r="BC63" s="1066"/>
      <c r="BD63" s="1066"/>
      <c r="BE63" s="1066"/>
      <c r="BF63" s="1067"/>
    </row>
    <row r="64" spans="2:58" ht="20.25" customHeight="1" x14ac:dyDescent="0.2">
      <c r="B64" s="336"/>
      <c r="C64" s="337"/>
      <c r="D64" s="337"/>
      <c r="E64" s="337"/>
      <c r="F64" s="334"/>
      <c r="G64" s="1104"/>
      <c r="H64" s="1104"/>
      <c r="I64" s="1104"/>
      <c r="J64" s="1104"/>
      <c r="K64" s="1105"/>
      <c r="L64" s="335"/>
      <c r="M64" s="1071" t="s">
        <v>527</v>
      </c>
      <c r="N64" s="1072"/>
      <c r="O64" s="1072"/>
      <c r="P64" s="1072"/>
      <c r="Q64" s="1072"/>
      <c r="R64" s="1073"/>
      <c r="S64" s="329" t="str">
        <f t="shared" si="1"/>
        <v/>
      </c>
      <c r="T64" s="330" t="str">
        <f t="shared" si="1"/>
        <v/>
      </c>
      <c r="U64" s="330" t="str">
        <f>IF(SUMIF($F$22:$F$60, $M64, U$22:U$60)=0,"",SUMIF($F$22:$F$60, $M64, U$22:U$60))</f>
        <v/>
      </c>
      <c r="V64" s="330" t="str">
        <f t="shared" si="1"/>
        <v/>
      </c>
      <c r="W64" s="330" t="str">
        <f t="shared" si="1"/>
        <v/>
      </c>
      <c r="X64" s="330" t="str">
        <f t="shared" si="1"/>
        <v/>
      </c>
      <c r="Y64" s="331" t="str">
        <f t="shared" si="1"/>
        <v/>
      </c>
      <c r="Z64" s="329" t="str">
        <f t="shared" si="1"/>
        <v/>
      </c>
      <c r="AA64" s="330" t="str">
        <f t="shared" si="1"/>
        <v/>
      </c>
      <c r="AB64" s="330" t="str">
        <f t="shared" si="1"/>
        <v/>
      </c>
      <c r="AC64" s="330" t="str">
        <f t="shared" si="1"/>
        <v/>
      </c>
      <c r="AD64" s="330" t="str">
        <f t="shared" si="1"/>
        <v/>
      </c>
      <c r="AE64" s="330" t="str">
        <f t="shared" si="1"/>
        <v/>
      </c>
      <c r="AF64" s="331" t="str">
        <f t="shared" si="1"/>
        <v/>
      </c>
      <c r="AG64" s="329" t="str">
        <f t="shared" si="1"/>
        <v/>
      </c>
      <c r="AH64" s="330" t="str">
        <f t="shared" si="1"/>
        <v/>
      </c>
      <c r="AI64" s="330" t="str">
        <f t="shared" si="2"/>
        <v/>
      </c>
      <c r="AJ64" s="330" t="str">
        <f t="shared" si="2"/>
        <v/>
      </c>
      <c r="AK64" s="330" t="str">
        <f t="shared" si="2"/>
        <v/>
      </c>
      <c r="AL64" s="330" t="str">
        <f t="shared" si="2"/>
        <v/>
      </c>
      <c r="AM64" s="331" t="str">
        <f t="shared" si="2"/>
        <v/>
      </c>
      <c r="AN64" s="329" t="str">
        <f t="shared" si="2"/>
        <v/>
      </c>
      <c r="AO64" s="330" t="str">
        <f t="shared" si="2"/>
        <v/>
      </c>
      <c r="AP64" s="330" t="str">
        <f t="shared" si="2"/>
        <v/>
      </c>
      <c r="AQ64" s="330" t="str">
        <f t="shared" si="2"/>
        <v/>
      </c>
      <c r="AR64" s="330" t="str">
        <f t="shared" si="2"/>
        <v/>
      </c>
      <c r="AS64" s="330" t="str">
        <f t="shared" si="2"/>
        <v/>
      </c>
      <c r="AT64" s="331" t="str">
        <f t="shared" si="2"/>
        <v/>
      </c>
      <c r="AU64" s="329" t="str">
        <f t="shared" si="2"/>
        <v/>
      </c>
      <c r="AV64" s="330" t="str">
        <f t="shared" si="2"/>
        <v/>
      </c>
      <c r="AW64" s="330" t="str">
        <f t="shared" si="2"/>
        <v/>
      </c>
      <c r="AX64" s="1074" t="str">
        <f>IF(SUMIF($F$22:$F$60, $M64, AX$22:AX$60)=0,"",SUMIF($F$22:$F$60, $M64, AX$22:AX$60))</f>
        <v/>
      </c>
      <c r="AY64" s="1075"/>
      <c r="AZ64" s="1076" t="str">
        <f>IF(AX64="","",IF($BB$3="４週",AX64/4,IF($BB$3="暦月",AX64/($BB$8/7),"")))</f>
        <v/>
      </c>
      <c r="BA64" s="1077"/>
      <c r="BB64" s="1065"/>
      <c r="BC64" s="1066"/>
      <c r="BD64" s="1066"/>
      <c r="BE64" s="1066"/>
      <c r="BF64" s="1067"/>
    </row>
    <row r="65" spans="2:73" ht="20.25" customHeight="1" x14ac:dyDescent="0.2">
      <c r="B65" s="338"/>
      <c r="C65" s="339"/>
      <c r="D65" s="339"/>
      <c r="E65" s="339"/>
      <c r="F65" s="339"/>
      <c r="G65" s="1084" t="s">
        <v>782</v>
      </c>
      <c r="H65" s="1084"/>
      <c r="I65" s="1084"/>
      <c r="J65" s="1084"/>
      <c r="K65" s="1084"/>
      <c r="L65" s="1084"/>
      <c r="M65" s="1084"/>
      <c r="N65" s="1084"/>
      <c r="O65" s="1084"/>
      <c r="P65" s="1084"/>
      <c r="Q65" s="1084"/>
      <c r="R65" s="1085"/>
      <c r="S65" s="340"/>
      <c r="T65" s="341"/>
      <c r="U65" s="341"/>
      <c r="V65" s="341"/>
      <c r="W65" s="341"/>
      <c r="X65" s="341"/>
      <c r="Y65" s="342"/>
      <c r="Z65" s="340"/>
      <c r="AA65" s="341"/>
      <c r="AB65" s="341"/>
      <c r="AC65" s="341"/>
      <c r="AD65" s="341"/>
      <c r="AE65" s="341"/>
      <c r="AF65" s="342"/>
      <c r="AG65" s="340"/>
      <c r="AH65" s="341"/>
      <c r="AI65" s="341"/>
      <c r="AJ65" s="341"/>
      <c r="AK65" s="341"/>
      <c r="AL65" s="341"/>
      <c r="AM65" s="342"/>
      <c r="AN65" s="340"/>
      <c r="AO65" s="341"/>
      <c r="AP65" s="341"/>
      <c r="AQ65" s="341"/>
      <c r="AR65" s="341"/>
      <c r="AS65" s="341"/>
      <c r="AT65" s="342"/>
      <c r="AU65" s="340"/>
      <c r="AV65" s="341"/>
      <c r="AW65" s="342"/>
      <c r="AX65" s="1086"/>
      <c r="AY65" s="1087"/>
      <c r="AZ65" s="1087"/>
      <c r="BA65" s="1088"/>
      <c r="BB65" s="1065"/>
      <c r="BC65" s="1066"/>
      <c r="BD65" s="1066"/>
      <c r="BE65" s="1066"/>
      <c r="BF65" s="1067"/>
    </row>
    <row r="66" spans="2:73" ht="20.25" customHeight="1" x14ac:dyDescent="0.2">
      <c r="B66" s="338"/>
      <c r="C66" s="339"/>
      <c r="D66" s="339"/>
      <c r="E66" s="339"/>
      <c r="F66" s="339"/>
      <c r="G66" s="1084" t="s">
        <v>730</v>
      </c>
      <c r="H66" s="1084"/>
      <c r="I66" s="1084"/>
      <c r="J66" s="1084"/>
      <c r="K66" s="1084"/>
      <c r="L66" s="1084"/>
      <c r="M66" s="1084"/>
      <c r="N66" s="1084"/>
      <c r="O66" s="1084"/>
      <c r="P66" s="1084"/>
      <c r="Q66" s="1084"/>
      <c r="R66" s="1085"/>
      <c r="S66" s="340"/>
      <c r="T66" s="341"/>
      <c r="U66" s="341"/>
      <c r="V66" s="341"/>
      <c r="W66" s="341"/>
      <c r="X66" s="341"/>
      <c r="Y66" s="342"/>
      <c r="Z66" s="340"/>
      <c r="AA66" s="341"/>
      <c r="AB66" s="341"/>
      <c r="AC66" s="341"/>
      <c r="AD66" s="341"/>
      <c r="AE66" s="341"/>
      <c r="AF66" s="342"/>
      <c r="AG66" s="340"/>
      <c r="AH66" s="341"/>
      <c r="AI66" s="341"/>
      <c r="AJ66" s="341"/>
      <c r="AK66" s="341"/>
      <c r="AL66" s="341"/>
      <c r="AM66" s="342"/>
      <c r="AN66" s="340"/>
      <c r="AO66" s="341"/>
      <c r="AP66" s="341"/>
      <c r="AQ66" s="341"/>
      <c r="AR66" s="341"/>
      <c r="AS66" s="341"/>
      <c r="AT66" s="342"/>
      <c r="AU66" s="340"/>
      <c r="AV66" s="341"/>
      <c r="AW66" s="342"/>
      <c r="AX66" s="1089"/>
      <c r="AY66" s="1090"/>
      <c r="AZ66" s="1090"/>
      <c r="BA66" s="1091"/>
      <c r="BB66" s="1065"/>
      <c r="BC66" s="1066"/>
      <c r="BD66" s="1066"/>
      <c r="BE66" s="1066"/>
      <c r="BF66" s="1067"/>
    </row>
    <row r="67" spans="2:73" ht="20.25" customHeight="1" thickBot="1" x14ac:dyDescent="0.25">
      <c r="B67" s="343"/>
      <c r="C67" s="344"/>
      <c r="D67" s="344"/>
      <c r="E67" s="344"/>
      <c r="F67" s="344"/>
      <c r="G67" s="1095" t="s">
        <v>783</v>
      </c>
      <c r="H67" s="1096"/>
      <c r="I67" s="1096"/>
      <c r="J67" s="1096"/>
      <c r="K67" s="1096"/>
      <c r="L67" s="1096"/>
      <c r="M67" s="1096"/>
      <c r="N67" s="1096"/>
      <c r="O67" s="1096"/>
      <c r="P67" s="1096"/>
      <c r="Q67" s="1096"/>
      <c r="R67" s="1097"/>
      <c r="S67" s="345" t="str">
        <f>IF(S66&lt;&gt;"",IF(S65&gt;15,((S65-15)/5+1)*S66,S66),"")</f>
        <v/>
      </c>
      <c r="T67" s="346" t="str">
        <f t="shared" ref="T67:AW67" si="3">IF(T66&lt;&gt;"",IF(T65&gt;15,((T65-15)/5+1)*T66,T66),"")</f>
        <v/>
      </c>
      <c r="U67" s="346" t="str">
        <f t="shared" si="3"/>
        <v/>
      </c>
      <c r="V67" s="346" t="str">
        <f t="shared" si="3"/>
        <v/>
      </c>
      <c r="W67" s="346" t="str">
        <f t="shared" si="3"/>
        <v/>
      </c>
      <c r="X67" s="346" t="str">
        <f t="shared" si="3"/>
        <v/>
      </c>
      <c r="Y67" s="347" t="str">
        <f t="shared" si="3"/>
        <v/>
      </c>
      <c r="Z67" s="345" t="str">
        <f t="shared" si="3"/>
        <v/>
      </c>
      <c r="AA67" s="346" t="str">
        <f t="shared" si="3"/>
        <v/>
      </c>
      <c r="AB67" s="346" t="str">
        <f t="shared" si="3"/>
        <v/>
      </c>
      <c r="AC67" s="346" t="str">
        <f t="shared" si="3"/>
        <v/>
      </c>
      <c r="AD67" s="346" t="str">
        <f t="shared" si="3"/>
        <v/>
      </c>
      <c r="AE67" s="346" t="str">
        <f t="shared" si="3"/>
        <v/>
      </c>
      <c r="AF67" s="347" t="str">
        <f t="shared" si="3"/>
        <v/>
      </c>
      <c r="AG67" s="345" t="str">
        <f t="shared" si="3"/>
        <v/>
      </c>
      <c r="AH67" s="346" t="str">
        <f t="shared" si="3"/>
        <v/>
      </c>
      <c r="AI67" s="346" t="str">
        <f t="shared" si="3"/>
        <v/>
      </c>
      <c r="AJ67" s="346" t="str">
        <f t="shared" si="3"/>
        <v/>
      </c>
      <c r="AK67" s="346" t="str">
        <f t="shared" si="3"/>
        <v/>
      </c>
      <c r="AL67" s="346" t="str">
        <f t="shared" si="3"/>
        <v/>
      </c>
      <c r="AM67" s="347" t="str">
        <f t="shared" si="3"/>
        <v/>
      </c>
      <c r="AN67" s="345" t="str">
        <f t="shared" si="3"/>
        <v/>
      </c>
      <c r="AO67" s="346" t="str">
        <f t="shared" si="3"/>
        <v/>
      </c>
      <c r="AP67" s="346" t="str">
        <f t="shared" si="3"/>
        <v/>
      </c>
      <c r="AQ67" s="346" t="str">
        <f t="shared" si="3"/>
        <v/>
      </c>
      <c r="AR67" s="346" t="str">
        <f t="shared" si="3"/>
        <v/>
      </c>
      <c r="AS67" s="346" t="str">
        <f t="shared" si="3"/>
        <v/>
      </c>
      <c r="AT67" s="347" t="str">
        <f t="shared" si="3"/>
        <v/>
      </c>
      <c r="AU67" s="348" t="str">
        <f t="shared" si="3"/>
        <v/>
      </c>
      <c r="AV67" s="349" t="str">
        <f t="shared" si="3"/>
        <v/>
      </c>
      <c r="AW67" s="350" t="str">
        <f t="shared" si="3"/>
        <v/>
      </c>
      <c r="AX67" s="1089"/>
      <c r="AY67" s="1090"/>
      <c r="AZ67" s="1090"/>
      <c r="BA67" s="1091"/>
      <c r="BB67" s="1065"/>
      <c r="BC67" s="1066"/>
      <c r="BD67" s="1066"/>
      <c r="BE67" s="1066"/>
      <c r="BF67" s="1067"/>
    </row>
    <row r="68" spans="2:73" ht="18.75" customHeight="1" x14ac:dyDescent="0.2">
      <c r="B68" s="981" t="s">
        <v>732</v>
      </c>
      <c r="C68" s="982"/>
      <c r="D68" s="982"/>
      <c r="E68" s="982"/>
      <c r="F68" s="982"/>
      <c r="G68" s="982"/>
      <c r="H68" s="982"/>
      <c r="I68" s="982"/>
      <c r="J68" s="982"/>
      <c r="K68" s="983"/>
      <c r="L68" s="1098" t="s">
        <v>524</v>
      </c>
      <c r="M68" s="1098"/>
      <c r="N68" s="1098"/>
      <c r="O68" s="1098"/>
      <c r="P68" s="1098"/>
      <c r="Q68" s="1098"/>
      <c r="R68" s="1099"/>
      <c r="S68" s="351" t="str">
        <f>IF($L68="","",IF(COUNTIFS($F$22:$F$60,$L68,S$22:S$60,"&gt;0")=0,"",COUNTIFS($F$22:$F$60,$L68,S$22:S$60,"&gt;0")))</f>
        <v/>
      </c>
      <c r="T68" s="352" t="str">
        <f t="shared" ref="T68:AW72" si="4">IF($L68="","",IF(COUNTIFS($F$22:$F$60,$L68,T$22:T$60,"&gt;0")=0,"",COUNTIFS($F$22:$F$60,$L68,T$22:T$60,"&gt;0")))</f>
        <v/>
      </c>
      <c r="U68" s="352" t="str">
        <f t="shared" si="4"/>
        <v/>
      </c>
      <c r="V68" s="352" t="str">
        <f t="shared" si="4"/>
        <v/>
      </c>
      <c r="W68" s="352" t="str">
        <f t="shared" si="4"/>
        <v/>
      </c>
      <c r="X68" s="352" t="str">
        <f t="shared" si="4"/>
        <v/>
      </c>
      <c r="Y68" s="353" t="str">
        <f t="shared" si="4"/>
        <v/>
      </c>
      <c r="Z68" s="354" t="str">
        <f t="shared" si="4"/>
        <v/>
      </c>
      <c r="AA68" s="352" t="str">
        <f t="shared" si="4"/>
        <v/>
      </c>
      <c r="AB68" s="352" t="str">
        <f t="shared" si="4"/>
        <v/>
      </c>
      <c r="AC68" s="352" t="str">
        <f t="shared" si="4"/>
        <v/>
      </c>
      <c r="AD68" s="352" t="str">
        <f t="shared" si="4"/>
        <v/>
      </c>
      <c r="AE68" s="352" t="str">
        <f t="shared" si="4"/>
        <v/>
      </c>
      <c r="AF68" s="353" t="str">
        <f t="shared" si="4"/>
        <v/>
      </c>
      <c r="AG68" s="352" t="str">
        <f t="shared" si="4"/>
        <v/>
      </c>
      <c r="AH68" s="352" t="str">
        <f t="shared" si="4"/>
        <v/>
      </c>
      <c r="AI68" s="352" t="str">
        <f t="shared" si="4"/>
        <v/>
      </c>
      <c r="AJ68" s="352" t="str">
        <f t="shared" si="4"/>
        <v/>
      </c>
      <c r="AK68" s="352" t="str">
        <f t="shared" si="4"/>
        <v/>
      </c>
      <c r="AL68" s="352" t="str">
        <f t="shared" si="4"/>
        <v/>
      </c>
      <c r="AM68" s="353" t="str">
        <f t="shared" si="4"/>
        <v/>
      </c>
      <c r="AN68" s="352" t="str">
        <f t="shared" si="4"/>
        <v/>
      </c>
      <c r="AO68" s="352" t="str">
        <f t="shared" si="4"/>
        <v/>
      </c>
      <c r="AP68" s="352" t="str">
        <f t="shared" si="4"/>
        <v/>
      </c>
      <c r="AQ68" s="352" t="str">
        <f t="shared" si="4"/>
        <v/>
      </c>
      <c r="AR68" s="352" t="str">
        <f t="shared" si="4"/>
        <v/>
      </c>
      <c r="AS68" s="352" t="str">
        <f t="shared" si="4"/>
        <v/>
      </c>
      <c r="AT68" s="353" t="str">
        <f t="shared" si="4"/>
        <v/>
      </c>
      <c r="AU68" s="352" t="str">
        <f t="shared" si="4"/>
        <v/>
      </c>
      <c r="AV68" s="352" t="str">
        <f t="shared" si="4"/>
        <v/>
      </c>
      <c r="AW68" s="353" t="str">
        <f t="shared" si="4"/>
        <v/>
      </c>
      <c r="AX68" s="1089"/>
      <c r="AY68" s="1090"/>
      <c r="AZ68" s="1090"/>
      <c r="BA68" s="1091"/>
      <c r="BB68" s="1065"/>
      <c r="BC68" s="1066"/>
      <c r="BD68" s="1066"/>
      <c r="BE68" s="1066"/>
      <c r="BF68" s="1067"/>
    </row>
    <row r="69" spans="2:73" ht="18.75" customHeight="1" x14ac:dyDescent="0.2">
      <c r="B69" s="981"/>
      <c r="C69" s="982"/>
      <c r="D69" s="982"/>
      <c r="E69" s="982"/>
      <c r="F69" s="982"/>
      <c r="G69" s="982"/>
      <c r="H69" s="982"/>
      <c r="I69" s="982"/>
      <c r="J69" s="982"/>
      <c r="K69" s="983"/>
      <c r="L69" s="1100" t="s">
        <v>531</v>
      </c>
      <c r="M69" s="1100"/>
      <c r="N69" s="1100"/>
      <c r="O69" s="1100"/>
      <c r="P69" s="1100"/>
      <c r="Q69" s="1100"/>
      <c r="R69" s="1101"/>
      <c r="S69" s="348" t="str">
        <f t="shared" ref="S69:AH72" si="5">IF($L69="","",IF(COUNTIFS($F$22:$F$60,$L69,S$22:S$60,"&gt;0")=0,"",COUNTIFS($F$22:$F$60,$L69,S$22:S$60,"&gt;0")))</f>
        <v/>
      </c>
      <c r="T69" s="349" t="str">
        <f>IF($L69="","",IF(COUNTIFS($F$22:$F$60,$L69,T$22:T$60,"&gt;0")=0,"",COUNTIFS($F$22:$F$60,$L69,T$22:T$60,"&gt;0")))</f>
        <v/>
      </c>
      <c r="U69" s="349" t="str">
        <f t="shared" si="5"/>
        <v/>
      </c>
      <c r="V69" s="349" t="str">
        <f t="shared" si="5"/>
        <v/>
      </c>
      <c r="W69" s="349" t="str">
        <f t="shared" si="5"/>
        <v/>
      </c>
      <c r="X69" s="349" t="str">
        <f t="shared" si="5"/>
        <v/>
      </c>
      <c r="Y69" s="350" t="str">
        <f t="shared" si="5"/>
        <v/>
      </c>
      <c r="Z69" s="355" t="str">
        <f t="shared" si="5"/>
        <v/>
      </c>
      <c r="AA69" s="349" t="str">
        <f t="shared" si="5"/>
        <v/>
      </c>
      <c r="AB69" s="349" t="str">
        <f t="shared" si="5"/>
        <v/>
      </c>
      <c r="AC69" s="349" t="str">
        <f t="shared" si="5"/>
        <v/>
      </c>
      <c r="AD69" s="349" t="str">
        <f t="shared" si="5"/>
        <v/>
      </c>
      <c r="AE69" s="349" t="str">
        <f t="shared" si="5"/>
        <v/>
      </c>
      <c r="AF69" s="350" t="str">
        <f t="shared" si="5"/>
        <v/>
      </c>
      <c r="AG69" s="349" t="str">
        <f t="shared" si="5"/>
        <v/>
      </c>
      <c r="AH69" s="349" t="str">
        <f t="shared" si="5"/>
        <v/>
      </c>
      <c r="AI69" s="349" t="str">
        <f t="shared" si="4"/>
        <v/>
      </c>
      <c r="AJ69" s="349" t="str">
        <f t="shared" si="4"/>
        <v/>
      </c>
      <c r="AK69" s="349" t="str">
        <f t="shared" si="4"/>
        <v/>
      </c>
      <c r="AL69" s="349" t="str">
        <f t="shared" si="4"/>
        <v/>
      </c>
      <c r="AM69" s="350" t="str">
        <f t="shared" si="4"/>
        <v/>
      </c>
      <c r="AN69" s="349" t="str">
        <f t="shared" si="4"/>
        <v/>
      </c>
      <c r="AO69" s="349" t="str">
        <f t="shared" si="4"/>
        <v/>
      </c>
      <c r="AP69" s="349" t="str">
        <f t="shared" si="4"/>
        <v/>
      </c>
      <c r="AQ69" s="349" t="str">
        <f t="shared" si="4"/>
        <v/>
      </c>
      <c r="AR69" s="349" t="str">
        <f t="shared" si="4"/>
        <v/>
      </c>
      <c r="AS69" s="349" t="str">
        <f t="shared" si="4"/>
        <v/>
      </c>
      <c r="AT69" s="350" t="str">
        <f t="shared" si="4"/>
        <v/>
      </c>
      <c r="AU69" s="349" t="str">
        <f t="shared" si="4"/>
        <v/>
      </c>
      <c r="AV69" s="349" t="str">
        <f t="shared" si="4"/>
        <v/>
      </c>
      <c r="AW69" s="350" t="str">
        <f t="shared" si="4"/>
        <v/>
      </c>
      <c r="AX69" s="1089"/>
      <c r="AY69" s="1090"/>
      <c r="AZ69" s="1090"/>
      <c r="BA69" s="1091"/>
      <c r="BB69" s="1065"/>
      <c r="BC69" s="1066"/>
      <c r="BD69" s="1066"/>
      <c r="BE69" s="1066"/>
      <c r="BF69" s="1067"/>
    </row>
    <row r="70" spans="2:73" ht="18.75" customHeight="1" x14ac:dyDescent="0.2">
      <c r="B70" s="981"/>
      <c r="C70" s="982"/>
      <c r="D70" s="982"/>
      <c r="E70" s="982"/>
      <c r="F70" s="982"/>
      <c r="G70" s="982"/>
      <c r="H70" s="982"/>
      <c r="I70" s="982"/>
      <c r="J70" s="982"/>
      <c r="K70" s="983"/>
      <c r="L70" s="1100" t="s">
        <v>527</v>
      </c>
      <c r="M70" s="1100"/>
      <c r="N70" s="1100"/>
      <c r="O70" s="1100"/>
      <c r="P70" s="1100"/>
      <c r="Q70" s="1100"/>
      <c r="R70" s="1101"/>
      <c r="S70" s="348" t="str">
        <f t="shared" si="5"/>
        <v/>
      </c>
      <c r="T70" s="349" t="str">
        <f t="shared" si="4"/>
        <v/>
      </c>
      <c r="U70" s="349" t="str">
        <f t="shared" si="4"/>
        <v/>
      </c>
      <c r="V70" s="349" t="str">
        <f t="shared" si="4"/>
        <v/>
      </c>
      <c r="W70" s="349" t="str">
        <f t="shared" si="4"/>
        <v/>
      </c>
      <c r="X70" s="349" t="str">
        <f>IF($L70="","",IF(COUNTIFS($F$22:$F$60,$L70,X$22:X$60,"&gt;0")=0,"",COUNTIFS($F$22:$F$60,$L70,X$22:X$60,"&gt;0")))</f>
        <v/>
      </c>
      <c r="Y70" s="350" t="str">
        <f t="shared" si="4"/>
        <v/>
      </c>
      <c r="Z70" s="355" t="str">
        <f t="shared" si="4"/>
        <v/>
      </c>
      <c r="AA70" s="349" t="str">
        <f t="shared" si="4"/>
        <v/>
      </c>
      <c r="AB70" s="349" t="str">
        <f t="shared" si="4"/>
        <v/>
      </c>
      <c r="AC70" s="349" t="str">
        <f t="shared" si="4"/>
        <v/>
      </c>
      <c r="AD70" s="349" t="str">
        <f t="shared" si="4"/>
        <v/>
      </c>
      <c r="AE70" s="349" t="str">
        <f t="shared" si="4"/>
        <v/>
      </c>
      <c r="AF70" s="350" t="str">
        <f t="shared" si="4"/>
        <v/>
      </c>
      <c r="AG70" s="349" t="str">
        <f t="shared" si="4"/>
        <v/>
      </c>
      <c r="AH70" s="349" t="str">
        <f t="shared" si="4"/>
        <v/>
      </c>
      <c r="AI70" s="349" t="str">
        <f t="shared" si="4"/>
        <v/>
      </c>
      <c r="AJ70" s="349" t="str">
        <f t="shared" si="4"/>
        <v/>
      </c>
      <c r="AK70" s="349" t="str">
        <f t="shared" si="4"/>
        <v/>
      </c>
      <c r="AL70" s="349" t="str">
        <f t="shared" si="4"/>
        <v/>
      </c>
      <c r="AM70" s="350" t="str">
        <f t="shared" si="4"/>
        <v/>
      </c>
      <c r="AN70" s="349" t="str">
        <f t="shared" si="4"/>
        <v/>
      </c>
      <c r="AO70" s="349" t="str">
        <f t="shared" si="4"/>
        <v/>
      </c>
      <c r="AP70" s="349" t="str">
        <f t="shared" si="4"/>
        <v/>
      </c>
      <c r="AQ70" s="349" t="str">
        <f t="shared" si="4"/>
        <v/>
      </c>
      <c r="AR70" s="349" t="str">
        <f t="shared" si="4"/>
        <v/>
      </c>
      <c r="AS70" s="349" t="str">
        <f t="shared" si="4"/>
        <v/>
      </c>
      <c r="AT70" s="350" t="str">
        <f t="shared" si="4"/>
        <v/>
      </c>
      <c r="AU70" s="349" t="str">
        <f t="shared" si="4"/>
        <v/>
      </c>
      <c r="AV70" s="349" t="str">
        <f t="shared" si="4"/>
        <v/>
      </c>
      <c r="AW70" s="350" t="str">
        <f t="shared" si="4"/>
        <v/>
      </c>
      <c r="AX70" s="1089"/>
      <c r="AY70" s="1090"/>
      <c r="AZ70" s="1090"/>
      <c r="BA70" s="1091"/>
      <c r="BB70" s="1065"/>
      <c r="BC70" s="1066"/>
      <c r="BD70" s="1066"/>
      <c r="BE70" s="1066"/>
      <c r="BF70" s="1067"/>
    </row>
    <row r="71" spans="2:73" ht="18.75" customHeight="1" x14ac:dyDescent="0.2">
      <c r="B71" s="981"/>
      <c r="C71" s="982"/>
      <c r="D71" s="982"/>
      <c r="E71" s="982"/>
      <c r="F71" s="982"/>
      <c r="G71" s="982"/>
      <c r="H71" s="982"/>
      <c r="I71" s="982"/>
      <c r="J71" s="982"/>
      <c r="K71" s="983"/>
      <c r="L71" s="1100" t="s">
        <v>537</v>
      </c>
      <c r="M71" s="1100"/>
      <c r="N71" s="1100"/>
      <c r="O71" s="1100"/>
      <c r="P71" s="1100"/>
      <c r="Q71" s="1100"/>
      <c r="R71" s="1101"/>
      <c r="S71" s="348" t="str">
        <f t="shared" si="5"/>
        <v/>
      </c>
      <c r="T71" s="349" t="str">
        <f t="shared" si="4"/>
        <v/>
      </c>
      <c r="U71" s="349" t="str">
        <f t="shared" si="4"/>
        <v/>
      </c>
      <c r="V71" s="349" t="str">
        <f t="shared" si="4"/>
        <v/>
      </c>
      <c r="W71" s="349" t="str">
        <f t="shared" si="4"/>
        <v/>
      </c>
      <c r="X71" s="349" t="str">
        <f t="shared" si="4"/>
        <v/>
      </c>
      <c r="Y71" s="350" t="str">
        <f t="shared" si="4"/>
        <v/>
      </c>
      <c r="Z71" s="355" t="str">
        <f t="shared" si="4"/>
        <v/>
      </c>
      <c r="AA71" s="349" t="str">
        <f t="shared" si="4"/>
        <v/>
      </c>
      <c r="AB71" s="349" t="str">
        <f t="shared" si="4"/>
        <v/>
      </c>
      <c r="AC71" s="349" t="str">
        <f t="shared" si="4"/>
        <v/>
      </c>
      <c r="AD71" s="349" t="str">
        <f t="shared" si="4"/>
        <v/>
      </c>
      <c r="AE71" s="349" t="str">
        <f t="shared" si="4"/>
        <v/>
      </c>
      <c r="AF71" s="350" t="str">
        <f t="shared" si="4"/>
        <v/>
      </c>
      <c r="AG71" s="349" t="str">
        <f t="shared" si="4"/>
        <v/>
      </c>
      <c r="AH71" s="349" t="str">
        <f t="shared" si="4"/>
        <v/>
      </c>
      <c r="AI71" s="349" t="str">
        <f t="shared" si="4"/>
        <v/>
      </c>
      <c r="AJ71" s="349" t="str">
        <f t="shared" si="4"/>
        <v/>
      </c>
      <c r="AK71" s="349" t="str">
        <f t="shared" si="4"/>
        <v/>
      </c>
      <c r="AL71" s="349" t="str">
        <f t="shared" si="4"/>
        <v/>
      </c>
      <c r="AM71" s="350" t="str">
        <f t="shared" si="4"/>
        <v/>
      </c>
      <c r="AN71" s="349" t="str">
        <f t="shared" si="4"/>
        <v/>
      </c>
      <c r="AO71" s="349" t="str">
        <f t="shared" si="4"/>
        <v/>
      </c>
      <c r="AP71" s="349" t="str">
        <f t="shared" si="4"/>
        <v/>
      </c>
      <c r="AQ71" s="349" t="str">
        <f t="shared" si="4"/>
        <v/>
      </c>
      <c r="AR71" s="349" t="str">
        <f t="shared" si="4"/>
        <v/>
      </c>
      <c r="AS71" s="349" t="str">
        <f t="shared" si="4"/>
        <v/>
      </c>
      <c r="AT71" s="350" t="str">
        <f t="shared" si="4"/>
        <v/>
      </c>
      <c r="AU71" s="349" t="str">
        <f t="shared" si="4"/>
        <v/>
      </c>
      <c r="AV71" s="349" t="str">
        <f t="shared" si="4"/>
        <v/>
      </c>
      <c r="AW71" s="350" t="str">
        <f t="shared" si="4"/>
        <v/>
      </c>
      <c r="AX71" s="1089"/>
      <c r="AY71" s="1090"/>
      <c r="AZ71" s="1090"/>
      <c r="BA71" s="1091"/>
      <c r="BB71" s="1065"/>
      <c r="BC71" s="1066"/>
      <c r="BD71" s="1066"/>
      <c r="BE71" s="1066"/>
      <c r="BF71" s="1067"/>
    </row>
    <row r="72" spans="2:73" ht="18.75" customHeight="1" thickBot="1" x14ac:dyDescent="0.25">
      <c r="B72" s="984"/>
      <c r="C72" s="985"/>
      <c r="D72" s="985"/>
      <c r="E72" s="985"/>
      <c r="F72" s="985"/>
      <c r="G72" s="985"/>
      <c r="H72" s="985"/>
      <c r="I72" s="985"/>
      <c r="J72" s="985"/>
      <c r="K72" s="986"/>
      <c r="L72" s="1082"/>
      <c r="M72" s="1082"/>
      <c r="N72" s="1082"/>
      <c r="O72" s="1082"/>
      <c r="P72" s="1082"/>
      <c r="Q72" s="1082"/>
      <c r="R72" s="1083"/>
      <c r="S72" s="356" t="str">
        <f t="shared" si="5"/>
        <v/>
      </c>
      <c r="T72" s="357" t="str">
        <f t="shared" si="4"/>
        <v/>
      </c>
      <c r="U72" s="357" t="str">
        <f t="shared" si="4"/>
        <v/>
      </c>
      <c r="V72" s="357" t="str">
        <f t="shared" si="4"/>
        <v/>
      </c>
      <c r="W72" s="357" t="str">
        <f t="shared" si="4"/>
        <v/>
      </c>
      <c r="X72" s="357" t="str">
        <f t="shared" si="4"/>
        <v/>
      </c>
      <c r="Y72" s="358" t="str">
        <f t="shared" si="4"/>
        <v/>
      </c>
      <c r="Z72" s="359" t="str">
        <f t="shared" si="4"/>
        <v/>
      </c>
      <c r="AA72" s="357" t="str">
        <f t="shared" si="4"/>
        <v/>
      </c>
      <c r="AB72" s="357" t="str">
        <f t="shared" si="4"/>
        <v/>
      </c>
      <c r="AC72" s="357" t="str">
        <f t="shared" si="4"/>
        <v/>
      </c>
      <c r="AD72" s="357" t="str">
        <f t="shared" si="4"/>
        <v/>
      </c>
      <c r="AE72" s="357" t="str">
        <f t="shared" si="4"/>
        <v/>
      </c>
      <c r="AF72" s="358" t="str">
        <f t="shared" si="4"/>
        <v/>
      </c>
      <c r="AG72" s="357" t="str">
        <f t="shared" si="4"/>
        <v/>
      </c>
      <c r="AH72" s="357" t="str">
        <f t="shared" si="4"/>
        <v/>
      </c>
      <c r="AI72" s="357" t="str">
        <f t="shared" si="4"/>
        <v/>
      </c>
      <c r="AJ72" s="357" t="str">
        <f t="shared" si="4"/>
        <v/>
      </c>
      <c r="AK72" s="357" t="str">
        <f t="shared" si="4"/>
        <v/>
      </c>
      <c r="AL72" s="357" t="str">
        <f t="shared" si="4"/>
        <v/>
      </c>
      <c r="AM72" s="358" t="str">
        <f t="shared" si="4"/>
        <v/>
      </c>
      <c r="AN72" s="357" t="str">
        <f t="shared" si="4"/>
        <v/>
      </c>
      <c r="AO72" s="357" t="str">
        <f t="shared" si="4"/>
        <v/>
      </c>
      <c r="AP72" s="357" t="str">
        <f t="shared" si="4"/>
        <v/>
      </c>
      <c r="AQ72" s="357" t="str">
        <f t="shared" si="4"/>
        <v/>
      </c>
      <c r="AR72" s="357" t="str">
        <f t="shared" si="4"/>
        <v/>
      </c>
      <c r="AS72" s="357" t="str">
        <f t="shared" si="4"/>
        <v/>
      </c>
      <c r="AT72" s="358" t="str">
        <f t="shared" si="4"/>
        <v/>
      </c>
      <c r="AU72" s="357" t="str">
        <f t="shared" si="4"/>
        <v/>
      </c>
      <c r="AV72" s="357" t="str">
        <f t="shared" si="4"/>
        <v/>
      </c>
      <c r="AW72" s="358" t="str">
        <f t="shared" si="4"/>
        <v/>
      </c>
      <c r="AX72" s="1092"/>
      <c r="AY72" s="1093"/>
      <c r="AZ72" s="1093"/>
      <c r="BA72" s="1094"/>
      <c r="BB72" s="1068"/>
      <c r="BC72" s="1069"/>
      <c r="BD72" s="1069"/>
      <c r="BE72" s="1069"/>
      <c r="BF72" s="1070"/>
    </row>
    <row r="73" spans="2:73" ht="13.5" customHeight="1" x14ac:dyDescent="0.2">
      <c r="C73" s="360"/>
      <c r="D73" s="360"/>
      <c r="E73" s="360"/>
      <c r="F73" s="360"/>
      <c r="G73" s="361"/>
      <c r="H73" s="362"/>
      <c r="AF73" s="289"/>
    </row>
    <row r="74" spans="2:73" ht="11.55" customHeight="1" x14ac:dyDescent="0.2">
      <c r="H74" s="363"/>
      <c r="I74" s="363"/>
      <c r="J74" s="363"/>
      <c r="K74" s="363"/>
      <c r="L74" s="363"/>
      <c r="M74" s="363"/>
      <c r="N74" s="363"/>
      <c r="O74" s="363"/>
      <c r="P74" s="363"/>
      <c r="Q74" s="363"/>
      <c r="R74" s="363"/>
      <c r="S74" s="363"/>
      <c r="T74" s="363"/>
      <c r="U74" s="363"/>
      <c r="V74" s="363"/>
      <c r="W74" s="363"/>
      <c r="X74" s="363"/>
      <c r="Y74" s="363"/>
      <c r="Z74" s="363"/>
      <c r="AA74" s="363"/>
      <c r="AB74" s="363"/>
      <c r="AC74" s="363"/>
      <c r="AD74" s="363"/>
      <c r="AE74" s="363"/>
      <c r="AF74" s="363"/>
      <c r="AG74" s="363"/>
      <c r="AH74" s="363"/>
      <c r="AI74" s="363"/>
      <c r="AJ74" s="363"/>
      <c r="AK74" s="363"/>
      <c r="AL74" s="363"/>
      <c r="AM74" s="363"/>
      <c r="AN74" s="363"/>
      <c r="AO74" s="363"/>
      <c r="AP74" s="363"/>
      <c r="AQ74" s="363"/>
      <c r="AR74" s="363"/>
      <c r="AS74" s="363"/>
      <c r="AT74" s="363"/>
      <c r="AU74" s="363"/>
      <c r="AV74" s="363"/>
      <c r="AW74" s="363"/>
      <c r="AX74" s="363"/>
      <c r="AY74" s="363"/>
      <c r="AZ74" s="363"/>
      <c r="BA74" s="363"/>
    </row>
    <row r="75" spans="2:73" ht="20.25" customHeight="1" x14ac:dyDescent="0.2">
      <c r="BN75" s="284"/>
      <c r="BO75" s="272"/>
      <c r="BP75" s="284"/>
      <c r="BQ75" s="284"/>
      <c r="BR75" s="284"/>
      <c r="BS75" s="333"/>
      <c r="BT75" s="364"/>
      <c r="BU75" s="364"/>
    </row>
    <row r="76" spans="2:73" ht="20.25" customHeight="1" x14ac:dyDescent="0.2">
      <c r="C76" s="365"/>
      <c r="D76" s="365"/>
      <c r="E76" s="365"/>
      <c r="F76" s="365"/>
      <c r="G76" s="365"/>
      <c r="H76" s="289"/>
      <c r="I76" s="289"/>
    </row>
    <row r="77" spans="2:73" ht="20.25" customHeight="1" x14ac:dyDescent="0.2">
      <c r="C77" s="365"/>
      <c r="D77" s="365"/>
      <c r="E77" s="365"/>
      <c r="F77" s="365"/>
      <c r="G77" s="365"/>
      <c r="H77" s="289"/>
      <c r="I77" s="289"/>
    </row>
    <row r="78" spans="2:73" ht="20.25" customHeight="1" x14ac:dyDescent="0.2">
      <c r="C78" s="289"/>
      <c r="D78" s="289"/>
      <c r="E78" s="289"/>
      <c r="F78" s="289"/>
      <c r="G78" s="289"/>
    </row>
    <row r="79" spans="2:73" ht="20.25" customHeight="1" x14ac:dyDescent="0.2">
      <c r="C79" s="289"/>
      <c r="D79" s="289"/>
      <c r="E79" s="289"/>
      <c r="F79" s="289"/>
      <c r="G79" s="289"/>
    </row>
    <row r="80" spans="2:73" ht="20.25" customHeight="1" x14ac:dyDescent="0.2">
      <c r="C80" s="289"/>
      <c r="D80" s="289"/>
      <c r="E80" s="289"/>
      <c r="F80" s="289"/>
      <c r="G80" s="289"/>
    </row>
    <row r="81" spans="3:7" ht="20.25" customHeight="1" x14ac:dyDescent="0.2">
      <c r="C81" s="289"/>
      <c r="D81" s="289"/>
      <c r="E81" s="289"/>
      <c r="F81" s="289"/>
      <c r="G81" s="289"/>
    </row>
  </sheetData>
  <sheetProtection insertColumns="0" deleteRows="0"/>
  <mergeCells count="247">
    <mergeCell ref="AZ62:BA62"/>
    <mergeCell ref="G67:R67"/>
    <mergeCell ref="B68:K72"/>
    <mergeCell ref="L68:R68"/>
    <mergeCell ref="L69:R69"/>
    <mergeCell ref="L70:R70"/>
    <mergeCell ref="L71:R71"/>
    <mergeCell ref="G62:K64"/>
    <mergeCell ref="M62:R62"/>
    <mergeCell ref="AX62:AY62"/>
    <mergeCell ref="G55:G57"/>
    <mergeCell ref="H55:K57"/>
    <mergeCell ref="L55:O57"/>
    <mergeCell ref="P55:R55"/>
    <mergeCell ref="BB62:BF72"/>
    <mergeCell ref="M63:R63"/>
    <mergeCell ref="AX63:AY63"/>
    <mergeCell ref="AZ63:BA63"/>
    <mergeCell ref="M64:R64"/>
    <mergeCell ref="AX64:AY64"/>
    <mergeCell ref="AX58:AY58"/>
    <mergeCell ref="AZ58:BA58"/>
    <mergeCell ref="BB58:BF60"/>
    <mergeCell ref="P59:R59"/>
    <mergeCell ref="AX59:AY59"/>
    <mergeCell ref="AZ59:BA59"/>
    <mergeCell ref="P60:R60"/>
    <mergeCell ref="AX60:AY60"/>
    <mergeCell ref="AZ60:BA60"/>
    <mergeCell ref="L72:R72"/>
    <mergeCell ref="AZ64:BA64"/>
    <mergeCell ref="G65:R65"/>
    <mergeCell ref="AX65:BA72"/>
    <mergeCell ref="G66:R66"/>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B46:B48"/>
    <mergeCell ref="C46:E48"/>
    <mergeCell ref="G46:G48"/>
    <mergeCell ref="H46:K48"/>
    <mergeCell ref="L46:O48"/>
    <mergeCell ref="P46:R46"/>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B52:B54"/>
    <mergeCell ref="C52:E54"/>
    <mergeCell ref="G52:G54"/>
    <mergeCell ref="H52:K54"/>
    <mergeCell ref="L52:O54"/>
    <mergeCell ref="P52:R52"/>
    <mergeCell ref="AX49:AY49"/>
    <mergeCell ref="AZ49:BA49"/>
    <mergeCell ref="AX52:AY52"/>
    <mergeCell ref="AZ52:BA52"/>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BB34:BF36"/>
    <mergeCell ref="P35:R35"/>
    <mergeCell ref="AX35:AY35"/>
    <mergeCell ref="AZ35:BA35"/>
    <mergeCell ref="P36:R36"/>
    <mergeCell ref="AX36:AY36"/>
    <mergeCell ref="AZ36:BA36"/>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34:B36"/>
    <mergeCell ref="C34:E36"/>
    <mergeCell ref="G34:G36"/>
    <mergeCell ref="H34:K36"/>
    <mergeCell ref="L34:O36"/>
    <mergeCell ref="P34:R34"/>
    <mergeCell ref="AX31:AY31"/>
    <mergeCell ref="AZ31:BA31"/>
    <mergeCell ref="AX34:AY34"/>
    <mergeCell ref="AZ34:BA34"/>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22:B24"/>
    <mergeCell ref="C22:E24"/>
    <mergeCell ref="G22:G24"/>
    <mergeCell ref="H22:K24"/>
    <mergeCell ref="L22:O24"/>
    <mergeCell ref="P22:R22"/>
    <mergeCell ref="AX17:AY21"/>
    <mergeCell ref="AZ17:BA21"/>
    <mergeCell ref="BB17:BF21"/>
    <mergeCell ref="S18:Y18"/>
    <mergeCell ref="Z18:AF18"/>
    <mergeCell ref="AG18:AM18"/>
    <mergeCell ref="AN18:AT18"/>
    <mergeCell ref="AU18:AW18"/>
    <mergeCell ref="AX22:AY22"/>
    <mergeCell ref="AZ22:BA22"/>
    <mergeCell ref="BB22:BF24"/>
    <mergeCell ref="P23:R23"/>
    <mergeCell ref="AX23:AY23"/>
    <mergeCell ref="AZ23:BA23"/>
    <mergeCell ref="P24:R24"/>
    <mergeCell ref="AX24:AY24"/>
    <mergeCell ref="AZ24:BA24"/>
    <mergeCell ref="AU14:AW14"/>
    <mergeCell ref="AY14:BA14"/>
    <mergeCell ref="BC14:BD14"/>
    <mergeCell ref="B17:B21"/>
    <mergeCell ref="C17:E21"/>
    <mergeCell ref="G17:G21"/>
    <mergeCell ref="H17:K21"/>
    <mergeCell ref="L17:O21"/>
    <mergeCell ref="P17:R21"/>
    <mergeCell ref="S17:AW17"/>
    <mergeCell ref="BB4:BE4"/>
    <mergeCell ref="AX6:AY6"/>
    <mergeCell ref="BB6:BC6"/>
    <mergeCell ref="BB8:BC8"/>
    <mergeCell ref="BB10:BD10"/>
    <mergeCell ref="AO12:AQ12"/>
    <mergeCell ref="BB12:BD12"/>
    <mergeCell ref="AP1:BE1"/>
    <mergeCell ref="Z2:AA2"/>
    <mergeCell ref="AC2:AD2"/>
    <mergeCell ref="AG2:AH2"/>
    <mergeCell ref="AP2:BE2"/>
    <mergeCell ref="BB3:BE3"/>
  </mergeCells>
  <phoneticPr fontId="7"/>
  <conditionalFormatting sqref="S23:BA24">
    <cfRule type="expression" dxfId="131" priority="254">
      <formula>INDIRECT(ADDRESS(ROW(),COLUMN()))=TRUNC(INDIRECT(ADDRESS(ROW(),COLUMN())))</formula>
    </cfRule>
  </conditionalFormatting>
  <conditionalFormatting sqref="S26:BA27">
    <cfRule type="expression" dxfId="130" priority="233">
      <formula>INDIRECT(ADDRESS(ROW(),COLUMN()))=TRUNC(INDIRECT(ADDRESS(ROW(),COLUMN())))</formula>
    </cfRule>
  </conditionalFormatting>
  <conditionalFormatting sqref="S29:BA30">
    <cfRule type="expression" dxfId="129" priority="212">
      <formula>INDIRECT(ADDRESS(ROW(),COLUMN()))=TRUNC(INDIRECT(ADDRESS(ROW(),COLUMN())))</formula>
    </cfRule>
  </conditionalFormatting>
  <conditionalFormatting sqref="S32:BA33">
    <cfRule type="expression" dxfId="128" priority="191">
      <formula>INDIRECT(ADDRESS(ROW(),COLUMN()))=TRUNC(INDIRECT(ADDRESS(ROW(),COLUMN())))</formula>
    </cfRule>
  </conditionalFormatting>
  <conditionalFormatting sqref="S35:BA36">
    <cfRule type="expression" dxfId="127" priority="170">
      <formula>INDIRECT(ADDRESS(ROW(),COLUMN()))=TRUNC(INDIRECT(ADDRESS(ROW(),COLUMN())))</formula>
    </cfRule>
  </conditionalFormatting>
  <conditionalFormatting sqref="S38:BA39">
    <cfRule type="expression" dxfId="126" priority="149">
      <formula>INDIRECT(ADDRESS(ROW(),COLUMN()))=TRUNC(INDIRECT(ADDRESS(ROW(),COLUMN())))</formula>
    </cfRule>
  </conditionalFormatting>
  <conditionalFormatting sqref="S41:BA42">
    <cfRule type="expression" dxfId="125" priority="128">
      <formula>INDIRECT(ADDRESS(ROW(),COLUMN()))=TRUNC(INDIRECT(ADDRESS(ROW(),COLUMN())))</formula>
    </cfRule>
  </conditionalFormatting>
  <conditionalFormatting sqref="S44:BA45">
    <cfRule type="expression" dxfId="124" priority="107">
      <formula>INDIRECT(ADDRESS(ROW(),COLUMN()))=TRUNC(INDIRECT(ADDRESS(ROW(),COLUMN())))</formula>
    </cfRule>
  </conditionalFormatting>
  <conditionalFormatting sqref="S47:BA48">
    <cfRule type="expression" dxfId="123" priority="86">
      <formula>INDIRECT(ADDRESS(ROW(),COLUMN()))=TRUNC(INDIRECT(ADDRESS(ROW(),COLUMN())))</formula>
    </cfRule>
  </conditionalFormatting>
  <conditionalFormatting sqref="S50:BA51">
    <cfRule type="expression" dxfId="122" priority="65">
      <formula>INDIRECT(ADDRESS(ROW(),COLUMN()))=TRUNC(INDIRECT(ADDRESS(ROW(),COLUMN())))</formula>
    </cfRule>
  </conditionalFormatting>
  <conditionalFormatting sqref="S53:BA54">
    <cfRule type="expression" dxfId="121" priority="44">
      <formula>INDIRECT(ADDRESS(ROW(),COLUMN()))=TRUNC(INDIRECT(ADDRESS(ROW(),COLUMN())))</formula>
    </cfRule>
  </conditionalFormatting>
  <conditionalFormatting sqref="S56:BA57">
    <cfRule type="expression" dxfId="120" priority="23">
      <formula>INDIRECT(ADDRESS(ROW(),COLUMN()))=TRUNC(INDIRECT(ADDRESS(ROW(),COLUMN())))</formula>
    </cfRule>
  </conditionalFormatting>
  <conditionalFormatting sqref="S59:BA60">
    <cfRule type="expression" dxfId="119" priority="2">
      <formula>INDIRECT(ADDRESS(ROW(),COLUMN()))=TRUNC(INDIRECT(ADDRESS(ROW(),COLUMN())))</formula>
    </cfRule>
  </conditionalFormatting>
  <conditionalFormatting sqref="S62:BA72">
    <cfRule type="expression" dxfId="118" priority="1">
      <formula>INDIRECT(ADDRESS(ROW(),COLUMN()))=TRUNC(INDIRECT(ADDRESS(ROW(),COLUMN())))</formula>
    </cfRule>
  </conditionalFormatting>
  <conditionalFormatting sqref="BC14:BD14">
    <cfRule type="expression" dxfId="117" priority="270">
      <formula>INDIRECT(ADDRESS(ROW(),COLUMN()))=TRUNC(INDIRECT(ADDRESS(ROW(),COLUMN())))</formula>
    </cfRule>
  </conditionalFormatting>
  <dataValidations count="8">
    <dataValidation type="decimal" allowBlank="1" showInputMessage="1" showErrorMessage="1" error="入力可能範囲　32～40" sqref="AX6" xr:uid="{00000000-0002-0000-0100-000000000000}">
      <formula1>32</formula1>
      <formula2>40</formula2>
    </dataValidation>
    <dataValidation type="list" allowBlank="1" showInputMessage="1" sqref="G22:G60" xr:uid="{00000000-0002-0000-0100-000001000000}">
      <formula1>"A, B, C, D"</formula1>
    </dataValidation>
    <dataValidation type="list" allowBlank="1" showInputMessage="1" sqref="C22:E60" xr:uid="{00000000-0002-0000-0100-000002000000}">
      <formula1>職種</formula1>
    </dataValidation>
    <dataValidation type="list" allowBlank="1" showInputMessage="1" showErrorMessage="1" sqref="BB4:BE4" xr:uid="{00000000-0002-0000-0100-000003000000}">
      <formula1>"予定,実績,予定・実績"</formula1>
    </dataValidation>
    <dataValidation type="list" allowBlank="1" showInputMessage="1" sqref="S58:AW58 S22:AW22 S25:AW25 S28:AW28 S31:AW31 S34:AW34 S37:AW37 S40:AW40 S43:AW43 S46:AW46 S49:AW49 S52:AW52 S55:AW55" xr:uid="{00000000-0002-0000-0100-000004000000}">
      <formula1>シフト記号表</formula1>
    </dataValidation>
    <dataValidation type="list" allowBlank="1" showInputMessage="1" showErrorMessage="1" sqref="AC3" xr:uid="{00000000-0002-0000-0100-000005000000}">
      <formula1>#REF!</formula1>
    </dataValidation>
    <dataValidation type="list" allowBlank="1" showInputMessage="1" showErrorMessage="1" sqref="BB3:BE3" xr:uid="{00000000-0002-0000-0100-000006000000}">
      <formula1>"４週,暦月"</formula1>
    </dataValidation>
    <dataValidation type="list" errorStyle="warning" allowBlank="1" showInputMessage="1" error="リストにない場合のみ、入力してください。" sqref="H25:K60 H22:K24" xr:uid="{00000000-0002-0000-0100-000007000000}">
      <formula1>INDIRECT(C22)</formula1>
    </dataValidation>
  </dataValidations>
  <printOptions horizontalCentered="1"/>
  <pageMargins left="0.15748031496062992" right="0.15748031496062992" top="0.31496062992125984" bottom="0.35433070866141736" header="0.31496062992125984" footer="0.31496062992125984"/>
  <pageSetup paperSize="9" scale="42"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プルダウン・リスト!$C$4:$C$6</xm:f>
          </x14:formula1>
          <xm:sqref>AP1:BE1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B1:BU342"/>
  <sheetViews>
    <sheetView showGridLines="0" view="pageBreakPreview" topLeftCell="AE1" zoomScale="40" zoomScaleNormal="70" zoomScaleSheetLayoutView="40" workbookViewId="0">
      <selection activeCell="AG4" sqref="AG4"/>
    </sheetView>
  </sheetViews>
  <sheetFormatPr defaultColWidth="5" defaultRowHeight="20.25" customHeight="1" x14ac:dyDescent="0.2"/>
  <cols>
    <col min="1" max="1" width="1.77734375" style="287" customWidth="1"/>
    <col min="2" max="5" width="6.5546875" style="287" customWidth="1"/>
    <col min="6" max="6" width="18.77734375" style="287" hidden="1" customWidth="1"/>
    <col min="7" max="58" width="6.44140625" style="287" customWidth="1"/>
    <col min="59" max="16384" width="5" style="287"/>
  </cols>
  <sheetData>
    <row r="1" spans="2:64" s="259" customFormat="1" ht="20.25" customHeight="1" x14ac:dyDescent="0.2">
      <c r="C1" s="260" t="s">
        <v>687</v>
      </c>
      <c r="D1" s="260"/>
      <c r="E1" s="260"/>
      <c r="F1" s="260"/>
      <c r="G1" s="260"/>
      <c r="H1" s="261" t="s">
        <v>491</v>
      </c>
      <c r="J1" s="261"/>
      <c r="L1" s="260"/>
      <c r="M1" s="260"/>
      <c r="N1" s="260"/>
      <c r="O1" s="260"/>
      <c r="P1" s="260"/>
      <c r="Q1" s="260"/>
      <c r="R1" s="260"/>
      <c r="AM1" s="262"/>
      <c r="AN1" s="263"/>
      <c r="AO1" s="263" t="s">
        <v>492</v>
      </c>
      <c r="AP1" s="896" t="s">
        <v>493</v>
      </c>
      <c r="AQ1" s="897"/>
      <c r="AR1" s="897"/>
      <c r="AS1" s="897"/>
      <c r="AT1" s="897"/>
      <c r="AU1" s="897"/>
      <c r="AV1" s="897"/>
      <c r="AW1" s="897"/>
      <c r="AX1" s="897"/>
      <c r="AY1" s="897"/>
      <c r="AZ1" s="897"/>
      <c r="BA1" s="897"/>
      <c r="BB1" s="897"/>
      <c r="BC1" s="897"/>
      <c r="BD1" s="897"/>
      <c r="BE1" s="897"/>
      <c r="BF1" s="263" t="s">
        <v>784</v>
      </c>
    </row>
    <row r="2" spans="2:64" s="259" customFormat="1" ht="20.25" customHeight="1" x14ac:dyDescent="0.2">
      <c r="C2" s="260"/>
      <c r="D2" s="260"/>
      <c r="E2" s="260"/>
      <c r="F2" s="260"/>
      <c r="G2" s="260"/>
      <c r="J2" s="261"/>
      <c r="L2" s="260"/>
      <c r="M2" s="260"/>
      <c r="N2" s="260"/>
      <c r="O2" s="260"/>
      <c r="P2" s="260"/>
      <c r="Q2" s="260"/>
      <c r="R2" s="260"/>
      <c r="Y2" s="263" t="s">
        <v>494</v>
      </c>
      <c r="Z2" s="898">
        <v>8</v>
      </c>
      <c r="AA2" s="898"/>
      <c r="AB2" s="263" t="s">
        <v>785</v>
      </c>
      <c r="AC2" s="899">
        <f>IF(Z2=0,"",YEAR(DATE(2018+Z2,1,1)))</f>
        <v>2026</v>
      </c>
      <c r="AD2" s="899"/>
      <c r="AE2" s="264" t="s">
        <v>786</v>
      </c>
      <c r="AF2" s="264" t="s">
        <v>495</v>
      </c>
      <c r="AG2" s="898">
        <v>8</v>
      </c>
      <c r="AH2" s="898"/>
      <c r="AI2" s="264" t="s">
        <v>496</v>
      </c>
      <c r="AM2" s="262"/>
      <c r="AN2" s="263"/>
      <c r="AO2" s="263" t="s">
        <v>497</v>
      </c>
      <c r="AP2" s="898"/>
      <c r="AQ2" s="898"/>
      <c r="AR2" s="898"/>
      <c r="AS2" s="898"/>
      <c r="AT2" s="898"/>
      <c r="AU2" s="898"/>
      <c r="AV2" s="898"/>
      <c r="AW2" s="898"/>
      <c r="AX2" s="898"/>
      <c r="AY2" s="898"/>
      <c r="AZ2" s="898"/>
      <c r="BA2" s="898"/>
      <c r="BB2" s="898"/>
      <c r="BC2" s="898"/>
      <c r="BD2" s="898"/>
      <c r="BE2" s="898"/>
      <c r="BF2" s="263" t="s">
        <v>787</v>
      </c>
    </row>
    <row r="3" spans="2:64" s="264" customFormat="1" ht="20.25" customHeight="1" x14ac:dyDescent="0.2">
      <c r="G3" s="261"/>
      <c r="J3" s="261"/>
      <c r="L3" s="263"/>
      <c r="M3" s="263"/>
      <c r="N3" s="263"/>
      <c r="O3" s="263"/>
      <c r="P3" s="263"/>
      <c r="Q3" s="263"/>
      <c r="R3" s="263"/>
      <c r="Z3" s="265"/>
      <c r="AA3" s="265"/>
      <c r="AB3" s="265"/>
      <c r="AC3" s="266"/>
      <c r="AD3" s="265"/>
      <c r="BA3" s="267" t="s">
        <v>788</v>
      </c>
      <c r="BB3" s="887" t="s">
        <v>964</v>
      </c>
      <c r="BC3" s="888"/>
      <c r="BD3" s="888"/>
      <c r="BE3" s="889"/>
      <c r="BF3" s="263"/>
    </row>
    <row r="4" spans="2:64" s="264" customFormat="1" ht="19.2" x14ac:dyDescent="0.2">
      <c r="G4" s="261"/>
      <c r="J4" s="261"/>
      <c r="L4" s="263"/>
      <c r="M4" s="263"/>
      <c r="N4" s="263"/>
      <c r="O4" s="263"/>
      <c r="P4" s="263"/>
      <c r="Q4" s="263"/>
      <c r="R4" s="263"/>
      <c r="Z4" s="268"/>
      <c r="AA4" s="268"/>
      <c r="AG4" s="259"/>
      <c r="AH4" s="259"/>
      <c r="AI4" s="259"/>
      <c r="AJ4" s="259"/>
      <c r="AK4" s="259"/>
      <c r="AL4" s="259"/>
      <c r="AM4" s="259"/>
      <c r="AN4" s="259"/>
      <c r="AO4" s="259"/>
      <c r="AP4" s="259"/>
      <c r="AQ4" s="259"/>
      <c r="AR4" s="259"/>
      <c r="AS4" s="259"/>
      <c r="AT4" s="259"/>
      <c r="AU4" s="259"/>
      <c r="AV4" s="259"/>
      <c r="AW4" s="259"/>
      <c r="AX4" s="259"/>
      <c r="AY4" s="259"/>
      <c r="AZ4" s="259"/>
      <c r="BA4" s="267" t="s">
        <v>789</v>
      </c>
      <c r="BB4" s="887" t="s">
        <v>963</v>
      </c>
      <c r="BC4" s="888"/>
      <c r="BD4" s="888"/>
      <c r="BE4" s="889"/>
      <c r="BF4" s="269"/>
    </row>
    <row r="5" spans="2:64" s="264" customFormat="1" ht="6.75" customHeight="1" x14ac:dyDescent="0.2">
      <c r="C5" s="259"/>
      <c r="D5" s="259"/>
      <c r="E5" s="259"/>
      <c r="F5" s="259"/>
      <c r="G5" s="260"/>
      <c r="H5" s="259"/>
      <c r="I5" s="259"/>
      <c r="J5" s="260"/>
      <c r="K5" s="259"/>
      <c r="L5" s="269"/>
      <c r="M5" s="269"/>
      <c r="N5" s="269"/>
      <c r="O5" s="269"/>
      <c r="P5" s="269"/>
      <c r="Q5" s="269"/>
      <c r="R5" s="269"/>
      <c r="S5" s="259"/>
      <c r="T5" s="259"/>
      <c r="U5" s="259"/>
      <c r="V5" s="259"/>
      <c r="W5" s="259"/>
      <c r="X5" s="259"/>
      <c r="Y5" s="259"/>
      <c r="Z5" s="270"/>
      <c r="AA5" s="270"/>
      <c r="AB5" s="259"/>
      <c r="AC5" s="259"/>
      <c r="AD5" s="259"/>
      <c r="AE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69"/>
      <c r="BF5" s="269"/>
    </row>
    <row r="6" spans="2:64" s="264" customFormat="1" ht="20.25" customHeight="1" x14ac:dyDescent="0.2">
      <c r="C6" s="259"/>
      <c r="D6" s="259"/>
      <c r="E6" s="259"/>
      <c r="F6" s="259"/>
      <c r="G6" s="260"/>
      <c r="H6" s="259"/>
      <c r="I6" s="259"/>
      <c r="J6" s="260"/>
      <c r="K6" s="259"/>
      <c r="L6" s="269"/>
      <c r="M6" s="269"/>
      <c r="N6" s="269"/>
      <c r="O6" s="269"/>
      <c r="P6" s="269"/>
      <c r="Q6" s="269"/>
      <c r="R6" s="269"/>
      <c r="S6" s="259"/>
      <c r="T6" s="259"/>
      <c r="U6" s="259"/>
      <c r="V6" s="259"/>
      <c r="W6" s="259"/>
      <c r="X6" s="259"/>
      <c r="Y6" s="259"/>
      <c r="Z6" s="270"/>
      <c r="AA6" s="270"/>
      <c r="AB6" s="259"/>
      <c r="AC6" s="259"/>
      <c r="AD6" s="259"/>
      <c r="AE6" s="259"/>
      <c r="AG6" s="259"/>
      <c r="AH6" s="259"/>
      <c r="AI6" s="259"/>
      <c r="AJ6" s="259"/>
      <c r="AK6" s="259"/>
      <c r="AL6" s="259" t="s">
        <v>688</v>
      </c>
      <c r="AM6" s="259"/>
      <c r="AN6" s="259"/>
      <c r="AO6" s="259"/>
      <c r="AP6" s="259"/>
      <c r="AQ6" s="259"/>
      <c r="AR6" s="259"/>
      <c r="AS6" s="259"/>
      <c r="AT6" s="271"/>
      <c r="AU6" s="271"/>
      <c r="AV6" s="272"/>
      <c r="AW6" s="259"/>
      <c r="AX6" s="890">
        <v>40</v>
      </c>
      <c r="AY6" s="891"/>
      <c r="AZ6" s="272" t="s">
        <v>498</v>
      </c>
      <c r="BA6" s="259"/>
      <c r="BB6" s="890">
        <v>160</v>
      </c>
      <c r="BC6" s="891"/>
      <c r="BD6" s="272" t="s">
        <v>499</v>
      </c>
      <c r="BE6" s="259"/>
      <c r="BF6" s="269"/>
    </row>
    <row r="7" spans="2:64" s="264" customFormat="1" ht="6.75" customHeight="1" x14ac:dyDescent="0.2">
      <c r="C7" s="259"/>
      <c r="D7" s="259"/>
      <c r="E7" s="259"/>
      <c r="F7" s="259"/>
      <c r="G7" s="260"/>
      <c r="H7" s="259"/>
      <c r="I7" s="259"/>
      <c r="J7" s="260"/>
      <c r="K7" s="259"/>
      <c r="L7" s="269"/>
      <c r="M7" s="269"/>
      <c r="N7" s="269"/>
      <c r="O7" s="269"/>
      <c r="P7" s="269"/>
      <c r="Q7" s="269"/>
      <c r="R7" s="269"/>
      <c r="S7" s="259"/>
      <c r="T7" s="259"/>
      <c r="U7" s="259"/>
      <c r="V7" s="259"/>
      <c r="W7" s="259"/>
      <c r="X7" s="259"/>
      <c r="Y7" s="259"/>
      <c r="Z7" s="270"/>
      <c r="AA7" s="270"/>
      <c r="AB7" s="259"/>
      <c r="AC7" s="259"/>
      <c r="AD7" s="259"/>
      <c r="AE7" s="259"/>
      <c r="AG7" s="259"/>
      <c r="AH7" s="259"/>
      <c r="AI7" s="259"/>
      <c r="AJ7" s="259"/>
      <c r="AK7" s="259"/>
      <c r="AL7" s="259"/>
      <c r="AM7" s="259"/>
      <c r="AN7" s="259"/>
      <c r="AO7" s="259"/>
      <c r="AP7" s="259"/>
      <c r="AQ7" s="259"/>
      <c r="AR7" s="259"/>
      <c r="AS7" s="259"/>
      <c r="AT7" s="259"/>
      <c r="AU7" s="259"/>
      <c r="AV7" s="259"/>
      <c r="AW7" s="259"/>
      <c r="AX7" s="259"/>
      <c r="AY7" s="259"/>
      <c r="AZ7" s="259"/>
      <c r="BA7" s="259"/>
      <c r="BB7" s="259"/>
      <c r="BC7" s="259"/>
      <c r="BD7" s="259"/>
      <c r="BE7" s="269"/>
      <c r="BF7" s="269"/>
    </row>
    <row r="8" spans="2:64" s="264" customFormat="1" ht="20.25" customHeight="1" x14ac:dyDescent="0.2">
      <c r="B8" s="273"/>
      <c r="C8" s="273"/>
      <c r="D8" s="273"/>
      <c r="E8" s="273"/>
      <c r="F8" s="273"/>
      <c r="G8" s="274"/>
      <c r="H8" s="274"/>
      <c r="I8" s="274"/>
      <c r="J8" s="273"/>
      <c r="K8" s="273"/>
      <c r="L8" s="274"/>
      <c r="M8" s="274"/>
      <c r="N8" s="274"/>
      <c r="O8" s="273"/>
      <c r="P8" s="274"/>
      <c r="Q8" s="274"/>
      <c r="R8" s="274"/>
      <c r="S8" s="275"/>
      <c r="T8" s="276"/>
      <c r="U8" s="276"/>
      <c r="V8" s="277"/>
      <c r="Z8" s="270"/>
      <c r="AA8" s="278"/>
      <c r="AB8" s="260"/>
      <c r="AC8" s="270"/>
      <c r="AD8" s="270"/>
      <c r="AE8" s="270"/>
      <c r="AF8" s="268"/>
      <c r="AG8" s="279"/>
      <c r="AH8" s="279"/>
      <c r="AI8" s="279"/>
      <c r="AJ8" s="259"/>
      <c r="AK8" s="269"/>
      <c r="AL8" s="278"/>
      <c r="AM8" s="278"/>
      <c r="AN8" s="260"/>
      <c r="AO8" s="271"/>
      <c r="AP8" s="271"/>
      <c r="AQ8" s="271"/>
      <c r="AR8" s="280"/>
      <c r="AS8" s="280"/>
      <c r="AT8" s="259"/>
      <c r="AU8" s="281"/>
      <c r="AV8" s="281"/>
      <c r="AW8" s="273"/>
      <c r="AX8" s="259"/>
      <c r="AY8" s="259" t="s">
        <v>503</v>
      </c>
      <c r="AZ8" s="259"/>
      <c r="BA8" s="259"/>
      <c r="BB8" s="892">
        <f>DAY(EOMONTH(DATE(AC2,AG2,1),0))</f>
        <v>31</v>
      </c>
      <c r="BC8" s="893"/>
      <c r="BD8" s="259" t="s">
        <v>500</v>
      </c>
      <c r="BE8" s="259"/>
      <c r="BF8" s="259"/>
      <c r="BJ8" s="263"/>
      <c r="BK8" s="263"/>
      <c r="BL8" s="263"/>
    </row>
    <row r="9" spans="2:64" s="264" customFormat="1" ht="6" customHeight="1" x14ac:dyDescent="0.2">
      <c r="B9" s="271"/>
      <c r="C9" s="271"/>
      <c r="D9" s="271"/>
      <c r="E9" s="271"/>
      <c r="F9" s="271"/>
      <c r="G9" s="273"/>
      <c r="H9" s="274"/>
      <c r="I9" s="271"/>
      <c r="J9" s="271"/>
      <c r="K9" s="271"/>
      <c r="L9" s="273"/>
      <c r="M9" s="274"/>
      <c r="N9" s="271"/>
      <c r="O9" s="271"/>
      <c r="P9" s="273"/>
      <c r="Q9" s="271"/>
      <c r="R9" s="271"/>
      <c r="S9" s="271"/>
      <c r="T9" s="271"/>
      <c r="U9" s="271"/>
      <c r="V9" s="271"/>
      <c r="Z9" s="259"/>
      <c r="AA9" s="259"/>
      <c r="AB9" s="259"/>
      <c r="AC9" s="259"/>
      <c r="AD9" s="259"/>
      <c r="AE9" s="259"/>
      <c r="AG9" s="270"/>
      <c r="AH9" s="259"/>
      <c r="AI9" s="259"/>
      <c r="AJ9" s="279"/>
      <c r="AK9" s="259"/>
      <c r="AL9" s="259"/>
      <c r="AM9" s="259"/>
      <c r="AN9" s="259"/>
      <c r="AO9" s="259"/>
      <c r="AP9" s="259"/>
      <c r="AQ9" s="270"/>
      <c r="AR9" s="270"/>
      <c r="AS9" s="270"/>
      <c r="AT9" s="259"/>
      <c r="AU9" s="259"/>
      <c r="AV9" s="259"/>
      <c r="AW9" s="259"/>
      <c r="AX9" s="259"/>
      <c r="AY9" s="259"/>
      <c r="AZ9" s="259"/>
      <c r="BA9" s="259"/>
      <c r="BB9" s="259"/>
      <c r="BC9" s="259"/>
      <c r="BD9" s="259"/>
      <c r="BE9" s="259"/>
      <c r="BF9" s="259"/>
      <c r="BJ9" s="263"/>
      <c r="BK9" s="263"/>
      <c r="BL9" s="263"/>
    </row>
    <row r="10" spans="2:64" s="264" customFormat="1" ht="19.2" x14ac:dyDescent="0.2">
      <c r="B10" s="273"/>
      <c r="C10" s="273"/>
      <c r="D10" s="273"/>
      <c r="E10" s="273"/>
      <c r="F10" s="273"/>
      <c r="G10" s="274"/>
      <c r="H10" s="274"/>
      <c r="I10" s="274"/>
      <c r="J10" s="273"/>
      <c r="K10" s="273"/>
      <c r="L10" s="274"/>
      <c r="M10" s="274"/>
      <c r="N10" s="274"/>
      <c r="O10" s="273"/>
      <c r="P10" s="274"/>
      <c r="Q10" s="274"/>
      <c r="R10" s="274"/>
      <c r="S10" s="275"/>
      <c r="T10" s="276"/>
      <c r="U10" s="276"/>
      <c r="V10" s="277"/>
      <c r="Z10" s="270"/>
      <c r="AA10" s="278"/>
      <c r="AB10" s="260"/>
      <c r="AC10" s="270"/>
      <c r="AD10" s="270"/>
      <c r="AE10" s="270"/>
      <c r="AG10" s="279"/>
      <c r="AH10" s="279"/>
      <c r="AI10" s="279"/>
      <c r="AJ10" s="259"/>
      <c r="AK10" s="269"/>
      <c r="AL10" s="278"/>
      <c r="AM10" s="259"/>
      <c r="AN10" s="259"/>
      <c r="AO10" s="282"/>
      <c r="AP10" s="282"/>
      <c r="AQ10" s="282"/>
      <c r="AR10" s="272"/>
      <c r="AS10" s="270"/>
      <c r="AT10" s="270"/>
      <c r="AU10" s="270"/>
      <c r="AV10" s="259"/>
      <c r="AW10" s="259"/>
      <c r="AX10" s="283"/>
      <c r="AY10" s="283"/>
      <c r="AZ10" s="269" t="s">
        <v>790</v>
      </c>
      <c r="BA10" s="259"/>
      <c r="BB10" s="890">
        <v>1</v>
      </c>
      <c r="BC10" s="894"/>
      <c r="BD10" s="891"/>
      <c r="BE10" s="284" t="s">
        <v>505</v>
      </c>
      <c r="BF10" s="259"/>
      <c r="BJ10" s="263"/>
      <c r="BK10" s="263"/>
      <c r="BL10" s="263"/>
    </row>
    <row r="11" spans="2:64" s="264" customFormat="1" ht="6" customHeight="1" x14ac:dyDescent="0.2">
      <c r="B11" s="271"/>
      <c r="C11" s="271"/>
      <c r="D11" s="271"/>
      <c r="E11" s="271"/>
      <c r="F11" s="265"/>
      <c r="G11" s="271"/>
      <c r="H11" s="271"/>
      <c r="I11" s="271"/>
      <c r="J11" s="271"/>
      <c r="K11" s="273"/>
      <c r="L11" s="274"/>
      <c r="M11" s="271"/>
      <c r="N11" s="271"/>
      <c r="O11" s="273"/>
      <c r="P11" s="271"/>
      <c r="Q11" s="271"/>
      <c r="R11" s="271"/>
      <c r="S11" s="271"/>
      <c r="T11" s="271"/>
      <c r="U11" s="271"/>
      <c r="V11" s="265"/>
      <c r="Z11" s="259"/>
      <c r="AA11" s="259"/>
      <c r="AB11" s="259"/>
      <c r="AC11" s="259"/>
      <c r="AD11" s="259"/>
      <c r="AE11" s="259"/>
      <c r="AG11" s="270"/>
      <c r="AH11" s="279"/>
      <c r="AI11" s="259"/>
      <c r="AJ11" s="279"/>
      <c r="AK11" s="259"/>
      <c r="AL11" s="259"/>
      <c r="AM11" s="259"/>
      <c r="AN11" s="259"/>
      <c r="AO11" s="271"/>
      <c r="AP11" s="271"/>
      <c r="AQ11" s="273"/>
      <c r="AR11" s="285"/>
      <c r="AS11" s="270"/>
      <c r="AT11" s="270"/>
      <c r="AU11" s="270"/>
      <c r="AV11" s="259"/>
      <c r="AW11" s="259"/>
      <c r="AX11" s="283"/>
      <c r="AY11" s="283"/>
      <c r="AZ11" s="259"/>
      <c r="BA11" s="259"/>
      <c r="BB11" s="270"/>
      <c r="BC11" s="270"/>
      <c r="BD11" s="270"/>
      <c r="BE11" s="284"/>
      <c r="BF11" s="259"/>
      <c r="BJ11" s="263"/>
      <c r="BK11" s="263"/>
      <c r="BL11" s="263"/>
    </row>
    <row r="12" spans="2:64" s="264" customFormat="1" ht="20.25" customHeight="1" x14ac:dyDescent="0.2">
      <c r="B12" s="286"/>
      <c r="C12" s="286"/>
      <c r="D12" s="286"/>
      <c r="E12" s="286"/>
      <c r="F12" s="286"/>
      <c r="G12" s="286"/>
      <c r="H12" s="286"/>
      <c r="I12" s="286"/>
      <c r="J12" s="286"/>
      <c r="K12" s="286"/>
      <c r="L12" s="286"/>
      <c r="M12" s="286"/>
      <c r="N12" s="286"/>
      <c r="O12" s="286"/>
      <c r="P12" s="286"/>
      <c r="Q12" s="286"/>
      <c r="R12" s="286"/>
      <c r="S12" s="286"/>
      <c r="T12" s="286"/>
      <c r="U12" s="286"/>
      <c r="V12" s="286"/>
      <c r="Z12" s="273"/>
      <c r="AA12" s="287"/>
      <c r="AB12" s="287"/>
      <c r="AC12" s="273"/>
      <c r="AD12" s="270"/>
      <c r="AE12" s="270"/>
      <c r="AF12" s="268"/>
      <c r="AG12" s="260"/>
      <c r="AH12" s="279"/>
      <c r="AI12" s="259"/>
      <c r="AJ12" s="279"/>
      <c r="AK12" s="259"/>
      <c r="AL12" s="259"/>
      <c r="AM12" s="259"/>
      <c r="AN12" s="259"/>
      <c r="AO12" s="895"/>
      <c r="AP12" s="895"/>
      <c r="AQ12" s="895"/>
      <c r="AR12" s="272"/>
      <c r="AS12" s="270"/>
      <c r="AT12" s="270"/>
      <c r="AU12" s="270"/>
      <c r="AV12" s="259"/>
      <c r="AW12" s="259"/>
      <c r="AX12" s="283"/>
      <c r="AY12" s="283"/>
      <c r="AZ12" s="259"/>
      <c r="BA12" s="259"/>
      <c r="BB12" s="890">
        <v>1</v>
      </c>
      <c r="BC12" s="894"/>
      <c r="BD12" s="891"/>
      <c r="BE12" s="288" t="s">
        <v>506</v>
      </c>
      <c r="BF12" s="259"/>
      <c r="BJ12" s="263"/>
      <c r="BK12" s="263"/>
      <c r="BL12" s="263"/>
    </row>
    <row r="13" spans="2:64" s="264" customFormat="1" ht="6.75" customHeight="1" x14ac:dyDescent="0.2">
      <c r="B13" s="286"/>
      <c r="C13" s="286"/>
      <c r="D13" s="286"/>
      <c r="E13" s="286"/>
      <c r="F13" s="286"/>
      <c r="G13" s="286"/>
      <c r="H13" s="286"/>
      <c r="I13" s="286"/>
      <c r="J13" s="286"/>
      <c r="K13" s="286"/>
      <c r="L13" s="286"/>
      <c r="M13" s="286"/>
      <c r="N13" s="286"/>
      <c r="O13" s="286"/>
      <c r="P13" s="286"/>
      <c r="Q13" s="286"/>
      <c r="R13" s="286"/>
      <c r="S13" s="286"/>
      <c r="T13" s="286"/>
      <c r="U13" s="286"/>
      <c r="V13" s="286"/>
      <c r="Z13" s="274"/>
      <c r="AA13" s="289"/>
      <c r="AB13" s="289"/>
      <c r="AC13" s="274"/>
      <c r="AD13" s="279"/>
      <c r="AE13" s="279"/>
      <c r="AG13" s="259"/>
      <c r="AH13" s="259"/>
      <c r="AI13" s="259"/>
      <c r="AJ13" s="259"/>
      <c r="AK13" s="259"/>
      <c r="AL13" s="259"/>
      <c r="AM13" s="259"/>
      <c r="AN13" s="259"/>
      <c r="AO13" s="271"/>
      <c r="AP13" s="271"/>
      <c r="AQ13" s="271"/>
      <c r="AR13" s="259"/>
      <c r="AS13" s="270"/>
      <c r="AT13" s="270"/>
      <c r="AU13" s="270"/>
      <c r="AV13" s="259"/>
      <c r="AW13" s="259"/>
      <c r="AX13" s="283"/>
      <c r="AY13" s="283"/>
      <c r="AZ13" s="259"/>
      <c r="BA13" s="259"/>
      <c r="BB13" s="270"/>
      <c r="BC13" s="270"/>
      <c r="BD13" s="270"/>
      <c r="BE13" s="284"/>
      <c r="BF13" s="259"/>
      <c r="BJ13" s="263"/>
      <c r="BK13" s="263"/>
      <c r="BL13" s="263"/>
    </row>
    <row r="14" spans="2:64" s="264" customFormat="1" ht="19.2" x14ac:dyDescent="0.2">
      <c r="B14" s="286"/>
      <c r="C14" s="286"/>
      <c r="D14" s="286"/>
      <c r="E14" s="286"/>
      <c r="F14" s="286"/>
      <c r="G14" s="286"/>
      <c r="H14" s="286"/>
      <c r="I14" s="286"/>
      <c r="J14" s="286"/>
      <c r="K14" s="286"/>
      <c r="L14" s="286"/>
      <c r="M14" s="286"/>
      <c r="N14" s="286"/>
      <c r="O14" s="286"/>
      <c r="P14" s="286"/>
      <c r="Q14" s="286"/>
      <c r="R14" s="286"/>
      <c r="S14" s="286"/>
      <c r="T14" s="286"/>
      <c r="U14" s="286"/>
      <c r="V14" s="286"/>
      <c r="Z14" s="273"/>
      <c r="AA14" s="287"/>
      <c r="AB14" s="287"/>
      <c r="AC14" s="273"/>
      <c r="AD14" s="270"/>
      <c r="AE14" s="270"/>
      <c r="AG14" s="259"/>
      <c r="AH14" s="259"/>
      <c r="AI14" s="259"/>
      <c r="AJ14" s="259"/>
      <c r="AK14" s="259"/>
      <c r="AL14" s="259"/>
      <c r="AM14" s="259"/>
      <c r="AN14" s="259"/>
      <c r="AO14" s="271"/>
      <c r="AP14" s="271"/>
      <c r="AQ14" s="271"/>
      <c r="AR14" s="259"/>
      <c r="AS14" s="270"/>
      <c r="AT14" s="269" t="s">
        <v>689</v>
      </c>
      <c r="AU14" s="900"/>
      <c r="AV14" s="901"/>
      <c r="AW14" s="902"/>
      <c r="AX14" s="270" t="s">
        <v>791</v>
      </c>
      <c r="AY14" s="900"/>
      <c r="AZ14" s="901"/>
      <c r="BA14" s="902"/>
      <c r="BB14" s="269" t="s">
        <v>501</v>
      </c>
      <c r="BC14" s="903">
        <f>(AY14-AU14)*24</f>
        <v>0</v>
      </c>
      <c r="BD14" s="904"/>
      <c r="BE14" s="260" t="s">
        <v>502</v>
      </c>
      <c r="BF14" s="270"/>
      <c r="BJ14" s="263"/>
      <c r="BK14" s="263"/>
      <c r="BL14" s="263"/>
    </row>
    <row r="15" spans="2:64" s="264" customFormat="1" ht="6.75" customHeight="1" x14ac:dyDescent="0.2">
      <c r="C15" s="280"/>
      <c r="D15" s="280"/>
      <c r="E15" s="280"/>
      <c r="F15" s="280"/>
      <c r="G15" s="259"/>
      <c r="H15" s="259"/>
      <c r="I15" s="269"/>
      <c r="J15" s="270"/>
      <c r="K15" s="279"/>
      <c r="L15" s="259"/>
      <c r="M15" s="259"/>
      <c r="N15" s="270"/>
      <c r="O15" s="259"/>
      <c r="P15" s="259"/>
      <c r="Q15" s="279"/>
      <c r="R15" s="259"/>
      <c r="S15" s="259"/>
      <c r="T15" s="259"/>
      <c r="U15" s="259"/>
      <c r="V15" s="259"/>
      <c r="W15" s="269"/>
      <c r="X15" s="270"/>
      <c r="Y15" s="270"/>
      <c r="Z15" s="260"/>
      <c r="AA15" s="270"/>
      <c r="AB15" s="269"/>
      <c r="AC15" s="270"/>
      <c r="AD15" s="279"/>
      <c r="AE15" s="259"/>
      <c r="AG15" s="268"/>
      <c r="AH15" s="290"/>
      <c r="AJ15" s="290"/>
      <c r="AQ15" s="268"/>
      <c r="AR15" s="268"/>
      <c r="AS15" s="268"/>
      <c r="AT15" s="268"/>
      <c r="AU15" s="268"/>
      <c r="AX15" s="291"/>
      <c r="AY15" s="291"/>
      <c r="BB15" s="268"/>
      <c r="BC15" s="268"/>
      <c r="BD15" s="268"/>
      <c r="BE15" s="292"/>
      <c r="BJ15" s="263"/>
      <c r="BK15" s="263"/>
      <c r="BL15" s="263"/>
    </row>
    <row r="16" spans="2:64" ht="8.5500000000000007" customHeight="1" thickBot="1" x14ac:dyDescent="0.25">
      <c r="C16" s="289"/>
      <c r="D16" s="289"/>
      <c r="E16" s="289"/>
      <c r="F16" s="289"/>
      <c r="G16" s="289"/>
      <c r="X16" s="289"/>
      <c r="AN16" s="289"/>
      <c r="BE16" s="293"/>
      <c r="BF16" s="293"/>
      <c r="BG16" s="293"/>
    </row>
    <row r="17" spans="2:58" ht="20.25" customHeight="1" x14ac:dyDescent="0.2">
      <c r="B17" s="905" t="s">
        <v>792</v>
      </c>
      <c r="C17" s="908" t="s">
        <v>793</v>
      </c>
      <c r="D17" s="909"/>
      <c r="E17" s="910"/>
      <c r="F17" s="294"/>
      <c r="G17" s="917" t="s">
        <v>794</v>
      </c>
      <c r="H17" s="920" t="s">
        <v>690</v>
      </c>
      <c r="I17" s="909"/>
      <c r="J17" s="909"/>
      <c r="K17" s="910"/>
      <c r="L17" s="920" t="s">
        <v>795</v>
      </c>
      <c r="M17" s="909"/>
      <c r="N17" s="909"/>
      <c r="O17" s="923"/>
      <c r="P17" s="926"/>
      <c r="Q17" s="927"/>
      <c r="R17" s="928"/>
      <c r="S17" s="935" t="s">
        <v>796</v>
      </c>
      <c r="T17" s="936"/>
      <c r="U17" s="936"/>
      <c r="V17" s="936"/>
      <c r="W17" s="936"/>
      <c r="X17" s="936"/>
      <c r="Y17" s="936"/>
      <c r="Z17" s="936"/>
      <c r="AA17" s="936"/>
      <c r="AB17" s="936"/>
      <c r="AC17" s="936"/>
      <c r="AD17" s="936"/>
      <c r="AE17" s="936"/>
      <c r="AF17" s="936"/>
      <c r="AG17" s="936"/>
      <c r="AH17" s="936"/>
      <c r="AI17" s="936"/>
      <c r="AJ17" s="936"/>
      <c r="AK17" s="936"/>
      <c r="AL17" s="936"/>
      <c r="AM17" s="936"/>
      <c r="AN17" s="936"/>
      <c r="AO17" s="936"/>
      <c r="AP17" s="936"/>
      <c r="AQ17" s="936"/>
      <c r="AR17" s="936"/>
      <c r="AS17" s="936"/>
      <c r="AT17" s="936"/>
      <c r="AU17" s="936"/>
      <c r="AV17" s="936"/>
      <c r="AW17" s="937"/>
      <c r="AX17" s="966" t="str">
        <f>IF(BB3="４週","(11) 1～4週目の勤務時間数合計","(11) 1か月の勤務時間数   合計")</f>
        <v>(11) 1か月の勤務時間数   合計</v>
      </c>
      <c r="AY17" s="967"/>
      <c r="AZ17" s="972" t="s">
        <v>797</v>
      </c>
      <c r="BA17" s="973"/>
      <c r="BB17" s="978" t="s">
        <v>691</v>
      </c>
      <c r="BC17" s="979"/>
      <c r="BD17" s="979"/>
      <c r="BE17" s="979"/>
      <c r="BF17" s="980"/>
    </row>
    <row r="18" spans="2:58" ht="20.25" customHeight="1" x14ac:dyDescent="0.2">
      <c r="B18" s="906"/>
      <c r="C18" s="911"/>
      <c r="D18" s="912"/>
      <c r="E18" s="913"/>
      <c r="F18" s="295"/>
      <c r="G18" s="918"/>
      <c r="H18" s="921"/>
      <c r="I18" s="912"/>
      <c r="J18" s="912"/>
      <c r="K18" s="913"/>
      <c r="L18" s="921"/>
      <c r="M18" s="912"/>
      <c r="N18" s="912"/>
      <c r="O18" s="924"/>
      <c r="P18" s="929"/>
      <c r="Q18" s="930"/>
      <c r="R18" s="931"/>
      <c r="S18" s="987" t="s">
        <v>508</v>
      </c>
      <c r="T18" s="988"/>
      <c r="U18" s="988"/>
      <c r="V18" s="988"/>
      <c r="W18" s="988"/>
      <c r="X18" s="988"/>
      <c r="Y18" s="989"/>
      <c r="Z18" s="987" t="s">
        <v>509</v>
      </c>
      <c r="AA18" s="988"/>
      <c r="AB18" s="988"/>
      <c r="AC18" s="988"/>
      <c r="AD18" s="988"/>
      <c r="AE18" s="988"/>
      <c r="AF18" s="989"/>
      <c r="AG18" s="987" t="s">
        <v>510</v>
      </c>
      <c r="AH18" s="988"/>
      <c r="AI18" s="988"/>
      <c r="AJ18" s="988"/>
      <c r="AK18" s="988"/>
      <c r="AL18" s="988"/>
      <c r="AM18" s="989"/>
      <c r="AN18" s="987" t="s">
        <v>511</v>
      </c>
      <c r="AO18" s="988"/>
      <c r="AP18" s="988"/>
      <c r="AQ18" s="988"/>
      <c r="AR18" s="988"/>
      <c r="AS18" s="988"/>
      <c r="AT18" s="989"/>
      <c r="AU18" s="990" t="s">
        <v>512</v>
      </c>
      <c r="AV18" s="991"/>
      <c r="AW18" s="992"/>
      <c r="AX18" s="968"/>
      <c r="AY18" s="969"/>
      <c r="AZ18" s="974"/>
      <c r="BA18" s="975"/>
      <c r="BB18" s="981"/>
      <c r="BC18" s="982"/>
      <c r="BD18" s="982"/>
      <c r="BE18" s="982"/>
      <c r="BF18" s="983"/>
    </row>
    <row r="19" spans="2:58" ht="20.25" customHeight="1" x14ac:dyDescent="0.2">
      <c r="B19" s="906"/>
      <c r="C19" s="911"/>
      <c r="D19" s="912"/>
      <c r="E19" s="913"/>
      <c r="F19" s="295"/>
      <c r="G19" s="918"/>
      <c r="H19" s="921"/>
      <c r="I19" s="912"/>
      <c r="J19" s="912"/>
      <c r="K19" s="913"/>
      <c r="L19" s="921"/>
      <c r="M19" s="912"/>
      <c r="N19" s="912"/>
      <c r="O19" s="924"/>
      <c r="P19" s="929"/>
      <c r="Q19" s="930"/>
      <c r="R19" s="931"/>
      <c r="S19" s="296">
        <v>1</v>
      </c>
      <c r="T19" s="297">
        <v>2</v>
      </c>
      <c r="U19" s="297">
        <v>3</v>
      </c>
      <c r="V19" s="297">
        <v>4</v>
      </c>
      <c r="W19" s="297">
        <v>5</v>
      </c>
      <c r="X19" s="297">
        <v>6</v>
      </c>
      <c r="Y19" s="298">
        <v>7</v>
      </c>
      <c r="Z19" s="296">
        <v>8</v>
      </c>
      <c r="AA19" s="297">
        <v>9</v>
      </c>
      <c r="AB19" s="297">
        <v>10</v>
      </c>
      <c r="AC19" s="297">
        <v>11</v>
      </c>
      <c r="AD19" s="297">
        <v>12</v>
      </c>
      <c r="AE19" s="297">
        <v>13</v>
      </c>
      <c r="AF19" s="298">
        <v>14</v>
      </c>
      <c r="AG19" s="299">
        <v>15</v>
      </c>
      <c r="AH19" s="297">
        <v>16</v>
      </c>
      <c r="AI19" s="297">
        <v>17</v>
      </c>
      <c r="AJ19" s="297">
        <v>18</v>
      </c>
      <c r="AK19" s="297">
        <v>19</v>
      </c>
      <c r="AL19" s="297">
        <v>20</v>
      </c>
      <c r="AM19" s="298">
        <v>21</v>
      </c>
      <c r="AN19" s="296">
        <v>22</v>
      </c>
      <c r="AO19" s="297">
        <v>23</v>
      </c>
      <c r="AP19" s="297">
        <v>24</v>
      </c>
      <c r="AQ19" s="297">
        <v>25</v>
      </c>
      <c r="AR19" s="297">
        <v>26</v>
      </c>
      <c r="AS19" s="297">
        <v>27</v>
      </c>
      <c r="AT19" s="298">
        <v>28</v>
      </c>
      <c r="AU19" s="296">
        <f>IF($BB$3="暦月",IF(DAY(DATE($AC$2,$AG$2,29))=29,29,""),"")</f>
        <v>29</v>
      </c>
      <c r="AV19" s="297">
        <f>IF($BB$3="暦月",IF(DAY(DATE($AC$2,$AG$2,30))=30,30,""),"")</f>
        <v>30</v>
      </c>
      <c r="AW19" s="298">
        <f>IF($BB$3="暦月",IF(DAY(DATE($AC$2,$AG$2,31))=31,31,""),"")</f>
        <v>31</v>
      </c>
      <c r="AX19" s="968"/>
      <c r="AY19" s="969"/>
      <c r="AZ19" s="974"/>
      <c r="BA19" s="975"/>
      <c r="BB19" s="981"/>
      <c r="BC19" s="982"/>
      <c r="BD19" s="982"/>
      <c r="BE19" s="982"/>
      <c r="BF19" s="983"/>
    </row>
    <row r="20" spans="2:58" ht="20.25" hidden="1" customHeight="1" x14ac:dyDescent="0.2">
      <c r="B20" s="906"/>
      <c r="C20" s="911"/>
      <c r="D20" s="912"/>
      <c r="E20" s="913"/>
      <c r="F20" s="295"/>
      <c r="G20" s="918"/>
      <c r="H20" s="921"/>
      <c r="I20" s="912"/>
      <c r="J20" s="912"/>
      <c r="K20" s="913"/>
      <c r="L20" s="921"/>
      <c r="M20" s="912"/>
      <c r="N20" s="912"/>
      <c r="O20" s="924"/>
      <c r="P20" s="929"/>
      <c r="Q20" s="930"/>
      <c r="R20" s="931"/>
      <c r="S20" s="296">
        <f>WEEKDAY(DATE($AC$2,$AG$2,1))</f>
        <v>7</v>
      </c>
      <c r="T20" s="297">
        <f>WEEKDAY(DATE($AC$2,$AG$2,2))</f>
        <v>1</v>
      </c>
      <c r="U20" s="297">
        <f>WEEKDAY(DATE($AC$2,$AG$2,3))</f>
        <v>2</v>
      </c>
      <c r="V20" s="297">
        <f>WEEKDAY(DATE($AC$2,$AG$2,4))</f>
        <v>3</v>
      </c>
      <c r="W20" s="297">
        <f>WEEKDAY(DATE($AC$2,$AG$2,5))</f>
        <v>4</v>
      </c>
      <c r="X20" s="297">
        <f>WEEKDAY(DATE($AC$2,$AG$2,6))</f>
        <v>5</v>
      </c>
      <c r="Y20" s="298">
        <f>WEEKDAY(DATE($AC$2,$AG$2,7))</f>
        <v>6</v>
      </c>
      <c r="Z20" s="296">
        <f>WEEKDAY(DATE($AC$2,$AG$2,8))</f>
        <v>7</v>
      </c>
      <c r="AA20" s="297">
        <f>WEEKDAY(DATE($AC$2,$AG$2,9))</f>
        <v>1</v>
      </c>
      <c r="AB20" s="297">
        <f>WEEKDAY(DATE($AC$2,$AG$2,10))</f>
        <v>2</v>
      </c>
      <c r="AC20" s="297">
        <f>WEEKDAY(DATE($AC$2,$AG$2,11))</f>
        <v>3</v>
      </c>
      <c r="AD20" s="297">
        <f>WEEKDAY(DATE($AC$2,$AG$2,12))</f>
        <v>4</v>
      </c>
      <c r="AE20" s="297">
        <f>WEEKDAY(DATE($AC$2,$AG$2,13))</f>
        <v>5</v>
      </c>
      <c r="AF20" s="298">
        <f>WEEKDAY(DATE($AC$2,$AG$2,14))</f>
        <v>6</v>
      </c>
      <c r="AG20" s="296">
        <f>WEEKDAY(DATE($AC$2,$AG$2,15))</f>
        <v>7</v>
      </c>
      <c r="AH20" s="297">
        <f>WEEKDAY(DATE($AC$2,$AG$2,16))</f>
        <v>1</v>
      </c>
      <c r="AI20" s="297">
        <f>WEEKDAY(DATE($AC$2,$AG$2,17))</f>
        <v>2</v>
      </c>
      <c r="AJ20" s="297">
        <f>WEEKDAY(DATE($AC$2,$AG$2,18))</f>
        <v>3</v>
      </c>
      <c r="AK20" s="297">
        <f>WEEKDAY(DATE($AC$2,$AG$2,19))</f>
        <v>4</v>
      </c>
      <c r="AL20" s="297">
        <f>WEEKDAY(DATE($AC$2,$AG$2,20))</f>
        <v>5</v>
      </c>
      <c r="AM20" s="298">
        <f>WEEKDAY(DATE($AC$2,$AG$2,21))</f>
        <v>6</v>
      </c>
      <c r="AN20" s="296">
        <f>WEEKDAY(DATE($AC$2,$AG$2,22))</f>
        <v>7</v>
      </c>
      <c r="AO20" s="297">
        <f>WEEKDAY(DATE($AC$2,$AG$2,23))</f>
        <v>1</v>
      </c>
      <c r="AP20" s="297">
        <f>WEEKDAY(DATE($AC$2,$AG$2,24))</f>
        <v>2</v>
      </c>
      <c r="AQ20" s="297">
        <f>WEEKDAY(DATE($AC$2,$AG$2,25))</f>
        <v>3</v>
      </c>
      <c r="AR20" s="297">
        <f>WEEKDAY(DATE($AC$2,$AG$2,26))</f>
        <v>4</v>
      </c>
      <c r="AS20" s="297">
        <f>WEEKDAY(DATE($AC$2,$AG$2,27))</f>
        <v>5</v>
      </c>
      <c r="AT20" s="298">
        <f>WEEKDAY(DATE($AC$2,$AG$2,28))</f>
        <v>6</v>
      </c>
      <c r="AU20" s="296">
        <f>IF(AU19=29,WEEKDAY(DATE($AC$2,$AG$2,29)),0)</f>
        <v>7</v>
      </c>
      <c r="AV20" s="297">
        <f>IF(AV19=30,WEEKDAY(DATE($AC$2,$AG$2,30)),0)</f>
        <v>1</v>
      </c>
      <c r="AW20" s="298">
        <f>IF(AW19=31,WEEKDAY(DATE($AC$2,$AG$2,31)),0)</f>
        <v>2</v>
      </c>
      <c r="AX20" s="968"/>
      <c r="AY20" s="969"/>
      <c r="AZ20" s="974"/>
      <c r="BA20" s="975"/>
      <c r="BB20" s="981"/>
      <c r="BC20" s="982"/>
      <c r="BD20" s="982"/>
      <c r="BE20" s="982"/>
      <c r="BF20" s="983"/>
    </row>
    <row r="21" spans="2:58" ht="22.5" customHeight="1" thickBot="1" x14ac:dyDescent="0.25">
      <c r="B21" s="907"/>
      <c r="C21" s="914"/>
      <c r="D21" s="915"/>
      <c r="E21" s="916"/>
      <c r="F21" s="300"/>
      <c r="G21" s="919"/>
      <c r="H21" s="922"/>
      <c r="I21" s="915"/>
      <c r="J21" s="915"/>
      <c r="K21" s="916"/>
      <c r="L21" s="922"/>
      <c r="M21" s="915"/>
      <c r="N21" s="915"/>
      <c r="O21" s="925"/>
      <c r="P21" s="932"/>
      <c r="Q21" s="933"/>
      <c r="R21" s="934"/>
      <c r="S21" s="301" t="str">
        <f>IF(S20=1,"日",IF(S20=2,"月",IF(S20=3,"火",IF(S20=4,"水",IF(S20=5,"木",IF(S20=6,"金","土"))))))</f>
        <v>土</v>
      </c>
      <c r="T21" s="302" t="str">
        <f t="shared" ref="T21:AT21" si="0">IF(T20=1,"日",IF(T20=2,"月",IF(T20=3,"火",IF(T20=4,"水",IF(T20=5,"木",IF(T20=6,"金","土"))))))</f>
        <v>日</v>
      </c>
      <c r="U21" s="302" t="str">
        <f t="shared" si="0"/>
        <v>月</v>
      </c>
      <c r="V21" s="302" t="str">
        <f t="shared" si="0"/>
        <v>火</v>
      </c>
      <c r="W21" s="302" t="str">
        <f t="shared" si="0"/>
        <v>水</v>
      </c>
      <c r="X21" s="302" t="str">
        <f t="shared" si="0"/>
        <v>木</v>
      </c>
      <c r="Y21" s="303" t="str">
        <f t="shared" si="0"/>
        <v>金</v>
      </c>
      <c r="Z21" s="301" t="str">
        <f>IF(Z20=1,"日",IF(Z20=2,"月",IF(Z20=3,"火",IF(Z20=4,"水",IF(Z20=5,"木",IF(Z20=6,"金","土"))))))</f>
        <v>土</v>
      </c>
      <c r="AA21" s="302" t="str">
        <f t="shared" si="0"/>
        <v>日</v>
      </c>
      <c r="AB21" s="302" t="str">
        <f t="shared" si="0"/>
        <v>月</v>
      </c>
      <c r="AC21" s="302" t="str">
        <f t="shared" si="0"/>
        <v>火</v>
      </c>
      <c r="AD21" s="302" t="str">
        <f t="shared" si="0"/>
        <v>水</v>
      </c>
      <c r="AE21" s="302" t="str">
        <f t="shared" si="0"/>
        <v>木</v>
      </c>
      <c r="AF21" s="303" t="str">
        <f t="shared" si="0"/>
        <v>金</v>
      </c>
      <c r="AG21" s="301" t="str">
        <f>IF(AG20=1,"日",IF(AG20=2,"月",IF(AG20=3,"火",IF(AG20=4,"水",IF(AG20=5,"木",IF(AG20=6,"金","土"))))))</f>
        <v>土</v>
      </c>
      <c r="AH21" s="302" t="str">
        <f t="shared" si="0"/>
        <v>日</v>
      </c>
      <c r="AI21" s="302" t="str">
        <f t="shared" si="0"/>
        <v>月</v>
      </c>
      <c r="AJ21" s="302" t="str">
        <f t="shared" si="0"/>
        <v>火</v>
      </c>
      <c r="AK21" s="302" t="str">
        <f t="shared" si="0"/>
        <v>水</v>
      </c>
      <c r="AL21" s="302" t="str">
        <f t="shared" si="0"/>
        <v>木</v>
      </c>
      <c r="AM21" s="303" t="str">
        <f t="shared" si="0"/>
        <v>金</v>
      </c>
      <c r="AN21" s="301" t="str">
        <f>IF(AN20=1,"日",IF(AN20=2,"月",IF(AN20=3,"火",IF(AN20=4,"水",IF(AN20=5,"木",IF(AN20=6,"金","土"))))))</f>
        <v>土</v>
      </c>
      <c r="AO21" s="302" t="str">
        <f t="shared" si="0"/>
        <v>日</v>
      </c>
      <c r="AP21" s="302" t="str">
        <f t="shared" si="0"/>
        <v>月</v>
      </c>
      <c r="AQ21" s="302" t="str">
        <f t="shared" si="0"/>
        <v>火</v>
      </c>
      <c r="AR21" s="302" t="str">
        <f t="shared" si="0"/>
        <v>水</v>
      </c>
      <c r="AS21" s="302" t="str">
        <f t="shared" si="0"/>
        <v>木</v>
      </c>
      <c r="AT21" s="303" t="str">
        <f t="shared" si="0"/>
        <v>金</v>
      </c>
      <c r="AU21" s="302" t="str">
        <f>IF(AU20=1,"日",IF(AU20=2,"月",IF(AU20=3,"火",IF(AU20=4,"水",IF(AU20=5,"木",IF(AU20=6,"金",IF(AU20=0,"","土")))))))</f>
        <v>土</v>
      </c>
      <c r="AV21" s="302" t="str">
        <f>IF(AV20=1,"日",IF(AV20=2,"月",IF(AV20=3,"火",IF(AV20=4,"水",IF(AV20=5,"木",IF(AV20=6,"金",IF(AV20=0,"","土")))))))</f>
        <v>日</v>
      </c>
      <c r="AW21" s="302" t="str">
        <f>IF(AW20=1,"日",IF(AW20=2,"月",IF(AW20=3,"火",IF(AW20=4,"水",IF(AW20=5,"木",IF(AW20=6,"金",IF(AW20=0,"","土")))))))</f>
        <v>月</v>
      </c>
      <c r="AX21" s="970"/>
      <c r="AY21" s="971"/>
      <c r="AZ21" s="976"/>
      <c r="BA21" s="977"/>
      <c r="BB21" s="984"/>
      <c r="BC21" s="985"/>
      <c r="BD21" s="985"/>
      <c r="BE21" s="985"/>
      <c r="BF21" s="986"/>
    </row>
    <row r="22" spans="2:58" ht="20.25" customHeight="1" x14ac:dyDescent="0.2">
      <c r="B22" s="938">
        <v>1</v>
      </c>
      <c r="C22" s="940"/>
      <c r="D22" s="941"/>
      <c r="E22" s="942"/>
      <c r="F22" s="304"/>
      <c r="G22" s="949"/>
      <c r="H22" s="951"/>
      <c r="I22" s="952"/>
      <c r="J22" s="952"/>
      <c r="K22" s="953"/>
      <c r="L22" s="957"/>
      <c r="M22" s="958"/>
      <c r="N22" s="958"/>
      <c r="O22" s="959"/>
      <c r="P22" s="963" t="s">
        <v>798</v>
      </c>
      <c r="Q22" s="964"/>
      <c r="R22" s="965"/>
      <c r="S22" s="366"/>
      <c r="T22" s="367"/>
      <c r="U22" s="367"/>
      <c r="V22" s="367"/>
      <c r="W22" s="367"/>
      <c r="X22" s="367"/>
      <c r="Y22" s="368"/>
      <c r="Z22" s="366"/>
      <c r="AA22" s="367"/>
      <c r="AB22" s="367"/>
      <c r="AC22" s="367"/>
      <c r="AD22" s="367"/>
      <c r="AE22" s="367"/>
      <c r="AF22" s="368"/>
      <c r="AG22" s="366"/>
      <c r="AH22" s="367"/>
      <c r="AI22" s="367"/>
      <c r="AJ22" s="367"/>
      <c r="AK22" s="367"/>
      <c r="AL22" s="367"/>
      <c r="AM22" s="368"/>
      <c r="AN22" s="366"/>
      <c r="AO22" s="367"/>
      <c r="AP22" s="367"/>
      <c r="AQ22" s="367"/>
      <c r="AR22" s="367"/>
      <c r="AS22" s="367"/>
      <c r="AT22" s="368"/>
      <c r="AU22" s="366"/>
      <c r="AV22" s="367"/>
      <c r="AW22" s="367"/>
      <c r="AX22" s="1113"/>
      <c r="AY22" s="1114"/>
      <c r="AZ22" s="1115"/>
      <c r="BA22" s="1116"/>
      <c r="BB22" s="997"/>
      <c r="BC22" s="998"/>
      <c r="BD22" s="998"/>
      <c r="BE22" s="998"/>
      <c r="BF22" s="999"/>
    </row>
    <row r="23" spans="2:58" ht="20.25" customHeight="1" x14ac:dyDescent="0.2">
      <c r="B23" s="939"/>
      <c r="C23" s="943"/>
      <c r="D23" s="944"/>
      <c r="E23" s="945"/>
      <c r="F23" s="308"/>
      <c r="G23" s="950"/>
      <c r="H23" s="954"/>
      <c r="I23" s="955"/>
      <c r="J23" s="955"/>
      <c r="K23" s="956"/>
      <c r="L23" s="960"/>
      <c r="M23" s="961"/>
      <c r="N23" s="961"/>
      <c r="O23" s="962"/>
      <c r="P23" s="1006" t="s">
        <v>520</v>
      </c>
      <c r="Q23" s="1007"/>
      <c r="R23" s="1008"/>
      <c r="S23" s="309" t="str">
        <f>IF(S22="","",VLOOKUP(S22,'シフト記号表（勤務時間帯）'!$C$6:$K$35,9,FALSE))</f>
        <v/>
      </c>
      <c r="T23" s="310" t="str">
        <f>IF(T22="","",VLOOKUP(T22,'シフト記号表（勤務時間帯）'!$C$6:$K$35,9,FALSE))</f>
        <v/>
      </c>
      <c r="U23" s="310" t="str">
        <f>IF(U22="","",VLOOKUP(U22,'シフト記号表（勤務時間帯）'!$C$6:$K$35,9,FALSE))</f>
        <v/>
      </c>
      <c r="V23" s="310" t="str">
        <f>IF(V22="","",VLOOKUP(V22,'シフト記号表（勤務時間帯）'!$C$6:$K$35,9,FALSE))</f>
        <v/>
      </c>
      <c r="W23" s="310" t="str">
        <f>IF(W22="","",VLOOKUP(W22,'シフト記号表（勤務時間帯）'!$C$6:$K$35,9,FALSE))</f>
        <v/>
      </c>
      <c r="X23" s="310" t="str">
        <f>IF(X22="","",VLOOKUP(X22,'シフト記号表（勤務時間帯）'!$C$6:$K$35,9,FALSE))</f>
        <v/>
      </c>
      <c r="Y23" s="311" t="str">
        <f>IF(Y22="","",VLOOKUP(Y22,'シフト記号表（勤務時間帯）'!$C$6:$K$35,9,FALSE))</f>
        <v/>
      </c>
      <c r="Z23" s="309" t="str">
        <f>IF(Z22="","",VLOOKUP(Z22,'シフト記号表（勤務時間帯）'!$C$6:$K$35,9,FALSE))</f>
        <v/>
      </c>
      <c r="AA23" s="310" t="str">
        <f>IF(AA22="","",VLOOKUP(AA22,'シフト記号表（勤務時間帯）'!$C$6:$K$35,9,FALSE))</f>
        <v/>
      </c>
      <c r="AB23" s="310" t="str">
        <f>IF(AB22="","",VLOOKUP(AB22,'シフト記号表（勤務時間帯）'!$C$6:$K$35,9,FALSE))</f>
        <v/>
      </c>
      <c r="AC23" s="310" t="str">
        <f>IF(AC22="","",VLOOKUP(AC22,'シフト記号表（勤務時間帯）'!$C$6:$K$35,9,FALSE))</f>
        <v/>
      </c>
      <c r="AD23" s="310" t="str">
        <f>IF(AD22="","",VLOOKUP(AD22,'シフト記号表（勤務時間帯）'!$C$6:$K$35,9,FALSE))</f>
        <v/>
      </c>
      <c r="AE23" s="310" t="str">
        <f>IF(AE22="","",VLOOKUP(AE22,'シフト記号表（勤務時間帯）'!$C$6:$K$35,9,FALSE))</f>
        <v/>
      </c>
      <c r="AF23" s="311" t="str">
        <f>IF(AF22="","",VLOOKUP(AF22,'シフト記号表（勤務時間帯）'!$C$6:$K$35,9,FALSE))</f>
        <v/>
      </c>
      <c r="AG23" s="309" t="str">
        <f>IF(AG22="","",VLOOKUP(AG22,'シフト記号表（勤務時間帯）'!$C$6:$K$35,9,FALSE))</f>
        <v/>
      </c>
      <c r="AH23" s="310" t="str">
        <f>IF(AH22="","",VLOOKUP(AH22,'シフト記号表（勤務時間帯）'!$C$6:$K$35,9,FALSE))</f>
        <v/>
      </c>
      <c r="AI23" s="310" t="str">
        <f>IF(AI22="","",VLOOKUP(AI22,'シフト記号表（勤務時間帯）'!$C$6:$K$35,9,FALSE))</f>
        <v/>
      </c>
      <c r="AJ23" s="310" t="str">
        <f>IF(AJ22="","",VLOOKUP(AJ22,'シフト記号表（勤務時間帯）'!$C$6:$K$35,9,FALSE))</f>
        <v/>
      </c>
      <c r="AK23" s="310" t="str">
        <f>IF(AK22="","",VLOOKUP(AK22,'シフト記号表（勤務時間帯）'!$C$6:$K$35,9,FALSE))</f>
        <v/>
      </c>
      <c r="AL23" s="310" t="str">
        <f>IF(AL22="","",VLOOKUP(AL22,'シフト記号表（勤務時間帯）'!$C$6:$K$35,9,FALSE))</f>
        <v/>
      </c>
      <c r="AM23" s="311" t="str">
        <f>IF(AM22="","",VLOOKUP(AM22,'シフト記号表（勤務時間帯）'!$C$6:$K$35,9,FALSE))</f>
        <v/>
      </c>
      <c r="AN23" s="309" t="str">
        <f>IF(AN22="","",VLOOKUP(AN22,'シフト記号表（勤務時間帯）'!$C$6:$K$35,9,FALSE))</f>
        <v/>
      </c>
      <c r="AO23" s="310" t="str">
        <f>IF(AO22="","",VLOOKUP(AO22,'シフト記号表（勤務時間帯）'!$C$6:$K$35,9,FALSE))</f>
        <v/>
      </c>
      <c r="AP23" s="310" t="str">
        <f>IF(AP22="","",VLOOKUP(AP22,'シフト記号表（勤務時間帯）'!$C$6:$K$35,9,FALSE))</f>
        <v/>
      </c>
      <c r="AQ23" s="310" t="str">
        <f>IF(AQ22="","",VLOOKUP(AQ22,'シフト記号表（勤務時間帯）'!$C$6:$K$35,9,FALSE))</f>
        <v/>
      </c>
      <c r="AR23" s="310" t="str">
        <f>IF(AR22="","",VLOOKUP(AR22,'シフト記号表（勤務時間帯）'!$C$6:$K$35,9,FALSE))</f>
        <v/>
      </c>
      <c r="AS23" s="310" t="str">
        <f>IF(AS22="","",VLOOKUP(AS22,'シフト記号表（勤務時間帯）'!$C$6:$K$35,9,FALSE))</f>
        <v/>
      </c>
      <c r="AT23" s="311" t="str">
        <f>IF(AT22="","",VLOOKUP(AT22,'シフト記号表（勤務時間帯）'!$C$6:$K$35,9,FALSE))</f>
        <v/>
      </c>
      <c r="AU23" s="309" t="str">
        <f>IF(AU22="","",VLOOKUP(AU22,'シフト記号表（勤務時間帯）'!$C$6:$K$35,9,FALSE))</f>
        <v/>
      </c>
      <c r="AV23" s="310" t="str">
        <f>IF(AV22="","",VLOOKUP(AV22,'シフト記号表（勤務時間帯）'!$C$6:$K$35,9,FALSE))</f>
        <v/>
      </c>
      <c r="AW23" s="310" t="str">
        <f>IF(AW22="","",VLOOKUP(AW22,'シフト記号表（勤務時間帯）'!$C$6:$K$35,9,FALSE))</f>
        <v/>
      </c>
      <c r="AX23" s="1009">
        <f>IF($BB$3="４週",SUM(S23:AT23),IF($BB$3="暦月",SUM(S23:AW23),""))</f>
        <v>0</v>
      </c>
      <c r="AY23" s="1010"/>
      <c r="AZ23" s="1011">
        <f>IF($BB$3="４週",AX23/4,IF($BB$3="暦月",'勤務形態一覧表（100名）'!AX23/('勤務形態一覧表（100名）'!$BB$8/7),""))</f>
        <v>0</v>
      </c>
      <c r="BA23" s="1012"/>
      <c r="BB23" s="1000"/>
      <c r="BC23" s="1001"/>
      <c r="BD23" s="1001"/>
      <c r="BE23" s="1001"/>
      <c r="BF23" s="1002"/>
    </row>
    <row r="24" spans="2:58" ht="20.25" customHeight="1" x14ac:dyDescent="0.2">
      <c r="B24" s="939"/>
      <c r="C24" s="946"/>
      <c r="D24" s="947"/>
      <c r="E24" s="948"/>
      <c r="F24" s="312"/>
      <c r="G24" s="950"/>
      <c r="H24" s="954"/>
      <c r="I24" s="955"/>
      <c r="J24" s="955"/>
      <c r="K24" s="956"/>
      <c r="L24" s="960"/>
      <c r="M24" s="961"/>
      <c r="N24" s="961"/>
      <c r="O24" s="962"/>
      <c r="P24" s="1013" t="s">
        <v>521</v>
      </c>
      <c r="Q24" s="1014"/>
      <c r="R24" s="1015"/>
      <c r="S24" s="313" t="str">
        <f>IF(S22="","",VLOOKUP(S22,'シフト記号表（勤務時間帯）'!$C$6:$U$35,19,FALSE))</f>
        <v/>
      </c>
      <c r="T24" s="314" t="str">
        <f>IF(T22="","",VLOOKUP(T22,'シフト記号表（勤務時間帯）'!$C$6:$U$35,19,FALSE))</f>
        <v/>
      </c>
      <c r="U24" s="314" t="str">
        <f>IF(U22="","",VLOOKUP(U22,'シフト記号表（勤務時間帯）'!$C$6:$U$35,19,FALSE))</f>
        <v/>
      </c>
      <c r="V24" s="314" t="str">
        <f>IF(V22="","",VLOOKUP(V22,'シフト記号表（勤務時間帯）'!$C$6:$U$35,19,FALSE))</f>
        <v/>
      </c>
      <c r="W24" s="314" t="str">
        <f>IF(W22="","",VLOOKUP(W22,'シフト記号表（勤務時間帯）'!$C$6:$U$35,19,FALSE))</f>
        <v/>
      </c>
      <c r="X24" s="314" t="str">
        <f>IF(X22="","",VLOOKUP(X22,'シフト記号表（勤務時間帯）'!$C$6:$U$35,19,FALSE))</f>
        <v/>
      </c>
      <c r="Y24" s="315" t="str">
        <f>IF(Y22="","",VLOOKUP(Y22,'シフト記号表（勤務時間帯）'!$C$6:$U$35,19,FALSE))</f>
        <v/>
      </c>
      <c r="Z24" s="313" t="str">
        <f>IF(Z22="","",VLOOKUP(Z22,'シフト記号表（勤務時間帯）'!$C$6:$U$35,19,FALSE))</f>
        <v/>
      </c>
      <c r="AA24" s="314" t="str">
        <f>IF(AA22="","",VLOOKUP(AA22,'シフト記号表（勤務時間帯）'!$C$6:$U$35,19,FALSE))</f>
        <v/>
      </c>
      <c r="AB24" s="314" t="str">
        <f>IF(AB22="","",VLOOKUP(AB22,'シフト記号表（勤務時間帯）'!$C$6:$U$35,19,FALSE))</f>
        <v/>
      </c>
      <c r="AC24" s="314" t="str">
        <f>IF(AC22="","",VLOOKUP(AC22,'シフト記号表（勤務時間帯）'!$C$6:$U$35,19,FALSE))</f>
        <v/>
      </c>
      <c r="AD24" s="314" t="str">
        <f>IF(AD22="","",VLOOKUP(AD22,'シフト記号表（勤務時間帯）'!$C$6:$U$35,19,FALSE))</f>
        <v/>
      </c>
      <c r="AE24" s="314" t="str">
        <f>IF(AE22="","",VLOOKUP(AE22,'シフト記号表（勤務時間帯）'!$C$6:$U$35,19,FALSE))</f>
        <v/>
      </c>
      <c r="AF24" s="315" t="str">
        <f>IF(AF22="","",VLOOKUP(AF22,'シフト記号表（勤務時間帯）'!$C$6:$U$35,19,FALSE))</f>
        <v/>
      </c>
      <c r="AG24" s="313" t="str">
        <f>IF(AG22="","",VLOOKUP(AG22,'シフト記号表（勤務時間帯）'!$C$6:$U$35,19,FALSE))</f>
        <v/>
      </c>
      <c r="AH24" s="314" t="str">
        <f>IF(AH22="","",VLOOKUP(AH22,'シフト記号表（勤務時間帯）'!$C$6:$U$35,19,FALSE))</f>
        <v/>
      </c>
      <c r="AI24" s="314" t="str">
        <f>IF(AI22="","",VLOOKUP(AI22,'シフト記号表（勤務時間帯）'!$C$6:$U$35,19,FALSE))</f>
        <v/>
      </c>
      <c r="AJ24" s="314" t="str">
        <f>IF(AJ22="","",VLOOKUP(AJ22,'シフト記号表（勤務時間帯）'!$C$6:$U$35,19,FALSE))</f>
        <v/>
      </c>
      <c r="AK24" s="314" t="str">
        <f>IF(AK22="","",VLOOKUP(AK22,'シフト記号表（勤務時間帯）'!$C$6:$U$35,19,FALSE))</f>
        <v/>
      </c>
      <c r="AL24" s="314" t="str">
        <f>IF(AL22="","",VLOOKUP(AL22,'シフト記号表（勤務時間帯）'!$C$6:$U$35,19,FALSE))</f>
        <v/>
      </c>
      <c r="AM24" s="315" t="str">
        <f>IF(AM22="","",VLOOKUP(AM22,'シフト記号表（勤務時間帯）'!$C$6:$U$35,19,FALSE))</f>
        <v/>
      </c>
      <c r="AN24" s="313" t="str">
        <f>IF(AN22="","",VLOOKUP(AN22,'シフト記号表（勤務時間帯）'!$C$6:$U$35,19,FALSE))</f>
        <v/>
      </c>
      <c r="AO24" s="314" t="str">
        <f>IF(AO22="","",VLOOKUP(AO22,'シフト記号表（勤務時間帯）'!$C$6:$U$35,19,FALSE))</f>
        <v/>
      </c>
      <c r="AP24" s="314" t="str">
        <f>IF(AP22="","",VLOOKUP(AP22,'シフト記号表（勤務時間帯）'!$C$6:$U$35,19,FALSE))</f>
        <v/>
      </c>
      <c r="AQ24" s="314" t="str">
        <f>IF(AQ22="","",VLOOKUP(AQ22,'シフト記号表（勤務時間帯）'!$C$6:$U$35,19,FALSE))</f>
        <v/>
      </c>
      <c r="AR24" s="314" t="str">
        <f>IF(AR22="","",VLOOKUP(AR22,'シフト記号表（勤務時間帯）'!$C$6:$U$35,19,FALSE))</f>
        <v/>
      </c>
      <c r="AS24" s="314" t="str">
        <f>IF(AS22="","",VLOOKUP(AS22,'シフト記号表（勤務時間帯）'!$C$6:$U$35,19,FALSE))</f>
        <v/>
      </c>
      <c r="AT24" s="315" t="str">
        <f>IF(AT22="","",VLOOKUP(AT22,'シフト記号表（勤務時間帯）'!$C$6:$U$35,19,FALSE))</f>
        <v/>
      </c>
      <c r="AU24" s="313" t="str">
        <f>IF(AU22="","",VLOOKUP(AU22,'シフト記号表（勤務時間帯）'!$C$6:$U$35,19,FALSE))</f>
        <v/>
      </c>
      <c r="AV24" s="314" t="str">
        <f>IF(AV22="","",VLOOKUP(AV22,'シフト記号表（勤務時間帯）'!$C$6:$U$35,19,FALSE))</f>
        <v/>
      </c>
      <c r="AW24" s="314" t="str">
        <f>IF(AW22="","",VLOOKUP(AW22,'シフト記号表（勤務時間帯）'!$C$6:$U$35,19,FALSE))</f>
        <v/>
      </c>
      <c r="AX24" s="1016">
        <f>IF($BB$3="４週",SUM(S24:AT24),IF($BB$3="暦月",SUM(S24:AW24),""))</f>
        <v>0</v>
      </c>
      <c r="AY24" s="1017"/>
      <c r="AZ24" s="1018">
        <f>IF($BB$3="４週",AX24/4,IF($BB$3="暦月",'勤務形態一覧表（100名）'!AX24/('勤務形態一覧表（100名）'!$BB$8/7),""))</f>
        <v>0</v>
      </c>
      <c r="BA24" s="1019"/>
      <c r="BB24" s="1003"/>
      <c r="BC24" s="1004"/>
      <c r="BD24" s="1004"/>
      <c r="BE24" s="1004"/>
      <c r="BF24" s="1005"/>
    </row>
    <row r="25" spans="2:58" ht="20.25" customHeight="1" x14ac:dyDescent="0.2">
      <c r="B25" s="939">
        <f>B22+1</f>
        <v>2</v>
      </c>
      <c r="C25" s="1020"/>
      <c r="D25" s="1021"/>
      <c r="E25" s="1022"/>
      <c r="F25" s="316"/>
      <c r="G25" s="1023"/>
      <c r="H25" s="1025"/>
      <c r="I25" s="955"/>
      <c r="J25" s="955"/>
      <c r="K25" s="956"/>
      <c r="L25" s="1026"/>
      <c r="M25" s="1027"/>
      <c r="N25" s="1027"/>
      <c r="O25" s="1028"/>
      <c r="P25" s="1032" t="s">
        <v>777</v>
      </c>
      <c r="Q25" s="1033"/>
      <c r="R25" s="1034"/>
      <c r="S25" s="366"/>
      <c r="T25" s="367"/>
      <c r="U25" s="367"/>
      <c r="V25" s="367"/>
      <c r="W25" s="367"/>
      <c r="X25" s="367"/>
      <c r="Y25" s="368"/>
      <c r="Z25" s="366"/>
      <c r="AA25" s="367"/>
      <c r="AB25" s="367"/>
      <c r="AC25" s="367"/>
      <c r="AD25" s="367"/>
      <c r="AE25" s="367"/>
      <c r="AF25" s="368"/>
      <c r="AG25" s="366"/>
      <c r="AH25" s="367"/>
      <c r="AI25" s="367"/>
      <c r="AJ25" s="367"/>
      <c r="AK25" s="367"/>
      <c r="AL25" s="367"/>
      <c r="AM25" s="368"/>
      <c r="AN25" s="366"/>
      <c r="AO25" s="367"/>
      <c r="AP25" s="367"/>
      <c r="AQ25" s="367"/>
      <c r="AR25" s="367"/>
      <c r="AS25" s="367"/>
      <c r="AT25" s="368"/>
      <c r="AU25" s="366"/>
      <c r="AV25" s="367"/>
      <c r="AW25" s="367"/>
      <c r="AX25" s="1109"/>
      <c r="AY25" s="1110"/>
      <c r="AZ25" s="1111"/>
      <c r="BA25" s="1112"/>
      <c r="BB25" s="1039"/>
      <c r="BC25" s="1040"/>
      <c r="BD25" s="1040"/>
      <c r="BE25" s="1040"/>
      <c r="BF25" s="1041"/>
    </row>
    <row r="26" spans="2:58" ht="20.25" customHeight="1" x14ac:dyDescent="0.2">
      <c r="B26" s="939"/>
      <c r="C26" s="943"/>
      <c r="D26" s="944"/>
      <c r="E26" s="945"/>
      <c r="F26" s="308"/>
      <c r="G26" s="950"/>
      <c r="H26" s="954"/>
      <c r="I26" s="955"/>
      <c r="J26" s="955"/>
      <c r="K26" s="956"/>
      <c r="L26" s="960"/>
      <c r="M26" s="961"/>
      <c r="N26" s="961"/>
      <c r="O26" s="962"/>
      <c r="P26" s="1006" t="s">
        <v>520</v>
      </c>
      <c r="Q26" s="1007"/>
      <c r="R26" s="1008"/>
      <c r="S26" s="309" t="str">
        <f>IF(S25="","",VLOOKUP(S25,'シフト記号表（勤務時間帯）'!$C$6:$K$35,9,FALSE))</f>
        <v/>
      </c>
      <c r="T26" s="310" t="str">
        <f>IF(T25="","",VLOOKUP(T25,'シフト記号表（勤務時間帯）'!$C$6:$K$35,9,FALSE))</f>
        <v/>
      </c>
      <c r="U26" s="310" t="str">
        <f>IF(U25="","",VLOOKUP(U25,'シフト記号表（勤務時間帯）'!$C$6:$K$35,9,FALSE))</f>
        <v/>
      </c>
      <c r="V26" s="310" t="str">
        <f>IF(V25="","",VLOOKUP(V25,'シフト記号表（勤務時間帯）'!$C$6:$K$35,9,FALSE))</f>
        <v/>
      </c>
      <c r="W26" s="310" t="str">
        <f>IF(W25="","",VLOOKUP(W25,'シフト記号表（勤務時間帯）'!$C$6:$K$35,9,FALSE))</f>
        <v/>
      </c>
      <c r="X26" s="310" t="str">
        <f>IF(X25="","",VLOOKUP(X25,'シフト記号表（勤務時間帯）'!$C$6:$K$35,9,FALSE))</f>
        <v/>
      </c>
      <c r="Y26" s="311" t="str">
        <f>IF(Y25="","",VLOOKUP(Y25,'シフト記号表（勤務時間帯）'!$C$6:$K$35,9,FALSE))</f>
        <v/>
      </c>
      <c r="Z26" s="309" t="str">
        <f>IF(Z25="","",VLOOKUP(Z25,'シフト記号表（勤務時間帯）'!$C$6:$K$35,9,FALSE))</f>
        <v/>
      </c>
      <c r="AA26" s="310" t="str">
        <f>IF(AA25="","",VLOOKUP(AA25,'シフト記号表（勤務時間帯）'!$C$6:$K$35,9,FALSE))</f>
        <v/>
      </c>
      <c r="AB26" s="310" t="str">
        <f>IF(AB25="","",VLOOKUP(AB25,'シフト記号表（勤務時間帯）'!$C$6:$K$35,9,FALSE))</f>
        <v/>
      </c>
      <c r="AC26" s="310" t="str">
        <f>IF(AC25="","",VLOOKUP(AC25,'シフト記号表（勤務時間帯）'!$C$6:$K$35,9,FALSE))</f>
        <v/>
      </c>
      <c r="AD26" s="310" t="str">
        <f>IF(AD25="","",VLOOKUP(AD25,'シフト記号表（勤務時間帯）'!$C$6:$K$35,9,FALSE))</f>
        <v/>
      </c>
      <c r="AE26" s="310" t="str">
        <f>IF(AE25="","",VLOOKUP(AE25,'シフト記号表（勤務時間帯）'!$C$6:$K$35,9,FALSE))</f>
        <v/>
      </c>
      <c r="AF26" s="311" t="str">
        <f>IF(AF25="","",VLOOKUP(AF25,'シフト記号表（勤務時間帯）'!$C$6:$K$35,9,FALSE))</f>
        <v/>
      </c>
      <c r="AG26" s="309" t="str">
        <f>IF(AG25="","",VLOOKUP(AG25,'シフト記号表（勤務時間帯）'!$C$6:$K$35,9,FALSE))</f>
        <v/>
      </c>
      <c r="AH26" s="310" t="str">
        <f>IF(AH25="","",VLOOKUP(AH25,'シフト記号表（勤務時間帯）'!$C$6:$K$35,9,FALSE))</f>
        <v/>
      </c>
      <c r="AI26" s="310" t="str">
        <f>IF(AI25="","",VLOOKUP(AI25,'シフト記号表（勤務時間帯）'!$C$6:$K$35,9,FALSE))</f>
        <v/>
      </c>
      <c r="AJ26" s="310" t="str">
        <f>IF(AJ25="","",VLOOKUP(AJ25,'シフト記号表（勤務時間帯）'!$C$6:$K$35,9,FALSE))</f>
        <v/>
      </c>
      <c r="AK26" s="310" t="str">
        <f>IF(AK25="","",VLOOKUP(AK25,'シフト記号表（勤務時間帯）'!$C$6:$K$35,9,FALSE))</f>
        <v/>
      </c>
      <c r="AL26" s="310" t="str">
        <f>IF(AL25="","",VLOOKUP(AL25,'シフト記号表（勤務時間帯）'!$C$6:$K$35,9,FALSE))</f>
        <v/>
      </c>
      <c r="AM26" s="311" t="str">
        <f>IF(AM25="","",VLOOKUP(AM25,'シフト記号表（勤務時間帯）'!$C$6:$K$35,9,FALSE))</f>
        <v/>
      </c>
      <c r="AN26" s="309" t="str">
        <f>IF(AN25="","",VLOOKUP(AN25,'シフト記号表（勤務時間帯）'!$C$6:$K$35,9,FALSE))</f>
        <v/>
      </c>
      <c r="AO26" s="310" t="str">
        <f>IF(AO25="","",VLOOKUP(AO25,'シフト記号表（勤務時間帯）'!$C$6:$K$35,9,FALSE))</f>
        <v/>
      </c>
      <c r="AP26" s="310" t="str">
        <f>IF(AP25="","",VLOOKUP(AP25,'シフト記号表（勤務時間帯）'!$C$6:$K$35,9,FALSE))</f>
        <v/>
      </c>
      <c r="AQ26" s="310" t="str">
        <f>IF(AQ25="","",VLOOKUP(AQ25,'シフト記号表（勤務時間帯）'!$C$6:$K$35,9,FALSE))</f>
        <v/>
      </c>
      <c r="AR26" s="310" t="str">
        <f>IF(AR25="","",VLOOKUP(AR25,'シフト記号表（勤務時間帯）'!$C$6:$K$35,9,FALSE))</f>
        <v/>
      </c>
      <c r="AS26" s="310" t="str">
        <f>IF(AS25="","",VLOOKUP(AS25,'シフト記号表（勤務時間帯）'!$C$6:$K$35,9,FALSE))</f>
        <v/>
      </c>
      <c r="AT26" s="311" t="str">
        <f>IF(AT25="","",VLOOKUP(AT25,'シフト記号表（勤務時間帯）'!$C$6:$K$35,9,FALSE))</f>
        <v/>
      </c>
      <c r="AU26" s="309" t="str">
        <f>IF(AU25="","",VLOOKUP(AU25,'シフト記号表（勤務時間帯）'!$C$6:$K$35,9,FALSE))</f>
        <v/>
      </c>
      <c r="AV26" s="310" t="str">
        <f>IF(AV25="","",VLOOKUP(AV25,'シフト記号表（勤務時間帯）'!$C$6:$K$35,9,FALSE))</f>
        <v/>
      </c>
      <c r="AW26" s="310" t="str">
        <f>IF(AW25="","",VLOOKUP(AW25,'シフト記号表（勤務時間帯）'!$C$6:$K$35,9,FALSE))</f>
        <v/>
      </c>
      <c r="AX26" s="1009">
        <f>IF($BB$3="４週",SUM(S26:AT26),IF($BB$3="暦月",SUM(S26:AW26),""))</f>
        <v>0</v>
      </c>
      <c r="AY26" s="1010"/>
      <c r="AZ26" s="1011">
        <f>IF($BB$3="４週",AX26/4,IF($BB$3="暦月",'勤務形態一覧表（100名）'!AX26/('勤務形態一覧表（100名）'!$BB$8/7),""))</f>
        <v>0</v>
      </c>
      <c r="BA26" s="1012"/>
      <c r="BB26" s="1000"/>
      <c r="BC26" s="1001"/>
      <c r="BD26" s="1001"/>
      <c r="BE26" s="1001"/>
      <c r="BF26" s="1002"/>
    </row>
    <row r="27" spans="2:58" ht="20.25" customHeight="1" x14ac:dyDescent="0.2">
      <c r="B27" s="939"/>
      <c r="C27" s="946"/>
      <c r="D27" s="947"/>
      <c r="E27" s="948"/>
      <c r="F27" s="308">
        <f>C25</f>
        <v>0</v>
      </c>
      <c r="G27" s="1024"/>
      <c r="H27" s="954"/>
      <c r="I27" s="955"/>
      <c r="J27" s="955"/>
      <c r="K27" s="956"/>
      <c r="L27" s="1029"/>
      <c r="M27" s="1030"/>
      <c r="N27" s="1030"/>
      <c r="O27" s="1031"/>
      <c r="P27" s="1013" t="s">
        <v>521</v>
      </c>
      <c r="Q27" s="1014"/>
      <c r="R27" s="1015"/>
      <c r="S27" s="313" t="str">
        <f>IF(S25="","",VLOOKUP(S25,'シフト記号表（勤務時間帯）'!$C$6:$U$35,19,FALSE))</f>
        <v/>
      </c>
      <c r="T27" s="314" t="str">
        <f>IF(T25="","",VLOOKUP(T25,'シフト記号表（勤務時間帯）'!$C$6:$U$35,19,FALSE))</f>
        <v/>
      </c>
      <c r="U27" s="314" t="str">
        <f>IF(U25="","",VLOOKUP(U25,'シフト記号表（勤務時間帯）'!$C$6:$U$35,19,FALSE))</f>
        <v/>
      </c>
      <c r="V27" s="314" t="str">
        <f>IF(V25="","",VLOOKUP(V25,'シフト記号表（勤務時間帯）'!$C$6:$U$35,19,FALSE))</f>
        <v/>
      </c>
      <c r="W27" s="314" t="str">
        <f>IF(W25="","",VLOOKUP(W25,'シフト記号表（勤務時間帯）'!$C$6:$U$35,19,FALSE))</f>
        <v/>
      </c>
      <c r="X27" s="314" t="str">
        <f>IF(X25="","",VLOOKUP(X25,'シフト記号表（勤務時間帯）'!$C$6:$U$35,19,FALSE))</f>
        <v/>
      </c>
      <c r="Y27" s="315" t="str">
        <f>IF(Y25="","",VLOOKUP(Y25,'シフト記号表（勤務時間帯）'!$C$6:$U$35,19,FALSE))</f>
        <v/>
      </c>
      <c r="Z27" s="313" t="str">
        <f>IF(Z25="","",VLOOKUP(Z25,'シフト記号表（勤務時間帯）'!$C$6:$U$35,19,FALSE))</f>
        <v/>
      </c>
      <c r="AA27" s="314" t="str">
        <f>IF(AA25="","",VLOOKUP(AA25,'シフト記号表（勤務時間帯）'!$C$6:$U$35,19,FALSE))</f>
        <v/>
      </c>
      <c r="AB27" s="314" t="str">
        <f>IF(AB25="","",VLOOKUP(AB25,'シフト記号表（勤務時間帯）'!$C$6:$U$35,19,FALSE))</f>
        <v/>
      </c>
      <c r="AC27" s="314" t="str">
        <f>IF(AC25="","",VLOOKUP(AC25,'シフト記号表（勤務時間帯）'!$C$6:$U$35,19,FALSE))</f>
        <v/>
      </c>
      <c r="AD27" s="314" t="str">
        <f>IF(AD25="","",VLOOKUP(AD25,'シフト記号表（勤務時間帯）'!$C$6:$U$35,19,FALSE))</f>
        <v/>
      </c>
      <c r="AE27" s="314" t="str">
        <f>IF(AE25="","",VLOOKUP(AE25,'シフト記号表（勤務時間帯）'!$C$6:$U$35,19,FALSE))</f>
        <v/>
      </c>
      <c r="AF27" s="315" t="str">
        <f>IF(AF25="","",VLOOKUP(AF25,'シフト記号表（勤務時間帯）'!$C$6:$U$35,19,FALSE))</f>
        <v/>
      </c>
      <c r="AG27" s="313" t="str">
        <f>IF(AG25="","",VLOOKUP(AG25,'シフト記号表（勤務時間帯）'!$C$6:$U$35,19,FALSE))</f>
        <v/>
      </c>
      <c r="AH27" s="314" t="str">
        <f>IF(AH25="","",VLOOKUP(AH25,'シフト記号表（勤務時間帯）'!$C$6:$U$35,19,FALSE))</f>
        <v/>
      </c>
      <c r="AI27" s="314" t="str">
        <f>IF(AI25="","",VLOOKUP(AI25,'シフト記号表（勤務時間帯）'!$C$6:$U$35,19,FALSE))</f>
        <v/>
      </c>
      <c r="AJ27" s="314" t="str">
        <f>IF(AJ25="","",VLOOKUP(AJ25,'シフト記号表（勤務時間帯）'!$C$6:$U$35,19,FALSE))</f>
        <v/>
      </c>
      <c r="AK27" s="314" t="str">
        <f>IF(AK25="","",VLOOKUP(AK25,'シフト記号表（勤務時間帯）'!$C$6:$U$35,19,FALSE))</f>
        <v/>
      </c>
      <c r="AL27" s="314" t="str">
        <f>IF(AL25="","",VLOOKUP(AL25,'シフト記号表（勤務時間帯）'!$C$6:$U$35,19,FALSE))</f>
        <v/>
      </c>
      <c r="AM27" s="315" t="str">
        <f>IF(AM25="","",VLOOKUP(AM25,'シフト記号表（勤務時間帯）'!$C$6:$U$35,19,FALSE))</f>
        <v/>
      </c>
      <c r="AN27" s="313" t="str">
        <f>IF(AN25="","",VLOOKUP(AN25,'シフト記号表（勤務時間帯）'!$C$6:$U$35,19,FALSE))</f>
        <v/>
      </c>
      <c r="AO27" s="314" t="str">
        <f>IF(AO25="","",VLOOKUP(AO25,'シフト記号表（勤務時間帯）'!$C$6:$U$35,19,FALSE))</f>
        <v/>
      </c>
      <c r="AP27" s="314" t="str">
        <f>IF(AP25="","",VLOOKUP(AP25,'シフト記号表（勤務時間帯）'!$C$6:$U$35,19,FALSE))</f>
        <v/>
      </c>
      <c r="AQ27" s="314" t="str">
        <f>IF(AQ25="","",VLOOKUP(AQ25,'シフト記号表（勤務時間帯）'!$C$6:$U$35,19,FALSE))</f>
        <v/>
      </c>
      <c r="AR27" s="314" t="str">
        <f>IF(AR25="","",VLOOKUP(AR25,'シフト記号表（勤務時間帯）'!$C$6:$U$35,19,FALSE))</f>
        <v/>
      </c>
      <c r="AS27" s="314" t="str">
        <f>IF(AS25="","",VLOOKUP(AS25,'シフト記号表（勤務時間帯）'!$C$6:$U$35,19,FALSE))</f>
        <v/>
      </c>
      <c r="AT27" s="315" t="str">
        <f>IF(AT25="","",VLOOKUP(AT25,'シフト記号表（勤務時間帯）'!$C$6:$U$35,19,FALSE))</f>
        <v/>
      </c>
      <c r="AU27" s="313" t="str">
        <f>IF(AU25="","",VLOOKUP(AU25,'シフト記号表（勤務時間帯）'!$C$6:$U$35,19,FALSE))</f>
        <v/>
      </c>
      <c r="AV27" s="314" t="str">
        <f>IF(AV25="","",VLOOKUP(AV25,'シフト記号表（勤務時間帯）'!$C$6:$U$35,19,FALSE))</f>
        <v/>
      </c>
      <c r="AW27" s="314" t="str">
        <f>IF(AW25="","",VLOOKUP(AW25,'シフト記号表（勤務時間帯）'!$C$6:$U$35,19,FALSE))</f>
        <v/>
      </c>
      <c r="AX27" s="1016">
        <f>IF($BB$3="４週",SUM(S27:AT27),IF($BB$3="暦月",SUM(S27:AW27),""))</f>
        <v>0</v>
      </c>
      <c r="AY27" s="1017"/>
      <c r="AZ27" s="1018">
        <f>IF($BB$3="４週",AX27/4,IF($BB$3="暦月",'勤務形態一覧表（100名）'!AX27/('勤務形態一覧表（100名）'!$BB$8/7),""))</f>
        <v>0</v>
      </c>
      <c r="BA27" s="1019"/>
      <c r="BB27" s="1003"/>
      <c r="BC27" s="1004"/>
      <c r="BD27" s="1004"/>
      <c r="BE27" s="1004"/>
      <c r="BF27" s="1005"/>
    </row>
    <row r="28" spans="2:58" ht="20.25" customHeight="1" x14ac:dyDescent="0.2">
      <c r="B28" s="939">
        <f>B25+1</f>
        <v>3</v>
      </c>
      <c r="C28" s="1042"/>
      <c r="D28" s="1043"/>
      <c r="E28" s="1044"/>
      <c r="F28" s="316"/>
      <c r="G28" s="1023"/>
      <c r="H28" s="1025"/>
      <c r="I28" s="955"/>
      <c r="J28" s="955"/>
      <c r="K28" s="956"/>
      <c r="L28" s="1026"/>
      <c r="M28" s="1027"/>
      <c r="N28" s="1027"/>
      <c r="O28" s="1028"/>
      <c r="P28" s="1032" t="s">
        <v>799</v>
      </c>
      <c r="Q28" s="1033"/>
      <c r="R28" s="1034"/>
      <c r="S28" s="366"/>
      <c r="T28" s="367"/>
      <c r="U28" s="367"/>
      <c r="V28" s="367"/>
      <c r="W28" s="367"/>
      <c r="X28" s="367"/>
      <c r="Y28" s="368"/>
      <c r="Z28" s="366"/>
      <c r="AA28" s="367"/>
      <c r="AB28" s="367"/>
      <c r="AC28" s="367"/>
      <c r="AD28" s="367"/>
      <c r="AE28" s="367"/>
      <c r="AF28" s="368"/>
      <c r="AG28" s="366"/>
      <c r="AH28" s="367"/>
      <c r="AI28" s="367"/>
      <c r="AJ28" s="367"/>
      <c r="AK28" s="367"/>
      <c r="AL28" s="367"/>
      <c r="AM28" s="368"/>
      <c r="AN28" s="366"/>
      <c r="AO28" s="367"/>
      <c r="AP28" s="367"/>
      <c r="AQ28" s="367"/>
      <c r="AR28" s="367"/>
      <c r="AS28" s="367"/>
      <c r="AT28" s="368"/>
      <c r="AU28" s="366"/>
      <c r="AV28" s="367"/>
      <c r="AW28" s="367"/>
      <c r="AX28" s="1109"/>
      <c r="AY28" s="1110"/>
      <c r="AZ28" s="1111"/>
      <c r="BA28" s="1112"/>
      <c r="BB28" s="1039"/>
      <c r="BC28" s="1040"/>
      <c r="BD28" s="1040"/>
      <c r="BE28" s="1040"/>
      <c r="BF28" s="1041"/>
    </row>
    <row r="29" spans="2:58" ht="20.25" customHeight="1" x14ac:dyDescent="0.2">
      <c r="B29" s="939"/>
      <c r="C29" s="1045"/>
      <c r="D29" s="1046"/>
      <c r="E29" s="1047"/>
      <c r="F29" s="308"/>
      <c r="G29" s="950"/>
      <c r="H29" s="954"/>
      <c r="I29" s="955"/>
      <c r="J29" s="955"/>
      <c r="K29" s="956"/>
      <c r="L29" s="960"/>
      <c r="M29" s="961"/>
      <c r="N29" s="961"/>
      <c r="O29" s="962"/>
      <c r="P29" s="1006" t="s">
        <v>520</v>
      </c>
      <c r="Q29" s="1007"/>
      <c r="R29" s="1008"/>
      <c r="S29" s="309" t="str">
        <f>IF(S28="","",VLOOKUP(S28,'シフト記号表（勤務時間帯）'!$C$6:$K$35,9,FALSE))</f>
        <v/>
      </c>
      <c r="T29" s="310" t="str">
        <f>IF(T28="","",VLOOKUP(T28,'シフト記号表（勤務時間帯）'!$C$6:$K$35,9,FALSE))</f>
        <v/>
      </c>
      <c r="U29" s="310" t="str">
        <f>IF(U28="","",VLOOKUP(U28,'シフト記号表（勤務時間帯）'!$C$6:$K$35,9,FALSE))</f>
        <v/>
      </c>
      <c r="V29" s="310" t="str">
        <f>IF(V28="","",VLOOKUP(V28,'シフト記号表（勤務時間帯）'!$C$6:$K$35,9,FALSE))</f>
        <v/>
      </c>
      <c r="W29" s="310" t="str">
        <f>IF(W28="","",VLOOKUP(W28,'シフト記号表（勤務時間帯）'!$C$6:$K$35,9,FALSE))</f>
        <v/>
      </c>
      <c r="X29" s="310" t="str">
        <f>IF(X28="","",VLOOKUP(X28,'シフト記号表（勤務時間帯）'!$C$6:$K$35,9,FALSE))</f>
        <v/>
      </c>
      <c r="Y29" s="311" t="str">
        <f>IF(Y28="","",VLOOKUP(Y28,'シフト記号表（勤務時間帯）'!$C$6:$K$35,9,FALSE))</f>
        <v/>
      </c>
      <c r="Z29" s="309" t="str">
        <f>IF(Z28="","",VLOOKUP(Z28,'シフト記号表（勤務時間帯）'!$C$6:$K$35,9,FALSE))</f>
        <v/>
      </c>
      <c r="AA29" s="310" t="str">
        <f>IF(AA28="","",VLOOKUP(AA28,'シフト記号表（勤務時間帯）'!$C$6:$K$35,9,FALSE))</f>
        <v/>
      </c>
      <c r="AB29" s="310" t="str">
        <f>IF(AB28="","",VLOOKUP(AB28,'シフト記号表（勤務時間帯）'!$C$6:$K$35,9,FALSE))</f>
        <v/>
      </c>
      <c r="AC29" s="310" t="str">
        <f>IF(AC28="","",VLOOKUP(AC28,'シフト記号表（勤務時間帯）'!$C$6:$K$35,9,FALSE))</f>
        <v/>
      </c>
      <c r="AD29" s="310" t="str">
        <f>IF(AD28="","",VLOOKUP(AD28,'シフト記号表（勤務時間帯）'!$C$6:$K$35,9,FALSE))</f>
        <v/>
      </c>
      <c r="AE29" s="310" t="str">
        <f>IF(AE28="","",VLOOKUP(AE28,'シフト記号表（勤務時間帯）'!$C$6:$K$35,9,FALSE))</f>
        <v/>
      </c>
      <c r="AF29" s="311" t="str">
        <f>IF(AF28="","",VLOOKUP(AF28,'シフト記号表（勤務時間帯）'!$C$6:$K$35,9,FALSE))</f>
        <v/>
      </c>
      <c r="AG29" s="309" t="str">
        <f>IF(AG28="","",VLOOKUP(AG28,'シフト記号表（勤務時間帯）'!$C$6:$K$35,9,FALSE))</f>
        <v/>
      </c>
      <c r="AH29" s="310" t="str">
        <f>IF(AH28="","",VLOOKUP(AH28,'シフト記号表（勤務時間帯）'!$C$6:$K$35,9,FALSE))</f>
        <v/>
      </c>
      <c r="AI29" s="310" t="str">
        <f>IF(AI28="","",VLOOKUP(AI28,'シフト記号表（勤務時間帯）'!$C$6:$K$35,9,FALSE))</f>
        <v/>
      </c>
      <c r="AJ29" s="310" t="str">
        <f>IF(AJ28="","",VLOOKUP(AJ28,'シフト記号表（勤務時間帯）'!$C$6:$K$35,9,FALSE))</f>
        <v/>
      </c>
      <c r="AK29" s="310" t="str">
        <f>IF(AK28="","",VLOOKUP(AK28,'シフト記号表（勤務時間帯）'!$C$6:$K$35,9,FALSE))</f>
        <v/>
      </c>
      <c r="AL29" s="310" t="str">
        <f>IF(AL28="","",VLOOKUP(AL28,'シフト記号表（勤務時間帯）'!$C$6:$K$35,9,FALSE))</f>
        <v/>
      </c>
      <c r="AM29" s="311" t="str">
        <f>IF(AM28="","",VLOOKUP(AM28,'シフト記号表（勤務時間帯）'!$C$6:$K$35,9,FALSE))</f>
        <v/>
      </c>
      <c r="AN29" s="309" t="str">
        <f>IF(AN28="","",VLOOKUP(AN28,'シフト記号表（勤務時間帯）'!$C$6:$K$35,9,FALSE))</f>
        <v/>
      </c>
      <c r="AO29" s="310" t="str">
        <f>IF(AO28="","",VLOOKUP(AO28,'シフト記号表（勤務時間帯）'!$C$6:$K$35,9,FALSE))</f>
        <v/>
      </c>
      <c r="AP29" s="310" t="str">
        <f>IF(AP28="","",VLOOKUP(AP28,'シフト記号表（勤務時間帯）'!$C$6:$K$35,9,FALSE))</f>
        <v/>
      </c>
      <c r="AQ29" s="310" t="str">
        <f>IF(AQ28="","",VLOOKUP(AQ28,'シフト記号表（勤務時間帯）'!$C$6:$K$35,9,FALSE))</f>
        <v/>
      </c>
      <c r="AR29" s="310" t="str">
        <f>IF(AR28="","",VLOOKUP(AR28,'シフト記号表（勤務時間帯）'!$C$6:$K$35,9,FALSE))</f>
        <v/>
      </c>
      <c r="AS29" s="310" t="str">
        <f>IF(AS28="","",VLOOKUP(AS28,'シフト記号表（勤務時間帯）'!$C$6:$K$35,9,FALSE))</f>
        <v/>
      </c>
      <c r="AT29" s="311" t="str">
        <f>IF(AT28="","",VLOOKUP(AT28,'シフト記号表（勤務時間帯）'!$C$6:$K$35,9,FALSE))</f>
        <v/>
      </c>
      <c r="AU29" s="309" t="str">
        <f>IF(AU28="","",VLOOKUP(AU28,'シフト記号表（勤務時間帯）'!$C$6:$K$35,9,FALSE))</f>
        <v/>
      </c>
      <c r="AV29" s="310" t="str">
        <f>IF(AV28="","",VLOOKUP(AV28,'シフト記号表（勤務時間帯）'!$C$6:$K$35,9,FALSE))</f>
        <v/>
      </c>
      <c r="AW29" s="310" t="str">
        <f>IF(AW28="","",VLOOKUP(AW28,'シフト記号表（勤務時間帯）'!$C$6:$K$35,9,FALSE))</f>
        <v/>
      </c>
      <c r="AX29" s="1009">
        <f>IF($BB$3="４週",SUM(S29:AT29),IF($BB$3="暦月",SUM(S29:AW29),""))</f>
        <v>0</v>
      </c>
      <c r="AY29" s="1010"/>
      <c r="AZ29" s="1011">
        <f>IF($BB$3="４週",AX29/4,IF($BB$3="暦月",'勤務形態一覧表（100名）'!AX29/('勤務形態一覧表（100名）'!$BB$8/7),""))</f>
        <v>0</v>
      </c>
      <c r="BA29" s="1012"/>
      <c r="BB29" s="1000"/>
      <c r="BC29" s="1001"/>
      <c r="BD29" s="1001"/>
      <c r="BE29" s="1001"/>
      <c r="BF29" s="1002"/>
    </row>
    <row r="30" spans="2:58" ht="20.25" customHeight="1" x14ac:dyDescent="0.2">
      <c r="B30" s="939"/>
      <c r="C30" s="1048"/>
      <c r="D30" s="1049"/>
      <c r="E30" s="1050"/>
      <c r="F30" s="308">
        <f>C28</f>
        <v>0</v>
      </c>
      <c r="G30" s="1024"/>
      <c r="H30" s="954"/>
      <c r="I30" s="955"/>
      <c r="J30" s="955"/>
      <c r="K30" s="956"/>
      <c r="L30" s="1029"/>
      <c r="M30" s="1030"/>
      <c r="N30" s="1030"/>
      <c r="O30" s="1031"/>
      <c r="P30" s="1013" t="s">
        <v>521</v>
      </c>
      <c r="Q30" s="1014"/>
      <c r="R30" s="1015"/>
      <c r="S30" s="313" t="str">
        <f>IF(S28="","",VLOOKUP(S28,'シフト記号表（勤務時間帯）'!$C$6:$U$35,19,FALSE))</f>
        <v/>
      </c>
      <c r="T30" s="314" t="str">
        <f>IF(T28="","",VLOOKUP(T28,'シフト記号表（勤務時間帯）'!$C$6:$U$35,19,FALSE))</f>
        <v/>
      </c>
      <c r="U30" s="314" t="str">
        <f>IF(U28="","",VLOOKUP(U28,'シフト記号表（勤務時間帯）'!$C$6:$U$35,19,FALSE))</f>
        <v/>
      </c>
      <c r="V30" s="314" t="str">
        <f>IF(V28="","",VLOOKUP(V28,'シフト記号表（勤務時間帯）'!$C$6:$U$35,19,FALSE))</f>
        <v/>
      </c>
      <c r="W30" s="314" t="str">
        <f>IF(W28="","",VLOOKUP(W28,'シフト記号表（勤務時間帯）'!$C$6:$U$35,19,FALSE))</f>
        <v/>
      </c>
      <c r="X30" s="314" t="str">
        <f>IF(X28="","",VLOOKUP(X28,'シフト記号表（勤務時間帯）'!$C$6:$U$35,19,FALSE))</f>
        <v/>
      </c>
      <c r="Y30" s="315" t="str">
        <f>IF(Y28="","",VLOOKUP(Y28,'シフト記号表（勤務時間帯）'!$C$6:$U$35,19,FALSE))</f>
        <v/>
      </c>
      <c r="Z30" s="313" t="str">
        <f>IF(Z28="","",VLOOKUP(Z28,'シフト記号表（勤務時間帯）'!$C$6:$U$35,19,FALSE))</f>
        <v/>
      </c>
      <c r="AA30" s="314" t="str">
        <f>IF(AA28="","",VLOOKUP(AA28,'シフト記号表（勤務時間帯）'!$C$6:$U$35,19,FALSE))</f>
        <v/>
      </c>
      <c r="AB30" s="314" t="str">
        <f>IF(AB28="","",VLOOKUP(AB28,'シフト記号表（勤務時間帯）'!$C$6:$U$35,19,FALSE))</f>
        <v/>
      </c>
      <c r="AC30" s="314" t="str">
        <f>IF(AC28="","",VLOOKUP(AC28,'シフト記号表（勤務時間帯）'!$C$6:$U$35,19,FALSE))</f>
        <v/>
      </c>
      <c r="AD30" s="314" t="str">
        <f>IF(AD28="","",VLOOKUP(AD28,'シフト記号表（勤務時間帯）'!$C$6:$U$35,19,FALSE))</f>
        <v/>
      </c>
      <c r="AE30" s="314" t="str">
        <f>IF(AE28="","",VLOOKUP(AE28,'シフト記号表（勤務時間帯）'!$C$6:$U$35,19,FALSE))</f>
        <v/>
      </c>
      <c r="AF30" s="315" t="str">
        <f>IF(AF28="","",VLOOKUP(AF28,'シフト記号表（勤務時間帯）'!$C$6:$U$35,19,FALSE))</f>
        <v/>
      </c>
      <c r="AG30" s="313" t="str">
        <f>IF(AG28="","",VLOOKUP(AG28,'シフト記号表（勤務時間帯）'!$C$6:$U$35,19,FALSE))</f>
        <v/>
      </c>
      <c r="AH30" s="314" t="str">
        <f>IF(AH28="","",VLOOKUP(AH28,'シフト記号表（勤務時間帯）'!$C$6:$U$35,19,FALSE))</f>
        <v/>
      </c>
      <c r="AI30" s="314" t="str">
        <f>IF(AI28="","",VLOOKUP(AI28,'シフト記号表（勤務時間帯）'!$C$6:$U$35,19,FALSE))</f>
        <v/>
      </c>
      <c r="AJ30" s="314" t="str">
        <f>IF(AJ28="","",VLOOKUP(AJ28,'シフト記号表（勤務時間帯）'!$C$6:$U$35,19,FALSE))</f>
        <v/>
      </c>
      <c r="AK30" s="314" t="str">
        <f>IF(AK28="","",VLOOKUP(AK28,'シフト記号表（勤務時間帯）'!$C$6:$U$35,19,FALSE))</f>
        <v/>
      </c>
      <c r="AL30" s="314" t="str">
        <f>IF(AL28="","",VLOOKUP(AL28,'シフト記号表（勤務時間帯）'!$C$6:$U$35,19,FALSE))</f>
        <v/>
      </c>
      <c r="AM30" s="315" t="str">
        <f>IF(AM28="","",VLOOKUP(AM28,'シフト記号表（勤務時間帯）'!$C$6:$U$35,19,FALSE))</f>
        <v/>
      </c>
      <c r="AN30" s="313" t="str">
        <f>IF(AN28="","",VLOOKUP(AN28,'シフト記号表（勤務時間帯）'!$C$6:$U$35,19,FALSE))</f>
        <v/>
      </c>
      <c r="AO30" s="314" t="str">
        <f>IF(AO28="","",VLOOKUP(AO28,'シフト記号表（勤務時間帯）'!$C$6:$U$35,19,FALSE))</f>
        <v/>
      </c>
      <c r="AP30" s="314" t="str">
        <f>IF(AP28="","",VLOOKUP(AP28,'シフト記号表（勤務時間帯）'!$C$6:$U$35,19,FALSE))</f>
        <v/>
      </c>
      <c r="AQ30" s="314" t="str">
        <f>IF(AQ28="","",VLOOKUP(AQ28,'シフト記号表（勤務時間帯）'!$C$6:$U$35,19,FALSE))</f>
        <v/>
      </c>
      <c r="AR30" s="314" t="str">
        <f>IF(AR28="","",VLOOKUP(AR28,'シフト記号表（勤務時間帯）'!$C$6:$U$35,19,FALSE))</f>
        <v/>
      </c>
      <c r="AS30" s="314" t="str">
        <f>IF(AS28="","",VLOOKUP(AS28,'シフト記号表（勤務時間帯）'!$C$6:$U$35,19,FALSE))</f>
        <v/>
      </c>
      <c r="AT30" s="315" t="str">
        <f>IF(AT28="","",VLOOKUP(AT28,'シフト記号表（勤務時間帯）'!$C$6:$U$35,19,FALSE))</f>
        <v/>
      </c>
      <c r="AU30" s="313" t="str">
        <f>IF(AU28="","",VLOOKUP(AU28,'シフト記号表（勤務時間帯）'!$C$6:$U$35,19,FALSE))</f>
        <v/>
      </c>
      <c r="AV30" s="314" t="str">
        <f>IF(AV28="","",VLOOKUP(AV28,'シフト記号表（勤務時間帯）'!$C$6:$U$35,19,FALSE))</f>
        <v/>
      </c>
      <c r="AW30" s="314" t="str">
        <f>IF(AW28="","",VLOOKUP(AW28,'シフト記号表（勤務時間帯）'!$C$6:$U$35,19,FALSE))</f>
        <v/>
      </c>
      <c r="AX30" s="1016">
        <f>IF($BB$3="４週",SUM(S30:AT30),IF($BB$3="暦月",SUM(S30:AW30),""))</f>
        <v>0</v>
      </c>
      <c r="AY30" s="1017"/>
      <c r="AZ30" s="1018">
        <f>IF($BB$3="４週",AX30/4,IF($BB$3="暦月",'勤務形態一覧表（100名）'!AX30/('勤務形態一覧表（100名）'!$BB$8/7),""))</f>
        <v>0</v>
      </c>
      <c r="BA30" s="1019"/>
      <c r="BB30" s="1003"/>
      <c r="BC30" s="1004"/>
      <c r="BD30" s="1004"/>
      <c r="BE30" s="1004"/>
      <c r="BF30" s="1005"/>
    </row>
    <row r="31" spans="2:58" ht="20.25" customHeight="1" x14ac:dyDescent="0.2">
      <c r="B31" s="939">
        <f>B28+1</f>
        <v>4</v>
      </c>
      <c r="C31" s="1042"/>
      <c r="D31" s="1043"/>
      <c r="E31" s="1044"/>
      <c r="F31" s="316"/>
      <c r="G31" s="1023"/>
      <c r="H31" s="1025"/>
      <c r="I31" s="955"/>
      <c r="J31" s="955"/>
      <c r="K31" s="956"/>
      <c r="L31" s="1026"/>
      <c r="M31" s="1027"/>
      <c r="N31" s="1027"/>
      <c r="O31" s="1028"/>
      <c r="P31" s="1032" t="s">
        <v>779</v>
      </c>
      <c r="Q31" s="1033"/>
      <c r="R31" s="1034"/>
      <c r="S31" s="366"/>
      <c r="T31" s="367"/>
      <c r="U31" s="367"/>
      <c r="V31" s="367"/>
      <c r="W31" s="367"/>
      <c r="X31" s="367"/>
      <c r="Y31" s="368"/>
      <c r="Z31" s="366"/>
      <c r="AA31" s="367"/>
      <c r="AB31" s="367"/>
      <c r="AC31" s="367"/>
      <c r="AD31" s="367"/>
      <c r="AE31" s="367"/>
      <c r="AF31" s="368"/>
      <c r="AG31" s="366"/>
      <c r="AH31" s="367"/>
      <c r="AI31" s="367"/>
      <c r="AJ31" s="367"/>
      <c r="AK31" s="367"/>
      <c r="AL31" s="367"/>
      <c r="AM31" s="368"/>
      <c r="AN31" s="366"/>
      <c r="AO31" s="367"/>
      <c r="AP31" s="367"/>
      <c r="AQ31" s="367"/>
      <c r="AR31" s="367"/>
      <c r="AS31" s="367"/>
      <c r="AT31" s="368"/>
      <c r="AU31" s="366"/>
      <c r="AV31" s="367"/>
      <c r="AW31" s="367"/>
      <c r="AX31" s="1109"/>
      <c r="AY31" s="1110"/>
      <c r="AZ31" s="1111"/>
      <c r="BA31" s="1112"/>
      <c r="BB31" s="1039"/>
      <c r="BC31" s="1040"/>
      <c r="BD31" s="1040"/>
      <c r="BE31" s="1040"/>
      <c r="BF31" s="1041"/>
    </row>
    <row r="32" spans="2:58" ht="20.25" customHeight="1" x14ac:dyDescent="0.2">
      <c r="B32" s="939"/>
      <c r="C32" s="1045"/>
      <c r="D32" s="1046"/>
      <c r="E32" s="1047"/>
      <c r="F32" s="308"/>
      <c r="G32" s="950"/>
      <c r="H32" s="954"/>
      <c r="I32" s="955"/>
      <c r="J32" s="955"/>
      <c r="K32" s="956"/>
      <c r="L32" s="960"/>
      <c r="M32" s="961"/>
      <c r="N32" s="961"/>
      <c r="O32" s="962"/>
      <c r="P32" s="1006" t="s">
        <v>520</v>
      </c>
      <c r="Q32" s="1007"/>
      <c r="R32" s="1008"/>
      <c r="S32" s="309" t="str">
        <f>IF(S31="","",VLOOKUP(S31,'シフト記号表（勤務時間帯）'!$C$6:$K$35,9,FALSE))</f>
        <v/>
      </c>
      <c r="T32" s="310" t="str">
        <f>IF(T31="","",VLOOKUP(T31,'シフト記号表（勤務時間帯）'!$C$6:$K$35,9,FALSE))</f>
        <v/>
      </c>
      <c r="U32" s="310" t="str">
        <f>IF(U31="","",VLOOKUP(U31,'シフト記号表（勤務時間帯）'!$C$6:$K$35,9,FALSE))</f>
        <v/>
      </c>
      <c r="V32" s="310" t="str">
        <f>IF(V31="","",VLOOKUP(V31,'シフト記号表（勤務時間帯）'!$C$6:$K$35,9,FALSE))</f>
        <v/>
      </c>
      <c r="W32" s="310" t="str">
        <f>IF(W31="","",VLOOKUP(W31,'シフト記号表（勤務時間帯）'!$C$6:$K$35,9,FALSE))</f>
        <v/>
      </c>
      <c r="X32" s="310" t="str">
        <f>IF(X31="","",VLOOKUP(X31,'シフト記号表（勤務時間帯）'!$C$6:$K$35,9,FALSE))</f>
        <v/>
      </c>
      <c r="Y32" s="311" t="str">
        <f>IF(Y31="","",VLOOKUP(Y31,'シフト記号表（勤務時間帯）'!$C$6:$K$35,9,FALSE))</f>
        <v/>
      </c>
      <c r="Z32" s="309" t="str">
        <f>IF(Z31="","",VLOOKUP(Z31,'シフト記号表（勤務時間帯）'!$C$6:$K$35,9,FALSE))</f>
        <v/>
      </c>
      <c r="AA32" s="310" t="str">
        <f>IF(AA31="","",VLOOKUP(AA31,'シフト記号表（勤務時間帯）'!$C$6:$K$35,9,FALSE))</f>
        <v/>
      </c>
      <c r="AB32" s="310" t="str">
        <f>IF(AB31="","",VLOOKUP(AB31,'シフト記号表（勤務時間帯）'!$C$6:$K$35,9,FALSE))</f>
        <v/>
      </c>
      <c r="AC32" s="310" t="str">
        <f>IF(AC31="","",VLOOKUP(AC31,'シフト記号表（勤務時間帯）'!$C$6:$K$35,9,FALSE))</f>
        <v/>
      </c>
      <c r="AD32" s="310" t="str">
        <f>IF(AD31="","",VLOOKUP(AD31,'シフト記号表（勤務時間帯）'!$C$6:$K$35,9,FALSE))</f>
        <v/>
      </c>
      <c r="AE32" s="310" t="str">
        <f>IF(AE31="","",VLOOKUP(AE31,'シフト記号表（勤務時間帯）'!$C$6:$K$35,9,FALSE))</f>
        <v/>
      </c>
      <c r="AF32" s="311" t="str">
        <f>IF(AF31="","",VLOOKUP(AF31,'シフト記号表（勤務時間帯）'!$C$6:$K$35,9,FALSE))</f>
        <v/>
      </c>
      <c r="AG32" s="309" t="str">
        <f>IF(AG31="","",VLOOKUP(AG31,'シフト記号表（勤務時間帯）'!$C$6:$K$35,9,FALSE))</f>
        <v/>
      </c>
      <c r="AH32" s="310" t="str">
        <f>IF(AH31="","",VLOOKUP(AH31,'シフト記号表（勤務時間帯）'!$C$6:$K$35,9,FALSE))</f>
        <v/>
      </c>
      <c r="AI32" s="310" t="str">
        <f>IF(AI31="","",VLOOKUP(AI31,'シフト記号表（勤務時間帯）'!$C$6:$K$35,9,FALSE))</f>
        <v/>
      </c>
      <c r="AJ32" s="310" t="str">
        <f>IF(AJ31="","",VLOOKUP(AJ31,'シフト記号表（勤務時間帯）'!$C$6:$K$35,9,FALSE))</f>
        <v/>
      </c>
      <c r="AK32" s="310" t="str">
        <f>IF(AK31="","",VLOOKUP(AK31,'シフト記号表（勤務時間帯）'!$C$6:$K$35,9,FALSE))</f>
        <v/>
      </c>
      <c r="AL32" s="310" t="str">
        <f>IF(AL31="","",VLOOKUP(AL31,'シフト記号表（勤務時間帯）'!$C$6:$K$35,9,FALSE))</f>
        <v/>
      </c>
      <c r="AM32" s="311" t="str">
        <f>IF(AM31="","",VLOOKUP(AM31,'シフト記号表（勤務時間帯）'!$C$6:$K$35,9,FALSE))</f>
        <v/>
      </c>
      <c r="AN32" s="309" t="str">
        <f>IF(AN31="","",VLOOKUP(AN31,'シフト記号表（勤務時間帯）'!$C$6:$K$35,9,FALSE))</f>
        <v/>
      </c>
      <c r="AO32" s="310" t="str">
        <f>IF(AO31="","",VLOOKUP(AO31,'シフト記号表（勤務時間帯）'!$C$6:$K$35,9,FALSE))</f>
        <v/>
      </c>
      <c r="AP32" s="310" t="str">
        <f>IF(AP31="","",VLOOKUP(AP31,'シフト記号表（勤務時間帯）'!$C$6:$K$35,9,FALSE))</f>
        <v/>
      </c>
      <c r="AQ32" s="310" t="str">
        <f>IF(AQ31="","",VLOOKUP(AQ31,'シフト記号表（勤務時間帯）'!$C$6:$K$35,9,FALSE))</f>
        <v/>
      </c>
      <c r="AR32" s="310" t="str">
        <f>IF(AR31="","",VLOOKUP(AR31,'シフト記号表（勤務時間帯）'!$C$6:$K$35,9,FALSE))</f>
        <v/>
      </c>
      <c r="AS32" s="310" t="str">
        <f>IF(AS31="","",VLOOKUP(AS31,'シフト記号表（勤務時間帯）'!$C$6:$K$35,9,FALSE))</f>
        <v/>
      </c>
      <c r="AT32" s="311" t="str">
        <f>IF(AT31="","",VLOOKUP(AT31,'シフト記号表（勤務時間帯）'!$C$6:$K$35,9,FALSE))</f>
        <v/>
      </c>
      <c r="AU32" s="309" t="str">
        <f>IF(AU31="","",VLOOKUP(AU31,'シフト記号表（勤務時間帯）'!$C$6:$K$35,9,FALSE))</f>
        <v/>
      </c>
      <c r="AV32" s="310" t="str">
        <f>IF(AV31="","",VLOOKUP(AV31,'シフト記号表（勤務時間帯）'!$C$6:$K$35,9,FALSE))</f>
        <v/>
      </c>
      <c r="AW32" s="310" t="str">
        <f>IF(AW31="","",VLOOKUP(AW31,'シフト記号表（勤務時間帯）'!$C$6:$K$35,9,FALSE))</f>
        <v/>
      </c>
      <c r="AX32" s="1009">
        <f>IF($BB$3="４週",SUM(S32:AT32),IF($BB$3="暦月",SUM(S32:AW32),""))</f>
        <v>0</v>
      </c>
      <c r="AY32" s="1010"/>
      <c r="AZ32" s="1011">
        <f>IF($BB$3="４週",AX32/4,IF($BB$3="暦月",'勤務形態一覧表（100名）'!AX32/('勤務形態一覧表（100名）'!$BB$8/7),""))</f>
        <v>0</v>
      </c>
      <c r="BA32" s="1012"/>
      <c r="BB32" s="1000"/>
      <c r="BC32" s="1001"/>
      <c r="BD32" s="1001"/>
      <c r="BE32" s="1001"/>
      <c r="BF32" s="1002"/>
    </row>
    <row r="33" spans="2:58" ht="20.25" customHeight="1" x14ac:dyDescent="0.2">
      <c r="B33" s="939"/>
      <c r="C33" s="1048"/>
      <c r="D33" s="1049"/>
      <c r="E33" s="1050"/>
      <c r="F33" s="308">
        <f>C31</f>
        <v>0</v>
      </c>
      <c r="G33" s="1024"/>
      <c r="H33" s="954"/>
      <c r="I33" s="955"/>
      <c r="J33" s="955"/>
      <c r="K33" s="956"/>
      <c r="L33" s="1029"/>
      <c r="M33" s="1030"/>
      <c r="N33" s="1030"/>
      <c r="O33" s="1031"/>
      <c r="P33" s="1013" t="s">
        <v>521</v>
      </c>
      <c r="Q33" s="1014"/>
      <c r="R33" s="1015"/>
      <c r="S33" s="313" t="str">
        <f>IF(S31="","",VLOOKUP(S31,'シフト記号表（勤務時間帯）'!$C$6:$U$35,19,FALSE))</f>
        <v/>
      </c>
      <c r="T33" s="314" t="str">
        <f>IF(T31="","",VLOOKUP(T31,'シフト記号表（勤務時間帯）'!$C$6:$U$35,19,FALSE))</f>
        <v/>
      </c>
      <c r="U33" s="314" t="str">
        <f>IF(U31="","",VLOOKUP(U31,'シフト記号表（勤務時間帯）'!$C$6:$U$35,19,FALSE))</f>
        <v/>
      </c>
      <c r="V33" s="314" t="str">
        <f>IF(V31="","",VLOOKUP(V31,'シフト記号表（勤務時間帯）'!$C$6:$U$35,19,FALSE))</f>
        <v/>
      </c>
      <c r="W33" s="314" t="str">
        <f>IF(W31="","",VLOOKUP(W31,'シフト記号表（勤務時間帯）'!$C$6:$U$35,19,FALSE))</f>
        <v/>
      </c>
      <c r="X33" s="314" t="str">
        <f>IF(X31="","",VLOOKUP(X31,'シフト記号表（勤務時間帯）'!$C$6:$U$35,19,FALSE))</f>
        <v/>
      </c>
      <c r="Y33" s="315" t="str">
        <f>IF(Y31="","",VLOOKUP(Y31,'シフト記号表（勤務時間帯）'!$C$6:$U$35,19,FALSE))</f>
        <v/>
      </c>
      <c r="Z33" s="313" t="str">
        <f>IF(Z31="","",VLOOKUP(Z31,'シフト記号表（勤務時間帯）'!$C$6:$U$35,19,FALSE))</f>
        <v/>
      </c>
      <c r="AA33" s="314" t="str">
        <f>IF(AA31="","",VLOOKUP(AA31,'シフト記号表（勤務時間帯）'!$C$6:$U$35,19,FALSE))</f>
        <v/>
      </c>
      <c r="AB33" s="314" t="str">
        <f>IF(AB31="","",VLOOKUP(AB31,'シフト記号表（勤務時間帯）'!$C$6:$U$35,19,FALSE))</f>
        <v/>
      </c>
      <c r="AC33" s="314" t="str">
        <f>IF(AC31="","",VLOOKUP(AC31,'シフト記号表（勤務時間帯）'!$C$6:$U$35,19,FALSE))</f>
        <v/>
      </c>
      <c r="AD33" s="314" t="str">
        <f>IF(AD31="","",VLOOKUP(AD31,'シフト記号表（勤務時間帯）'!$C$6:$U$35,19,FALSE))</f>
        <v/>
      </c>
      <c r="AE33" s="314" t="str">
        <f>IF(AE31="","",VLOOKUP(AE31,'シフト記号表（勤務時間帯）'!$C$6:$U$35,19,FALSE))</f>
        <v/>
      </c>
      <c r="AF33" s="315" t="str">
        <f>IF(AF31="","",VLOOKUP(AF31,'シフト記号表（勤務時間帯）'!$C$6:$U$35,19,FALSE))</f>
        <v/>
      </c>
      <c r="AG33" s="313" t="str">
        <f>IF(AG31="","",VLOOKUP(AG31,'シフト記号表（勤務時間帯）'!$C$6:$U$35,19,FALSE))</f>
        <v/>
      </c>
      <c r="AH33" s="314" t="str">
        <f>IF(AH31="","",VLOOKUP(AH31,'シフト記号表（勤務時間帯）'!$C$6:$U$35,19,FALSE))</f>
        <v/>
      </c>
      <c r="AI33" s="314" t="str">
        <f>IF(AI31="","",VLOOKUP(AI31,'シフト記号表（勤務時間帯）'!$C$6:$U$35,19,FALSE))</f>
        <v/>
      </c>
      <c r="AJ33" s="314" t="str">
        <f>IF(AJ31="","",VLOOKUP(AJ31,'シフト記号表（勤務時間帯）'!$C$6:$U$35,19,FALSE))</f>
        <v/>
      </c>
      <c r="AK33" s="314" t="str">
        <f>IF(AK31="","",VLOOKUP(AK31,'シフト記号表（勤務時間帯）'!$C$6:$U$35,19,FALSE))</f>
        <v/>
      </c>
      <c r="AL33" s="314" t="str">
        <f>IF(AL31="","",VLOOKUP(AL31,'シフト記号表（勤務時間帯）'!$C$6:$U$35,19,FALSE))</f>
        <v/>
      </c>
      <c r="AM33" s="315" t="str">
        <f>IF(AM31="","",VLOOKUP(AM31,'シフト記号表（勤務時間帯）'!$C$6:$U$35,19,FALSE))</f>
        <v/>
      </c>
      <c r="AN33" s="313" t="str">
        <f>IF(AN31="","",VLOOKUP(AN31,'シフト記号表（勤務時間帯）'!$C$6:$U$35,19,FALSE))</f>
        <v/>
      </c>
      <c r="AO33" s="314" t="str">
        <f>IF(AO31="","",VLOOKUP(AO31,'シフト記号表（勤務時間帯）'!$C$6:$U$35,19,FALSE))</f>
        <v/>
      </c>
      <c r="AP33" s="314" t="str">
        <f>IF(AP31="","",VLOOKUP(AP31,'シフト記号表（勤務時間帯）'!$C$6:$U$35,19,FALSE))</f>
        <v/>
      </c>
      <c r="AQ33" s="314" t="str">
        <f>IF(AQ31="","",VLOOKUP(AQ31,'シフト記号表（勤務時間帯）'!$C$6:$U$35,19,FALSE))</f>
        <v/>
      </c>
      <c r="AR33" s="314" t="str">
        <f>IF(AR31="","",VLOOKUP(AR31,'シフト記号表（勤務時間帯）'!$C$6:$U$35,19,FALSE))</f>
        <v/>
      </c>
      <c r="AS33" s="314" t="str">
        <f>IF(AS31="","",VLOOKUP(AS31,'シフト記号表（勤務時間帯）'!$C$6:$U$35,19,FALSE))</f>
        <v/>
      </c>
      <c r="AT33" s="315" t="str">
        <f>IF(AT31="","",VLOOKUP(AT31,'シフト記号表（勤務時間帯）'!$C$6:$U$35,19,FALSE))</f>
        <v/>
      </c>
      <c r="AU33" s="313" t="str">
        <f>IF(AU31="","",VLOOKUP(AU31,'シフト記号表（勤務時間帯）'!$C$6:$U$35,19,FALSE))</f>
        <v/>
      </c>
      <c r="AV33" s="314" t="str">
        <f>IF(AV31="","",VLOOKUP(AV31,'シフト記号表（勤務時間帯）'!$C$6:$U$35,19,FALSE))</f>
        <v/>
      </c>
      <c r="AW33" s="314" t="str">
        <f>IF(AW31="","",VLOOKUP(AW31,'シフト記号表（勤務時間帯）'!$C$6:$U$35,19,FALSE))</f>
        <v/>
      </c>
      <c r="AX33" s="1016">
        <f>IF($BB$3="４週",SUM(S33:AT33),IF($BB$3="暦月",SUM(S33:AW33),""))</f>
        <v>0</v>
      </c>
      <c r="AY33" s="1017"/>
      <c r="AZ33" s="1018">
        <f>IF($BB$3="４週",AX33/4,IF($BB$3="暦月",'勤務形態一覧表（100名）'!AX33/('勤務形態一覧表（100名）'!$BB$8/7),""))</f>
        <v>0</v>
      </c>
      <c r="BA33" s="1019"/>
      <c r="BB33" s="1003"/>
      <c r="BC33" s="1004"/>
      <c r="BD33" s="1004"/>
      <c r="BE33" s="1004"/>
      <c r="BF33" s="1005"/>
    </row>
    <row r="34" spans="2:58" ht="20.25" customHeight="1" x14ac:dyDescent="0.2">
      <c r="B34" s="939">
        <f>B31+1</f>
        <v>5</v>
      </c>
      <c r="C34" s="1042"/>
      <c r="D34" s="1043"/>
      <c r="E34" s="1044"/>
      <c r="F34" s="316"/>
      <c r="G34" s="1023"/>
      <c r="H34" s="1025"/>
      <c r="I34" s="955"/>
      <c r="J34" s="955"/>
      <c r="K34" s="956"/>
      <c r="L34" s="1026"/>
      <c r="M34" s="1027"/>
      <c r="N34" s="1027"/>
      <c r="O34" s="1028"/>
      <c r="P34" s="1032" t="s">
        <v>779</v>
      </c>
      <c r="Q34" s="1033"/>
      <c r="R34" s="1034"/>
      <c r="S34" s="366"/>
      <c r="T34" s="367"/>
      <c r="U34" s="367"/>
      <c r="V34" s="367"/>
      <c r="W34" s="367"/>
      <c r="X34" s="367"/>
      <c r="Y34" s="368"/>
      <c r="Z34" s="366"/>
      <c r="AA34" s="367"/>
      <c r="AB34" s="367"/>
      <c r="AC34" s="367"/>
      <c r="AD34" s="367"/>
      <c r="AE34" s="367"/>
      <c r="AF34" s="368"/>
      <c r="AG34" s="366"/>
      <c r="AH34" s="367"/>
      <c r="AI34" s="367"/>
      <c r="AJ34" s="367"/>
      <c r="AK34" s="367"/>
      <c r="AL34" s="367"/>
      <c r="AM34" s="368"/>
      <c r="AN34" s="366"/>
      <c r="AO34" s="367"/>
      <c r="AP34" s="367"/>
      <c r="AQ34" s="367"/>
      <c r="AR34" s="367"/>
      <c r="AS34" s="367"/>
      <c r="AT34" s="368"/>
      <c r="AU34" s="366"/>
      <c r="AV34" s="367"/>
      <c r="AW34" s="367"/>
      <c r="AX34" s="1109"/>
      <c r="AY34" s="1110"/>
      <c r="AZ34" s="1111"/>
      <c r="BA34" s="1112"/>
      <c r="BB34" s="1039"/>
      <c r="BC34" s="1040"/>
      <c r="BD34" s="1040"/>
      <c r="BE34" s="1040"/>
      <c r="BF34" s="1041"/>
    </row>
    <row r="35" spans="2:58" ht="20.25" customHeight="1" x14ac:dyDescent="0.2">
      <c r="B35" s="939"/>
      <c r="C35" s="1045"/>
      <c r="D35" s="1046"/>
      <c r="E35" s="1047"/>
      <c r="F35" s="308"/>
      <c r="G35" s="950"/>
      <c r="H35" s="954"/>
      <c r="I35" s="955"/>
      <c r="J35" s="955"/>
      <c r="K35" s="956"/>
      <c r="L35" s="960"/>
      <c r="M35" s="961"/>
      <c r="N35" s="961"/>
      <c r="O35" s="962"/>
      <c r="P35" s="1006" t="s">
        <v>520</v>
      </c>
      <c r="Q35" s="1007"/>
      <c r="R35" s="1008"/>
      <c r="S35" s="309" t="str">
        <f>IF(S34="","",VLOOKUP(S34,'シフト記号表（勤務時間帯）'!$C$6:$K$35,9,FALSE))</f>
        <v/>
      </c>
      <c r="T35" s="310" t="str">
        <f>IF(T34="","",VLOOKUP(T34,'シフト記号表（勤務時間帯）'!$C$6:$K$35,9,FALSE))</f>
        <v/>
      </c>
      <c r="U35" s="310" t="str">
        <f>IF(U34="","",VLOOKUP(U34,'シフト記号表（勤務時間帯）'!$C$6:$K$35,9,FALSE))</f>
        <v/>
      </c>
      <c r="V35" s="310" t="str">
        <f>IF(V34="","",VLOOKUP(V34,'シフト記号表（勤務時間帯）'!$C$6:$K$35,9,FALSE))</f>
        <v/>
      </c>
      <c r="W35" s="310" t="str">
        <f>IF(W34="","",VLOOKUP(W34,'シフト記号表（勤務時間帯）'!$C$6:$K$35,9,FALSE))</f>
        <v/>
      </c>
      <c r="X35" s="310" t="str">
        <f>IF(X34="","",VLOOKUP(X34,'シフト記号表（勤務時間帯）'!$C$6:$K$35,9,FALSE))</f>
        <v/>
      </c>
      <c r="Y35" s="311" t="str">
        <f>IF(Y34="","",VLOOKUP(Y34,'シフト記号表（勤務時間帯）'!$C$6:$K$35,9,FALSE))</f>
        <v/>
      </c>
      <c r="Z35" s="309" t="str">
        <f>IF(Z34="","",VLOOKUP(Z34,'シフト記号表（勤務時間帯）'!$C$6:$K$35,9,FALSE))</f>
        <v/>
      </c>
      <c r="AA35" s="310" t="str">
        <f>IF(AA34="","",VLOOKUP(AA34,'シフト記号表（勤務時間帯）'!$C$6:$K$35,9,FALSE))</f>
        <v/>
      </c>
      <c r="AB35" s="310" t="str">
        <f>IF(AB34="","",VLOOKUP(AB34,'シフト記号表（勤務時間帯）'!$C$6:$K$35,9,FALSE))</f>
        <v/>
      </c>
      <c r="AC35" s="310" t="str">
        <f>IF(AC34="","",VLOOKUP(AC34,'シフト記号表（勤務時間帯）'!$C$6:$K$35,9,FALSE))</f>
        <v/>
      </c>
      <c r="AD35" s="310" t="str">
        <f>IF(AD34="","",VLOOKUP(AD34,'シフト記号表（勤務時間帯）'!$C$6:$K$35,9,FALSE))</f>
        <v/>
      </c>
      <c r="AE35" s="310" t="str">
        <f>IF(AE34="","",VLOOKUP(AE34,'シフト記号表（勤務時間帯）'!$C$6:$K$35,9,FALSE))</f>
        <v/>
      </c>
      <c r="AF35" s="311" t="str">
        <f>IF(AF34="","",VLOOKUP(AF34,'シフト記号表（勤務時間帯）'!$C$6:$K$35,9,FALSE))</f>
        <v/>
      </c>
      <c r="AG35" s="309" t="str">
        <f>IF(AG34="","",VLOOKUP(AG34,'シフト記号表（勤務時間帯）'!$C$6:$K$35,9,FALSE))</f>
        <v/>
      </c>
      <c r="AH35" s="310" t="str">
        <f>IF(AH34="","",VLOOKUP(AH34,'シフト記号表（勤務時間帯）'!$C$6:$K$35,9,FALSE))</f>
        <v/>
      </c>
      <c r="AI35" s="310" t="str">
        <f>IF(AI34="","",VLOOKUP(AI34,'シフト記号表（勤務時間帯）'!$C$6:$K$35,9,FALSE))</f>
        <v/>
      </c>
      <c r="AJ35" s="310" t="str">
        <f>IF(AJ34="","",VLOOKUP(AJ34,'シフト記号表（勤務時間帯）'!$C$6:$K$35,9,FALSE))</f>
        <v/>
      </c>
      <c r="AK35" s="310" t="str">
        <f>IF(AK34="","",VLOOKUP(AK34,'シフト記号表（勤務時間帯）'!$C$6:$K$35,9,FALSE))</f>
        <v/>
      </c>
      <c r="AL35" s="310" t="str">
        <f>IF(AL34="","",VLOOKUP(AL34,'シフト記号表（勤務時間帯）'!$C$6:$K$35,9,FALSE))</f>
        <v/>
      </c>
      <c r="AM35" s="311" t="str">
        <f>IF(AM34="","",VLOOKUP(AM34,'シフト記号表（勤務時間帯）'!$C$6:$K$35,9,FALSE))</f>
        <v/>
      </c>
      <c r="AN35" s="309" t="str">
        <f>IF(AN34="","",VLOOKUP(AN34,'シフト記号表（勤務時間帯）'!$C$6:$K$35,9,FALSE))</f>
        <v/>
      </c>
      <c r="AO35" s="310" t="str">
        <f>IF(AO34="","",VLOOKUP(AO34,'シフト記号表（勤務時間帯）'!$C$6:$K$35,9,FALSE))</f>
        <v/>
      </c>
      <c r="AP35" s="310" t="str">
        <f>IF(AP34="","",VLOOKUP(AP34,'シフト記号表（勤務時間帯）'!$C$6:$K$35,9,FALSE))</f>
        <v/>
      </c>
      <c r="AQ35" s="310" t="str">
        <f>IF(AQ34="","",VLOOKUP(AQ34,'シフト記号表（勤務時間帯）'!$C$6:$K$35,9,FALSE))</f>
        <v/>
      </c>
      <c r="AR35" s="310" t="str">
        <f>IF(AR34="","",VLOOKUP(AR34,'シフト記号表（勤務時間帯）'!$C$6:$K$35,9,FALSE))</f>
        <v/>
      </c>
      <c r="AS35" s="310" t="str">
        <f>IF(AS34="","",VLOOKUP(AS34,'シフト記号表（勤務時間帯）'!$C$6:$K$35,9,FALSE))</f>
        <v/>
      </c>
      <c r="AT35" s="311" t="str">
        <f>IF(AT34="","",VLOOKUP(AT34,'シフト記号表（勤務時間帯）'!$C$6:$K$35,9,FALSE))</f>
        <v/>
      </c>
      <c r="AU35" s="309" t="str">
        <f>IF(AU34="","",VLOOKUP(AU34,'シフト記号表（勤務時間帯）'!$C$6:$K$35,9,FALSE))</f>
        <v/>
      </c>
      <c r="AV35" s="310" t="str">
        <f>IF(AV34="","",VLOOKUP(AV34,'シフト記号表（勤務時間帯）'!$C$6:$K$35,9,FALSE))</f>
        <v/>
      </c>
      <c r="AW35" s="310" t="str">
        <f>IF(AW34="","",VLOOKUP(AW34,'シフト記号表（勤務時間帯）'!$C$6:$K$35,9,FALSE))</f>
        <v/>
      </c>
      <c r="AX35" s="1009">
        <f>IF($BB$3="４週",SUM(S35:AT35),IF($BB$3="暦月",SUM(S35:AW35),""))</f>
        <v>0</v>
      </c>
      <c r="AY35" s="1010"/>
      <c r="AZ35" s="1011">
        <f>IF($BB$3="４週",AX35/4,IF($BB$3="暦月",'勤務形態一覧表（100名）'!AX35/('勤務形態一覧表（100名）'!$BB$8/7),""))</f>
        <v>0</v>
      </c>
      <c r="BA35" s="1012"/>
      <c r="BB35" s="1000"/>
      <c r="BC35" s="1001"/>
      <c r="BD35" s="1001"/>
      <c r="BE35" s="1001"/>
      <c r="BF35" s="1002"/>
    </row>
    <row r="36" spans="2:58" ht="20.25" customHeight="1" x14ac:dyDescent="0.2">
      <c r="B36" s="939"/>
      <c r="C36" s="1048"/>
      <c r="D36" s="1049"/>
      <c r="E36" s="1050"/>
      <c r="F36" s="308">
        <f>C34</f>
        <v>0</v>
      </c>
      <c r="G36" s="1024"/>
      <c r="H36" s="954"/>
      <c r="I36" s="955"/>
      <c r="J36" s="955"/>
      <c r="K36" s="956"/>
      <c r="L36" s="1029"/>
      <c r="M36" s="1030"/>
      <c r="N36" s="1030"/>
      <c r="O36" s="1031"/>
      <c r="P36" s="1013" t="s">
        <v>521</v>
      </c>
      <c r="Q36" s="1014"/>
      <c r="R36" s="1015"/>
      <c r="S36" s="313" t="str">
        <f>IF(S34="","",VLOOKUP(S34,'シフト記号表（勤務時間帯）'!$C$6:$U$35,19,FALSE))</f>
        <v/>
      </c>
      <c r="T36" s="314" t="str">
        <f>IF(T34="","",VLOOKUP(T34,'シフト記号表（勤務時間帯）'!$C$6:$U$35,19,FALSE))</f>
        <v/>
      </c>
      <c r="U36" s="314" t="str">
        <f>IF(U34="","",VLOOKUP(U34,'シフト記号表（勤務時間帯）'!$C$6:$U$35,19,FALSE))</f>
        <v/>
      </c>
      <c r="V36" s="314" t="str">
        <f>IF(V34="","",VLOOKUP(V34,'シフト記号表（勤務時間帯）'!$C$6:$U$35,19,FALSE))</f>
        <v/>
      </c>
      <c r="W36" s="314" t="str">
        <f>IF(W34="","",VLOOKUP(W34,'シフト記号表（勤務時間帯）'!$C$6:$U$35,19,FALSE))</f>
        <v/>
      </c>
      <c r="X36" s="314" t="str">
        <f>IF(X34="","",VLOOKUP(X34,'シフト記号表（勤務時間帯）'!$C$6:$U$35,19,FALSE))</f>
        <v/>
      </c>
      <c r="Y36" s="315" t="str">
        <f>IF(Y34="","",VLOOKUP(Y34,'シフト記号表（勤務時間帯）'!$C$6:$U$35,19,FALSE))</f>
        <v/>
      </c>
      <c r="Z36" s="313" t="str">
        <f>IF(Z34="","",VLOOKUP(Z34,'シフト記号表（勤務時間帯）'!$C$6:$U$35,19,FALSE))</f>
        <v/>
      </c>
      <c r="AA36" s="314" t="str">
        <f>IF(AA34="","",VLOOKUP(AA34,'シフト記号表（勤務時間帯）'!$C$6:$U$35,19,FALSE))</f>
        <v/>
      </c>
      <c r="AB36" s="314" t="str">
        <f>IF(AB34="","",VLOOKUP(AB34,'シフト記号表（勤務時間帯）'!$C$6:$U$35,19,FALSE))</f>
        <v/>
      </c>
      <c r="AC36" s="314" t="str">
        <f>IF(AC34="","",VLOOKUP(AC34,'シフト記号表（勤務時間帯）'!$C$6:$U$35,19,FALSE))</f>
        <v/>
      </c>
      <c r="AD36" s="314" t="str">
        <f>IF(AD34="","",VLOOKUP(AD34,'シフト記号表（勤務時間帯）'!$C$6:$U$35,19,FALSE))</f>
        <v/>
      </c>
      <c r="AE36" s="314" t="str">
        <f>IF(AE34="","",VLOOKUP(AE34,'シフト記号表（勤務時間帯）'!$C$6:$U$35,19,FALSE))</f>
        <v/>
      </c>
      <c r="AF36" s="315" t="str">
        <f>IF(AF34="","",VLOOKUP(AF34,'シフト記号表（勤務時間帯）'!$C$6:$U$35,19,FALSE))</f>
        <v/>
      </c>
      <c r="AG36" s="313" t="str">
        <f>IF(AG34="","",VLOOKUP(AG34,'シフト記号表（勤務時間帯）'!$C$6:$U$35,19,FALSE))</f>
        <v/>
      </c>
      <c r="AH36" s="314" t="str">
        <f>IF(AH34="","",VLOOKUP(AH34,'シフト記号表（勤務時間帯）'!$C$6:$U$35,19,FALSE))</f>
        <v/>
      </c>
      <c r="AI36" s="314" t="str">
        <f>IF(AI34="","",VLOOKUP(AI34,'シフト記号表（勤務時間帯）'!$C$6:$U$35,19,FALSE))</f>
        <v/>
      </c>
      <c r="AJ36" s="314" t="str">
        <f>IF(AJ34="","",VLOOKUP(AJ34,'シフト記号表（勤務時間帯）'!$C$6:$U$35,19,FALSE))</f>
        <v/>
      </c>
      <c r="AK36" s="314" t="str">
        <f>IF(AK34="","",VLOOKUP(AK34,'シフト記号表（勤務時間帯）'!$C$6:$U$35,19,FALSE))</f>
        <v/>
      </c>
      <c r="AL36" s="314" t="str">
        <f>IF(AL34="","",VLOOKUP(AL34,'シフト記号表（勤務時間帯）'!$C$6:$U$35,19,FALSE))</f>
        <v/>
      </c>
      <c r="AM36" s="315" t="str">
        <f>IF(AM34="","",VLOOKUP(AM34,'シフト記号表（勤務時間帯）'!$C$6:$U$35,19,FALSE))</f>
        <v/>
      </c>
      <c r="AN36" s="313" t="str">
        <f>IF(AN34="","",VLOOKUP(AN34,'シフト記号表（勤務時間帯）'!$C$6:$U$35,19,FALSE))</f>
        <v/>
      </c>
      <c r="AO36" s="314" t="str">
        <f>IF(AO34="","",VLOOKUP(AO34,'シフト記号表（勤務時間帯）'!$C$6:$U$35,19,FALSE))</f>
        <v/>
      </c>
      <c r="AP36" s="314" t="str">
        <f>IF(AP34="","",VLOOKUP(AP34,'シフト記号表（勤務時間帯）'!$C$6:$U$35,19,FALSE))</f>
        <v/>
      </c>
      <c r="AQ36" s="314" t="str">
        <f>IF(AQ34="","",VLOOKUP(AQ34,'シフト記号表（勤務時間帯）'!$C$6:$U$35,19,FALSE))</f>
        <v/>
      </c>
      <c r="AR36" s="314" t="str">
        <f>IF(AR34="","",VLOOKUP(AR34,'シフト記号表（勤務時間帯）'!$C$6:$U$35,19,FALSE))</f>
        <v/>
      </c>
      <c r="AS36" s="314" t="str">
        <f>IF(AS34="","",VLOOKUP(AS34,'シフト記号表（勤務時間帯）'!$C$6:$U$35,19,FALSE))</f>
        <v/>
      </c>
      <c r="AT36" s="315" t="str">
        <f>IF(AT34="","",VLOOKUP(AT34,'シフト記号表（勤務時間帯）'!$C$6:$U$35,19,FALSE))</f>
        <v/>
      </c>
      <c r="AU36" s="313" t="str">
        <f>IF(AU34="","",VLOOKUP(AU34,'シフト記号表（勤務時間帯）'!$C$6:$U$35,19,FALSE))</f>
        <v/>
      </c>
      <c r="AV36" s="314" t="str">
        <f>IF(AV34="","",VLOOKUP(AV34,'シフト記号表（勤務時間帯）'!$C$6:$U$35,19,FALSE))</f>
        <v/>
      </c>
      <c r="AW36" s="314" t="str">
        <f>IF(AW34="","",VLOOKUP(AW34,'シフト記号表（勤務時間帯）'!$C$6:$U$35,19,FALSE))</f>
        <v/>
      </c>
      <c r="AX36" s="1016">
        <f>IF($BB$3="４週",SUM(S36:AT36),IF($BB$3="暦月",SUM(S36:AW36),""))</f>
        <v>0</v>
      </c>
      <c r="AY36" s="1017"/>
      <c r="AZ36" s="1018">
        <f>IF($BB$3="４週",AX36/4,IF($BB$3="暦月",'勤務形態一覧表（100名）'!AX36/('勤務形態一覧表（100名）'!$BB$8/7),""))</f>
        <v>0</v>
      </c>
      <c r="BA36" s="1019"/>
      <c r="BB36" s="1003"/>
      <c r="BC36" s="1004"/>
      <c r="BD36" s="1004"/>
      <c r="BE36" s="1004"/>
      <c r="BF36" s="1005"/>
    </row>
    <row r="37" spans="2:58" ht="20.25" customHeight="1" x14ac:dyDescent="0.2">
      <c r="B37" s="939">
        <f>B34+1</f>
        <v>6</v>
      </c>
      <c r="C37" s="1042"/>
      <c r="D37" s="1043"/>
      <c r="E37" s="1044"/>
      <c r="F37" s="316"/>
      <c r="G37" s="1023"/>
      <c r="H37" s="1025"/>
      <c r="I37" s="955"/>
      <c r="J37" s="955"/>
      <c r="K37" s="956"/>
      <c r="L37" s="1026"/>
      <c r="M37" s="1027"/>
      <c r="N37" s="1027"/>
      <c r="O37" s="1028"/>
      <c r="P37" s="1032" t="s">
        <v>777</v>
      </c>
      <c r="Q37" s="1033"/>
      <c r="R37" s="1034"/>
      <c r="S37" s="366"/>
      <c r="T37" s="367"/>
      <c r="U37" s="367"/>
      <c r="V37" s="367"/>
      <c r="W37" s="367"/>
      <c r="X37" s="367"/>
      <c r="Y37" s="368"/>
      <c r="Z37" s="366"/>
      <c r="AA37" s="367"/>
      <c r="AB37" s="367"/>
      <c r="AC37" s="367"/>
      <c r="AD37" s="367"/>
      <c r="AE37" s="367"/>
      <c r="AF37" s="368"/>
      <c r="AG37" s="366"/>
      <c r="AH37" s="367"/>
      <c r="AI37" s="367"/>
      <c r="AJ37" s="367"/>
      <c r="AK37" s="367"/>
      <c r="AL37" s="367"/>
      <c r="AM37" s="368"/>
      <c r="AN37" s="366"/>
      <c r="AO37" s="367"/>
      <c r="AP37" s="367"/>
      <c r="AQ37" s="367"/>
      <c r="AR37" s="367"/>
      <c r="AS37" s="367"/>
      <c r="AT37" s="368"/>
      <c r="AU37" s="366"/>
      <c r="AV37" s="367"/>
      <c r="AW37" s="367"/>
      <c r="AX37" s="1109"/>
      <c r="AY37" s="1110"/>
      <c r="AZ37" s="1111"/>
      <c r="BA37" s="1112"/>
      <c r="BB37" s="1039"/>
      <c r="BC37" s="1040"/>
      <c r="BD37" s="1040"/>
      <c r="BE37" s="1040"/>
      <c r="BF37" s="1041"/>
    </row>
    <row r="38" spans="2:58" ht="20.25" customHeight="1" x14ac:dyDescent="0.2">
      <c r="B38" s="939"/>
      <c r="C38" s="1045"/>
      <c r="D38" s="1046"/>
      <c r="E38" s="1047"/>
      <c r="F38" s="308"/>
      <c r="G38" s="950"/>
      <c r="H38" s="954"/>
      <c r="I38" s="955"/>
      <c r="J38" s="955"/>
      <c r="K38" s="956"/>
      <c r="L38" s="960"/>
      <c r="M38" s="961"/>
      <c r="N38" s="961"/>
      <c r="O38" s="962"/>
      <c r="P38" s="1006" t="s">
        <v>520</v>
      </c>
      <c r="Q38" s="1007"/>
      <c r="R38" s="1008"/>
      <c r="S38" s="309" t="str">
        <f>IF(S37="","",VLOOKUP(S37,'シフト記号表（勤務時間帯）'!$C$6:$K$35,9,FALSE))</f>
        <v/>
      </c>
      <c r="T38" s="310" t="str">
        <f>IF(T37="","",VLOOKUP(T37,'シフト記号表（勤務時間帯）'!$C$6:$K$35,9,FALSE))</f>
        <v/>
      </c>
      <c r="U38" s="310" t="str">
        <f>IF(U37="","",VLOOKUP(U37,'シフト記号表（勤務時間帯）'!$C$6:$K$35,9,FALSE))</f>
        <v/>
      </c>
      <c r="V38" s="310" t="str">
        <f>IF(V37="","",VLOOKUP(V37,'シフト記号表（勤務時間帯）'!$C$6:$K$35,9,FALSE))</f>
        <v/>
      </c>
      <c r="W38" s="310" t="str">
        <f>IF(W37="","",VLOOKUP(W37,'シフト記号表（勤務時間帯）'!$C$6:$K$35,9,FALSE))</f>
        <v/>
      </c>
      <c r="X38" s="310" t="str">
        <f>IF(X37="","",VLOOKUP(X37,'シフト記号表（勤務時間帯）'!$C$6:$K$35,9,FALSE))</f>
        <v/>
      </c>
      <c r="Y38" s="311" t="str">
        <f>IF(Y37="","",VLOOKUP(Y37,'シフト記号表（勤務時間帯）'!$C$6:$K$35,9,FALSE))</f>
        <v/>
      </c>
      <c r="Z38" s="309" t="str">
        <f>IF(Z37="","",VLOOKUP(Z37,'シフト記号表（勤務時間帯）'!$C$6:$K$35,9,FALSE))</f>
        <v/>
      </c>
      <c r="AA38" s="310" t="str">
        <f>IF(AA37="","",VLOOKUP(AA37,'シフト記号表（勤務時間帯）'!$C$6:$K$35,9,FALSE))</f>
        <v/>
      </c>
      <c r="AB38" s="310" t="str">
        <f>IF(AB37="","",VLOOKUP(AB37,'シフト記号表（勤務時間帯）'!$C$6:$K$35,9,FALSE))</f>
        <v/>
      </c>
      <c r="AC38" s="310" t="str">
        <f>IF(AC37="","",VLOOKUP(AC37,'シフト記号表（勤務時間帯）'!$C$6:$K$35,9,FALSE))</f>
        <v/>
      </c>
      <c r="AD38" s="310" t="str">
        <f>IF(AD37="","",VLOOKUP(AD37,'シフト記号表（勤務時間帯）'!$C$6:$K$35,9,FALSE))</f>
        <v/>
      </c>
      <c r="AE38" s="310" t="str">
        <f>IF(AE37="","",VLOOKUP(AE37,'シフト記号表（勤務時間帯）'!$C$6:$K$35,9,FALSE))</f>
        <v/>
      </c>
      <c r="AF38" s="311" t="str">
        <f>IF(AF37="","",VLOOKUP(AF37,'シフト記号表（勤務時間帯）'!$C$6:$K$35,9,FALSE))</f>
        <v/>
      </c>
      <c r="AG38" s="309" t="str">
        <f>IF(AG37="","",VLOOKUP(AG37,'シフト記号表（勤務時間帯）'!$C$6:$K$35,9,FALSE))</f>
        <v/>
      </c>
      <c r="AH38" s="310" t="str">
        <f>IF(AH37="","",VLOOKUP(AH37,'シフト記号表（勤務時間帯）'!$C$6:$K$35,9,FALSE))</f>
        <v/>
      </c>
      <c r="AI38" s="310" t="str">
        <f>IF(AI37="","",VLOOKUP(AI37,'シフト記号表（勤務時間帯）'!$C$6:$K$35,9,FALSE))</f>
        <v/>
      </c>
      <c r="AJ38" s="310" t="str">
        <f>IF(AJ37="","",VLOOKUP(AJ37,'シフト記号表（勤務時間帯）'!$C$6:$K$35,9,FALSE))</f>
        <v/>
      </c>
      <c r="AK38" s="310" t="str">
        <f>IF(AK37="","",VLOOKUP(AK37,'シフト記号表（勤務時間帯）'!$C$6:$K$35,9,FALSE))</f>
        <v/>
      </c>
      <c r="AL38" s="310" t="str">
        <f>IF(AL37="","",VLOOKUP(AL37,'シフト記号表（勤務時間帯）'!$C$6:$K$35,9,FALSE))</f>
        <v/>
      </c>
      <c r="AM38" s="311" t="str">
        <f>IF(AM37="","",VLOOKUP(AM37,'シフト記号表（勤務時間帯）'!$C$6:$K$35,9,FALSE))</f>
        <v/>
      </c>
      <c r="AN38" s="309" t="str">
        <f>IF(AN37="","",VLOOKUP(AN37,'シフト記号表（勤務時間帯）'!$C$6:$K$35,9,FALSE))</f>
        <v/>
      </c>
      <c r="AO38" s="310" t="str">
        <f>IF(AO37="","",VLOOKUP(AO37,'シフト記号表（勤務時間帯）'!$C$6:$K$35,9,FALSE))</f>
        <v/>
      </c>
      <c r="AP38" s="310" t="str">
        <f>IF(AP37="","",VLOOKUP(AP37,'シフト記号表（勤務時間帯）'!$C$6:$K$35,9,FALSE))</f>
        <v/>
      </c>
      <c r="AQ38" s="310" t="str">
        <f>IF(AQ37="","",VLOOKUP(AQ37,'シフト記号表（勤務時間帯）'!$C$6:$K$35,9,FALSE))</f>
        <v/>
      </c>
      <c r="AR38" s="310" t="str">
        <f>IF(AR37="","",VLOOKUP(AR37,'シフト記号表（勤務時間帯）'!$C$6:$K$35,9,FALSE))</f>
        <v/>
      </c>
      <c r="AS38" s="310" t="str">
        <f>IF(AS37="","",VLOOKUP(AS37,'シフト記号表（勤務時間帯）'!$C$6:$K$35,9,FALSE))</f>
        <v/>
      </c>
      <c r="AT38" s="311" t="str">
        <f>IF(AT37="","",VLOOKUP(AT37,'シフト記号表（勤務時間帯）'!$C$6:$K$35,9,FALSE))</f>
        <v/>
      </c>
      <c r="AU38" s="309" t="str">
        <f>IF(AU37="","",VLOOKUP(AU37,'シフト記号表（勤務時間帯）'!$C$6:$K$35,9,FALSE))</f>
        <v/>
      </c>
      <c r="AV38" s="310" t="str">
        <f>IF(AV37="","",VLOOKUP(AV37,'シフト記号表（勤務時間帯）'!$C$6:$K$35,9,FALSE))</f>
        <v/>
      </c>
      <c r="AW38" s="310" t="str">
        <f>IF(AW37="","",VLOOKUP(AW37,'シフト記号表（勤務時間帯）'!$C$6:$K$35,9,FALSE))</f>
        <v/>
      </c>
      <c r="AX38" s="1009">
        <f>IF($BB$3="４週",SUM(S38:AT38),IF($BB$3="暦月",SUM(S38:AW38),""))</f>
        <v>0</v>
      </c>
      <c r="AY38" s="1010"/>
      <c r="AZ38" s="1011">
        <f>IF($BB$3="４週",AX38/4,IF($BB$3="暦月",'勤務形態一覧表（100名）'!AX38/('勤務形態一覧表（100名）'!$BB$8/7),""))</f>
        <v>0</v>
      </c>
      <c r="BA38" s="1012"/>
      <c r="BB38" s="1000"/>
      <c r="BC38" s="1001"/>
      <c r="BD38" s="1001"/>
      <c r="BE38" s="1001"/>
      <c r="BF38" s="1002"/>
    </row>
    <row r="39" spans="2:58" ht="20.25" customHeight="1" x14ac:dyDescent="0.2">
      <c r="B39" s="939"/>
      <c r="C39" s="1048"/>
      <c r="D39" s="1049"/>
      <c r="E39" s="1050"/>
      <c r="F39" s="308">
        <f>C37</f>
        <v>0</v>
      </c>
      <c r="G39" s="1024"/>
      <c r="H39" s="954"/>
      <c r="I39" s="955"/>
      <c r="J39" s="955"/>
      <c r="K39" s="956"/>
      <c r="L39" s="1029"/>
      <c r="M39" s="1030"/>
      <c r="N39" s="1030"/>
      <c r="O39" s="1031"/>
      <c r="P39" s="1013" t="s">
        <v>521</v>
      </c>
      <c r="Q39" s="1014"/>
      <c r="R39" s="1015"/>
      <c r="S39" s="313" t="str">
        <f>IF(S37="","",VLOOKUP(S37,'シフト記号表（勤務時間帯）'!$C$6:$U$35,19,FALSE))</f>
        <v/>
      </c>
      <c r="T39" s="314" t="str">
        <f>IF(T37="","",VLOOKUP(T37,'シフト記号表（勤務時間帯）'!$C$6:$U$35,19,FALSE))</f>
        <v/>
      </c>
      <c r="U39" s="314" t="str">
        <f>IF(U37="","",VLOOKUP(U37,'シフト記号表（勤務時間帯）'!$C$6:$U$35,19,FALSE))</f>
        <v/>
      </c>
      <c r="V39" s="314" t="str">
        <f>IF(V37="","",VLOOKUP(V37,'シフト記号表（勤務時間帯）'!$C$6:$U$35,19,FALSE))</f>
        <v/>
      </c>
      <c r="W39" s="314" t="str">
        <f>IF(W37="","",VLOOKUP(W37,'シフト記号表（勤務時間帯）'!$C$6:$U$35,19,FALSE))</f>
        <v/>
      </c>
      <c r="X39" s="314" t="str">
        <f>IF(X37="","",VLOOKUP(X37,'シフト記号表（勤務時間帯）'!$C$6:$U$35,19,FALSE))</f>
        <v/>
      </c>
      <c r="Y39" s="315" t="str">
        <f>IF(Y37="","",VLOOKUP(Y37,'シフト記号表（勤務時間帯）'!$C$6:$U$35,19,FALSE))</f>
        <v/>
      </c>
      <c r="Z39" s="313" t="str">
        <f>IF(Z37="","",VLOOKUP(Z37,'シフト記号表（勤務時間帯）'!$C$6:$U$35,19,FALSE))</f>
        <v/>
      </c>
      <c r="AA39" s="314" t="str">
        <f>IF(AA37="","",VLOOKUP(AA37,'シフト記号表（勤務時間帯）'!$C$6:$U$35,19,FALSE))</f>
        <v/>
      </c>
      <c r="AB39" s="314" t="str">
        <f>IF(AB37="","",VLOOKUP(AB37,'シフト記号表（勤務時間帯）'!$C$6:$U$35,19,FALSE))</f>
        <v/>
      </c>
      <c r="AC39" s="314" t="str">
        <f>IF(AC37="","",VLOOKUP(AC37,'シフト記号表（勤務時間帯）'!$C$6:$U$35,19,FALSE))</f>
        <v/>
      </c>
      <c r="AD39" s="314" t="str">
        <f>IF(AD37="","",VLOOKUP(AD37,'シフト記号表（勤務時間帯）'!$C$6:$U$35,19,FALSE))</f>
        <v/>
      </c>
      <c r="AE39" s="314" t="str">
        <f>IF(AE37="","",VLOOKUP(AE37,'シフト記号表（勤務時間帯）'!$C$6:$U$35,19,FALSE))</f>
        <v/>
      </c>
      <c r="AF39" s="315" t="str">
        <f>IF(AF37="","",VLOOKUP(AF37,'シフト記号表（勤務時間帯）'!$C$6:$U$35,19,FALSE))</f>
        <v/>
      </c>
      <c r="AG39" s="313" t="str">
        <f>IF(AG37="","",VLOOKUP(AG37,'シフト記号表（勤務時間帯）'!$C$6:$U$35,19,FALSE))</f>
        <v/>
      </c>
      <c r="AH39" s="314" t="str">
        <f>IF(AH37="","",VLOOKUP(AH37,'シフト記号表（勤務時間帯）'!$C$6:$U$35,19,FALSE))</f>
        <v/>
      </c>
      <c r="AI39" s="314" t="str">
        <f>IF(AI37="","",VLOOKUP(AI37,'シフト記号表（勤務時間帯）'!$C$6:$U$35,19,FALSE))</f>
        <v/>
      </c>
      <c r="AJ39" s="314" t="str">
        <f>IF(AJ37="","",VLOOKUP(AJ37,'シフト記号表（勤務時間帯）'!$C$6:$U$35,19,FALSE))</f>
        <v/>
      </c>
      <c r="AK39" s="314" t="str">
        <f>IF(AK37="","",VLOOKUP(AK37,'シフト記号表（勤務時間帯）'!$C$6:$U$35,19,FALSE))</f>
        <v/>
      </c>
      <c r="AL39" s="314" t="str">
        <f>IF(AL37="","",VLOOKUP(AL37,'シフト記号表（勤務時間帯）'!$C$6:$U$35,19,FALSE))</f>
        <v/>
      </c>
      <c r="AM39" s="315" t="str">
        <f>IF(AM37="","",VLOOKUP(AM37,'シフト記号表（勤務時間帯）'!$C$6:$U$35,19,FALSE))</f>
        <v/>
      </c>
      <c r="AN39" s="313" t="str">
        <f>IF(AN37="","",VLOOKUP(AN37,'シフト記号表（勤務時間帯）'!$C$6:$U$35,19,FALSE))</f>
        <v/>
      </c>
      <c r="AO39" s="314" t="str">
        <f>IF(AO37="","",VLOOKUP(AO37,'シフト記号表（勤務時間帯）'!$C$6:$U$35,19,FALSE))</f>
        <v/>
      </c>
      <c r="AP39" s="314" t="str">
        <f>IF(AP37="","",VLOOKUP(AP37,'シフト記号表（勤務時間帯）'!$C$6:$U$35,19,FALSE))</f>
        <v/>
      </c>
      <c r="AQ39" s="314" t="str">
        <f>IF(AQ37="","",VLOOKUP(AQ37,'シフト記号表（勤務時間帯）'!$C$6:$U$35,19,FALSE))</f>
        <v/>
      </c>
      <c r="AR39" s="314" t="str">
        <f>IF(AR37="","",VLOOKUP(AR37,'シフト記号表（勤務時間帯）'!$C$6:$U$35,19,FALSE))</f>
        <v/>
      </c>
      <c r="AS39" s="314" t="str">
        <f>IF(AS37="","",VLOOKUP(AS37,'シフト記号表（勤務時間帯）'!$C$6:$U$35,19,FALSE))</f>
        <v/>
      </c>
      <c r="AT39" s="315" t="str">
        <f>IF(AT37="","",VLOOKUP(AT37,'シフト記号表（勤務時間帯）'!$C$6:$U$35,19,FALSE))</f>
        <v/>
      </c>
      <c r="AU39" s="313" t="str">
        <f>IF(AU37="","",VLOOKUP(AU37,'シフト記号表（勤務時間帯）'!$C$6:$U$35,19,FALSE))</f>
        <v/>
      </c>
      <c r="AV39" s="314" t="str">
        <f>IF(AV37="","",VLOOKUP(AV37,'シフト記号表（勤務時間帯）'!$C$6:$U$35,19,FALSE))</f>
        <v/>
      </c>
      <c r="AW39" s="314" t="str">
        <f>IF(AW37="","",VLOOKUP(AW37,'シフト記号表（勤務時間帯）'!$C$6:$U$35,19,FALSE))</f>
        <v/>
      </c>
      <c r="AX39" s="1016">
        <f>IF($BB$3="４週",SUM(S39:AT39),IF($BB$3="暦月",SUM(S39:AW39),""))</f>
        <v>0</v>
      </c>
      <c r="AY39" s="1017"/>
      <c r="AZ39" s="1018">
        <f>IF($BB$3="４週",AX39/4,IF($BB$3="暦月",'勤務形態一覧表（100名）'!AX39/('勤務形態一覧表（100名）'!$BB$8/7),""))</f>
        <v>0</v>
      </c>
      <c r="BA39" s="1019"/>
      <c r="BB39" s="1003"/>
      <c r="BC39" s="1004"/>
      <c r="BD39" s="1004"/>
      <c r="BE39" s="1004"/>
      <c r="BF39" s="1005"/>
    </row>
    <row r="40" spans="2:58" ht="20.25" customHeight="1" x14ac:dyDescent="0.2">
      <c r="B40" s="939">
        <f>B37+1</f>
        <v>7</v>
      </c>
      <c r="C40" s="1042"/>
      <c r="D40" s="1043"/>
      <c r="E40" s="1044"/>
      <c r="F40" s="316"/>
      <c r="G40" s="1023"/>
      <c r="H40" s="1025"/>
      <c r="I40" s="955"/>
      <c r="J40" s="955"/>
      <c r="K40" s="956"/>
      <c r="L40" s="1026"/>
      <c r="M40" s="1027"/>
      <c r="N40" s="1027"/>
      <c r="O40" s="1028"/>
      <c r="P40" s="1032" t="s">
        <v>779</v>
      </c>
      <c r="Q40" s="1033"/>
      <c r="R40" s="1034"/>
      <c r="S40" s="366"/>
      <c r="T40" s="367"/>
      <c r="U40" s="367"/>
      <c r="V40" s="367"/>
      <c r="W40" s="367"/>
      <c r="X40" s="367"/>
      <c r="Y40" s="368"/>
      <c r="Z40" s="366"/>
      <c r="AA40" s="367"/>
      <c r="AB40" s="367"/>
      <c r="AC40" s="367"/>
      <c r="AD40" s="367"/>
      <c r="AE40" s="367"/>
      <c r="AF40" s="368"/>
      <c r="AG40" s="366"/>
      <c r="AH40" s="367"/>
      <c r="AI40" s="367"/>
      <c r="AJ40" s="367"/>
      <c r="AK40" s="367"/>
      <c r="AL40" s="367"/>
      <c r="AM40" s="368"/>
      <c r="AN40" s="366"/>
      <c r="AO40" s="367"/>
      <c r="AP40" s="367"/>
      <c r="AQ40" s="367"/>
      <c r="AR40" s="367"/>
      <c r="AS40" s="367"/>
      <c r="AT40" s="368"/>
      <c r="AU40" s="366"/>
      <c r="AV40" s="367"/>
      <c r="AW40" s="367"/>
      <c r="AX40" s="1109"/>
      <c r="AY40" s="1110"/>
      <c r="AZ40" s="1111"/>
      <c r="BA40" s="1112"/>
      <c r="BB40" s="1039"/>
      <c r="BC40" s="1040"/>
      <c r="BD40" s="1040"/>
      <c r="BE40" s="1040"/>
      <c r="BF40" s="1041"/>
    </row>
    <row r="41" spans="2:58" ht="20.25" customHeight="1" x14ac:dyDescent="0.2">
      <c r="B41" s="939"/>
      <c r="C41" s="1045"/>
      <c r="D41" s="1046"/>
      <c r="E41" s="1047"/>
      <c r="F41" s="308"/>
      <c r="G41" s="950"/>
      <c r="H41" s="954"/>
      <c r="I41" s="955"/>
      <c r="J41" s="955"/>
      <c r="K41" s="956"/>
      <c r="L41" s="960"/>
      <c r="M41" s="961"/>
      <c r="N41" s="961"/>
      <c r="O41" s="962"/>
      <c r="P41" s="1006" t="s">
        <v>520</v>
      </c>
      <c r="Q41" s="1007"/>
      <c r="R41" s="1008"/>
      <c r="S41" s="309" t="str">
        <f>IF(S40="","",VLOOKUP(S40,'シフト記号表（勤務時間帯）'!$C$6:$K$35,9,FALSE))</f>
        <v/>
      </c>
      <c r="T41" s="310" t="str">
        <f>IF(T40="","",VLOOKUP(T40,'シフト記号表（勤務時間帯）'!$C$6:$K$35,9,FALSE))</f>
        <v/>
      </c>
      <c r="U41" s="310" t="str">
        <f>IF(U40="","",VLOOKUP(U40,'シフト記号表（勤務時間帯）'!$C$6:$K$35,9,FALSE))</f>
        <v/>
      </c>
      <c r="V41" s="310" t="str">
        <f>IF(V40="","",VLOOKUP(V40,'シフト記号表（勤務時間帯）'!$C$6:$K$35,9,FALSE))</f>
        <v/>
      </c>
      <c r="W41" s="310" t="str">
        <f>IF(W40="","",VLOOKUP(W40,'シフト記号表（勤務時間帯）'!$C$6:$K$35,9,FALSE))</f>
        <v/>
      </c>
      <c r="X41" s="310" t="str">
        <f>IF(X40="","",VLOOKUP(X40,'シフト記号表（勤務時間帯）'!$C$6:$K$35,9,FALSE))</f>
        <v/>
      </c>
      <c r="Y41" s="311" t="str">
        <f>IF(Y40="","",VLOOKUP(Y40,'シフト記号表（勤務時間帯）'!$C$6:$K$35,9,FALSE))</f>
        <v/>
      </c>
      <c r="Z41" s="309" t="str">
        <f>IF(Z40="","",VLOOKUP(Z40,'シフト記号表（勤務時間帯）'!$C$6:$K$35,9,FALSE))</f>
        <v/>
      </c>
      <c r="AA41" s="310" t="str">
        <f>IF(AA40="","",VLOOKUP(AA40,'シフト記号表（勤務時間帯）'!$C$6:$K$35,9,FALSE))</f>
        <v/>
      </c>
      <c r="AB41" s="310" t="str">
        <f>IF(AB40="","",VLOOKUP(AB40,'シフト記号表（勤務時間帯）'!$C$6:$K$35,9,FALSE))</f>
        <v/>
      </c>
      <c r="AC41" s="310" t="str">
        <f>IF(AC40="","",VLOOKUP(AC40,'シフト記号表（勤務時間帯）'!$C$6:$K$35,9,FALSE))</f>
        <v/>
      </c>
      <c r="AD41" s="310" t="str">
        <f>IF(AD40="","",VLOOKUP(AD40,'シフト記号表（勤務時間帯）'!$C$6:$K$35,9,FALSE))</f>
        <v/>
      </c>
      <c r="AE41" s="310" t="str">
        <f>IF(AE40="","",VLOOKUP(AE40,'シフト記号表（勤務時間帯）'!$C$6:$K$35,9,FALSE))</f>
        <v/>
      </c>
      <c r="AF41" s="311" t="str">
        <f>IF(AF40="","",VLOOKUP(AF40,'シフト記号表（勤務時間帯）'!$C$6:$K$35,9,FALSE))</f>
        <v/>
      </c>
      <c r="AG41" s="309" t="str">
        <f>IF(AG40="","",VLOOKUP(AG40,'シフト記号表（勤務時間帯）'!$C$6:$K$35,9,FALSE))</f>
        <v/>
      </c>
      <c r="AH41" s="310" t="str">
        <f>IF(AH40="","",VLOOKUP(AH40,'シフト記号表（勤務時間帯）'!$C$6:$K$35,9,FALSE))</f>
        <v/>
      </c>
      <c r="AI41" s="310" t="str">
        <f>IF(AI40="","",VLOOKUP(AI40,'シフト記号表（勤務時間帯）'!$C$6:$K$35,9,FALSE))</f>
        <v/>
      </c>
      <c r="AJ41" s="310" t="str">
        <f>IF(AJ40="","",VLOOKUP(AJ40,'シフト記号表（勤務時間帯）'!$C$6:$K$35,9,FALSE))</f>
        <v/>
      </c>
      <c r="AK41" s="310" t="str">
        <f>IF(AK40="","",VLOOKUP(AK40,'シフト記号表（勤務時間帯）'!$C$6:$K$35,9,FALSE))</f>
        <v/>
      </c>
      <c r="AL41" s="310" t="str">
        <f>IF(AL40="","",VLOOKUP(AL40,'シフト記号表（勤務時間帯）'!$C$6:$K$35,9,FALSE))</f>
        <v/>
      </c>
      <c r="AM41" s="311" t="str">
        <f>IF(AM40="","",VLOOKUP(AM40,'シフト記号表（勤務時間帯）'!$C$6:$K$35,9,FALSE))</f>
        <v/>
      </c>
      <c r="AN41" s="309" t="str">
        <f>IF(AN40="","",VLOOKUP(AN40,'シフト記号表（勤務時間帯）'!$C$6:$K$35,9,FALSE))</f>
        <v/>
      </c>
      <c r="AO41" s="310" t="str">
        <f>IF(AO40="","",VLOOKUP(AO40,'シフト記号表（勤務時間帯）'!$C$6:$K$35,9,FALSE))</f>
        <v/>
      </c>
      <c r="AP41" s="310" t="str">
        <f>IF(AP40="","",VLOOKUP(AP40,'シフト記号表（勤務時間帯）'!$C$6:$K$35,9,FALSE))</f>
        <v/>
      </c>
      <c r="AQ41" s="310" t="str">
        <f>IF(AQ40="","",VLOOKUP(AQ40,'シフト記号表（勤務時間帯）'!$C$6:$K$35,9,FALSE))</f>
        <v/>
      </c>
      <c r="AR41" s="310" t="str">
        <f>IF(AR40="","",VLOOKUP(AR40,'シフト記号表（勤務時間帯）'!$C$6:$K$35,9,FALSE))</f>
        <v/>
      </c>
      <c r="AS41" s="310" t="str">
        <f>IF(AS40="","",VLOOKUP(AS40,'シフト記号表（勤務時間帯）'!$C$6:$K$35,9,FALSE))</f>
        <v/>
      </c>
      <c r="AT41" s="311" t="str">
        <f>IF(AT40="","",VLOOKUP(AT40,'シフト記号表（勤務時間帯）'!$C$6:$K$35,9,FALSE))</f>
        <v/>
      </c>
      <c r="AU41" s="309" t="str">
        <f>IF(AU40="","",VLOOKUP(AU40,'シフト記号表（勤務時間帯）'!$C$6:$K$35,9,FALSE))</f>
        <v/>
      </c>
      <c r="AV41" s="310" t="str">
        <f>IF(AV40="","",VLOOKUP(AV40,'シフト記号表（勤務時間帯）'!$C$6:$K$35,9,FALSE))</f>
        <v/>
      </c>
      <c r="AW41" s="310" t="str">
        <f>IF(AW40="","",VLOOKUP(AW40,'シフト記号表（勤務時間帯）'!$C$6:$K$35,9,FALSE))</f>
        <v/>
      </c>
      <c r="AX41" s="1009">
        <f>IF($BB$3="４週",SUM(S41:AT41),IF($BB$3="暦月",SUM(S41:AW41),""))</f>
        <v>0</v>
      </c>
      <c r="AY41" s="1010"/>
      <c r="AZ41" s="1011">
        <f>IF($BB$3="４週",AX41/4,IF($BB$3="暦月",'勤務形態一覧表（100名）'!AX41/('勤務形態一覧表（100名）'!$BB$8/7),""))</f>
        <v>0</v>
      </c>
      <c r="BA41" s="1012"/>
      <c r="BB41" s="1000"/>
      <c r="BC41" s="1001"/>
      <c r="BD41" s="1001"/>
      <c r="BE41" s="1001"/>
      <c r="BF41" s="1002"/>
    </row>
    <row r="42" spans="2:58" ht="20.25" customHeight="1" x14ac:dyDescent="0.2">
      <c r="B42" s="939"/>
      <c r="C42" s="1048"/>
      <c r="D42" s="1049"/>
      <c r="E42" s="1050"/>
      <c r="F42" s="308">
        <f>C40</f>
        <v>0</v>
      </c>
      <c r="G42" s="1024"/>
      <c r="H42" s="954"/>
      <c r="I42" s="955"/>
      <c r="J42" s="955"/>
      <c r="K42" s="956"/>
      <c r="L42" s="1029"/>
      <c r="M42" s="1030"/>
      <c r="N42" s="1030"/>
      <c r="O42" s="1031"/>
      <c r="P42" s="1013" t="s">
        <v>521</v>
      </c>
      <c r="Q42" s="1014"/>
      <c r="R42" s="1015"/>
      <c r="S42" s="313" t="str">
        <f>IF(S40="","",VLOOKUP(S40,'シフト記号表（勤務時間帯）'!$C$6:$U$35,19,FALSE))</f>
        <v/>
      </c>
      <c r="T42" s="314" t="str">
        <f>IF(T40="","",VLOOKUP(T40,'シフト記号表（勤務時間帯）'!$C$6:$U$35,19,FALSE))</f>
        <v/>
      </c>
      <c r="U42" s="314" t="str">
        <f>IF(U40="","",VLOOKUP(U40,'シフト記号表（勤務時間帯）'!$C$6:$U$35,19,FALSE))</f>
        <v/>
      </c>
      <c r="V42" s="314" t="str">
        <f>IF(V40="","",VLOOKUP(V40,'シフト記号表（勤務時間帯）'!$C$6:$U$35,19,FALSE))</f>
        <v/>
      </c>
      <c r="W42" s="314" t="str">
        <f>IF(W40="","",VLOOKUP(W40,'シフト記号表（勤務時間帯）'!$C$6:$U$35,19,FALSE))</f>
        <v/>
      </c>
      <c r="X42" s="314" t="str">
        <f>IF(X40="","",VLOOKUP(X40,'シフト記号表（勤務時間帯）'!$C$6:$U$35,19,FALSE))</f>
        <v/>
      </c>
      <c r="Y42" s="315" t="str">
        <f>IF(Y40="","",VLOOKUP(Y40,'シフト記号表（勤務時間帯）'!$C$6:$U$35,19,FALSE))</f>
        <v/>
      </c>
      <c r="Z42" s="313" t="str">
        <f>IF(Z40="","",VLOOKUP(Z40,'シフト記号表（勤務時間帯）'!$C$6:$U$35,19,FALSE))</f>
        <v/>
      </c>
      <c r="AA42" s="314" t="str">
        <f>IF(AA40="","",VLOOKUP(AA40,'シフト記号表（勤務時間帯）'!$C$6:$U$35,19,FALSE))</f>
        <v/>
      </c>
      <c r="AB42" s="314" t="str">
        <f>IF(AB40="","",VLOOKUP(AB40,'シフト記号表（勤務時間帯）'!$C$6:$U$35,19,FALSE))</f>
        <v/>
      </c>
      <c r="AC42" s="314" t="str">
        <f>IF(AC40="","",VLOOKUP(AC40,'シフト記号表（勤務時間帯）'!$C$6:$U$35,19,FALSE))</f>
        <v/>
      </c>
      <c r="AD42" s="314" t="str">
        <f>IF(AD40="","",VLOOKUP(AD40,'シフト記号表（勤務時間帯）'!$C$6:$U$35,19,FALSE))</f>
        <v/>
      </c>
      <c r="AE42" s="314" t="str">
        <f>IF(AE40="","",VLOOKUP(AE40,'シフト記号表（勤務時間帯）'!$C$6:$U$35,19,FALSE))</f>
        <v/>
      </c>
      <c r="AF42" s="315" t="str">
        <f>IF(AF40="","",VLOOKUP(AF40,'シフト記号表（勤務時間帯）'!$C$6:$U$35,19,FALSE))</f>
        <v/>
      </c>
      <c r="AG42" s="313" t="str">
        <f>IF(AG40="","",VLOOKUP(AG40,'シフト記号表（勤務時間帯）'!$C$6:$U$35,19,FALSE))</f>
        <v/>
      </c>
      <c r="AH42" s="314" t="str">
        <f>IF(AH40="","",VLOOKUP(AH40,'シフト記号表（勤務時間帯）'!$C$6:$U$35,19,FALSE))</f>
        <v/>
      </c>
      <c r="AI42" s="314" t="str">
        <f>IF(AI40="","",VLOOKUP(AI40,'シフト記号表（勤務時間帯）'!$C$6:$U$35,19,FALSE))</f>
        <v/>
      </c>
      <c r="AJ42" s="314" t="str">
        <f>IF(AJ40="","",VLOOKUP(AJ40,'シフト記号表（勤務時間帯）'!$C$6:$U$35,19,FALSE))</f>
        <v/>
      </c>
      <c r="AK42" s="314" t="str">
        <f>IF(AK40="","",VLOOKUP(AK40,'シフト記号表（勤務時間帯）'!$C$6:$U$35,19,FALSE))</f>
        <v/>
      </c>
      <c r="AL42" s="314" t="str">
        <f>IF(AL40="","",VLOOKUP(AL40,'シフト記号表（勤務時間帯）'!$C$6:$U$35,19,FALSE))</f>
        <v/>
      </c>
      <c r="AM42" s="315" t="str">
        <f>IF(AM40="","",VLOOKUP(AM40,'シフト記号表（勤務時間帯）'!$C$6:$U$35,19,FALSE))</f>
        <v/>
      </c>
      <c r="AN42" s="313" t="str">
        <f>IF(AN40="","",VLOOKUP(AN40,'シフト記号表（勤務時間帯）'!$C$6:$U$35,19,FALSE))</f>
        <v/>
      </c>
      <c r="AO42" s="314" t="str">
        <f>IF(AO40="","",VLOOKUP(AO40,'シフト記号表（勤務時間帯）'!$C$6:$U$35,19,FALSE))</f>
        <v/>
      </c>
      <c r="AP42" s="314" t="str">
        <f>IF(AP40="","",VLOOKUP(AP40,'シフト記号表（勤務時間帯）'!$C$6:$U$35,19,FALSE))</f>
        <v/>
      </c>
      <c r="AQ42" s="314" t="str">
        <f>IF(AQ40="","",VLOOKUP(AQ40,'シフト記号表（勤務時間帯）'!$C$6:$U$35,19,FALSE))</f>
        <v/>
      </c>
      <c r="AR42" s="314" t="str">
        <f>IF(AR40="","",VLOOKUP(AR40,'シフト記号表（勤務時間帯）'!$C$6:$U$35,19,FALSE))</f>
        <v/>
      </c>
      <c r="AS42" s="314" t="str">
        <f>IF(AS40="","",VLOOKUP(AS40,'シフト記号表（勤務時間帯）'!$C$6:$U$35,19,FALSE))</f>
        <v/>
      </c>
      <c r="AT42" s="315" t="str">
        <f>IF(AT40="","",VLOOKUP(AT40,'シフト記号表（勤務時間帯）'!$C$6:$U$35,19,FALSE))</f>
        <v/>
      </c>
      <c r="AU42" s="313" t="str">
        <f>IF(AU40="","",VLOOKUP(AU40,'シフト記号表（勤務時間帯）'!$C$6:$U$35,19,FALSE))</f>
        <v/>
      </c>
      <c r="AV42" s="314" t="str">
        <f>IF(AV40="","",VLOOKUP(AV40,'シフト記号表（勤務時間帯）'!$C$6:$U$35,19,FALSE))</f>
        <v/>
      </c>
      <c r="AW42" s="314" t="str">
        <f>IF(AW40="","",VLOOKUP(AW40,'シフト記号表（勤務時間帯）'!$C$6:$U$35,19,FALSE))</f>
        <v/>
      </c>
      <c r="AX42" s="1016">
        <f>IF($BB$3="４週",SUM(S42:AT42),IF($BB$3="暦月",SUM(S42:AW42),""))</f>
        <v>0</v>
      </c>
      <c r="AY42" s="1017"/>
      <c r="AZ42" s="1018">
        <f>IF($BB$3="４週",AX42/4,IF($BB$3="暦月",'勤務形態一覧表（100名）'!AX42/('勤務形態一覧表（100名）'!$BB$8/7),""))</f>
        <v>0</v>
      </c>
      <c r="BA42" s="1019"/>
      <c r="BB42" s="1003"/>
      <c r="BC42" s="1004"/>
      <c r="BD42" s="1004"/>
      <c r="BE42" s="1004"/>
      <c r="BF42" s="1005"/>
    </row>
    <row r="43" spans="2:58" ht="20.25" customHeight="1" x14ac:dyDescent="0.2">
      <c r="B43" s="939">
        <f>B40+1</f>
        <v>8</v>
      </c>
      <c r="C43" s="1042"/>
      <c r="D43" s="1043"/>
      <c r="E43" s="1044"/>
      <c r="F43" s="316"/>
      <c r="G43" s="1023"/>
      <c r="H43" s="1025"/>
      <c r="I43" s="955"/>
      <c r="J43" s="955"/>
      <c r="K43" s="956"/>
      <c r="L43" s="1026"/>
      <c r="M43" s="1027"/>
      <c r="N43" s="1027"/>
      <c r="O43" s="1028"/>
      <c r="P43" s="1032" t="s">
        <v>777</v>
      </c>
      <c r="Q43" s="1033"/>
      <c r="R43" s="1034"/>
      <c r="S43" s="366"/>
      <c r="T43" s="367"/>
      <c r="U43" s="367"/>
      <c r="V43" s="367"/>
      <c r="W43" s="367"/>
      <c r="X43" s="367"/>
      <c r="Y43" s="368"/>
      <c r="Z43" s="366"/>
      <c r="AA43" s="367"/>
      <c r="AB43" s="367"/>
      <c r="AC43" s="367"/>
      <c r="AD43" s="367"/>
      <c r="AE43" s="367"/>
      <c r="AF43" s="368"/>
      <c r="AG43" s="366"/>
      <c r="AH43" s="367"/>
      <c r="AI43" s="367"/>
      <c r="AJ43" s="367"/>
      <c r="AK43" s="367"/>
      <c r="AL43" s="367"/>
      <c r="AM43" s="368"/>
      <c r="AN43" s="366"/>
      <c r="AO43" s="367"/>
      <c r="AP43" s="367"/>
      <c r="AQ43" s="367"/>
      <c r="AR43" s="367"/>
      <c r="AS43" s="367"/>
      <c r="AT43" s="368"/>
      <c r="AU43" s="366"/>
      <c r="AV43" s="367"/>
      <c r="AW43" s="367"/>
      <c r="AX43" s="1109"/>
      <c r="AY43" s="1110"/>
      <c r="AZ43" s="1111"/>
      <c r="BA43" s="1112"/>
      <c r="BB43" s="1039"/>
      <c r="BC43" s="1040"/>
      <c r="BD43" s="1040"/>
      <c r="BE43" s="1040"/>
      <c r="BF43" s="1041"/>
    </row>
    <row r="44" spans="2:58" ht="20.25" customHeight="1" x14ac:dyDescent="0.2">
      <c r="B44" s="939"/>
      <c r="C44" s="1045"/>
      <c r="D44" s="1046"/>
      <c r="E44" s="1047"/>
      <c r="F44" s="308"/>
      <c r="G44" s="950"/>
      <c r="H44" s="954"/>
      <c r="I44" s="955"/>
      <c r="J44" s="955"/>
      <c r="K44" s="956"/>
      <c r="L44" s="960"/>
      <c r="M44" s="961"/>
      <c r="N44" s="961"/>
      <c r="O44" s="962"/>
      <c r="P44" s="1006" t="s">
        <v>520</v>
      </c>
      <c r="Q44" s="1007"/>
      <c r="R44" s="1008"/>
      <c r="S44" s="309" t="str">
        <f>IF(S43="","",VLOOKUP(S43,'シフト記号表（勤務時間帯）'!$C$6:$K$35,9,FALSE))</f>
        <v/>
      </c>
      <c r="T44" s="310" t="str">
        <f>IF(T43="","",VLOOKUP(T43,'シフト記号表（勤務時間帯）'!$C$6:$K$35,9,FALSE))</f>
        <v/>
      </c>
      <c r="U44" s="310" t="str">
        <f>IF(U43="","",VLOOKUP(U43,'シフト記号表（勤務時間帯）'!$C$6:$K$35,9,FALSE))</f>
        <v/>
      </c>
      <c r="V44" s="310" t="str">
        <f>IF(V43="","",VLOOKUP(V43,'シフト記号表（勤務時間帯）'!$C$6:$K$35,9,FALSE))</f>
        <v/>
      </c>
      <c r="W44" s="310" t="str">
        <f>IF(W43="","",VLOOKUP(W43,'シフト記号表（勤務時間帯）'!$C$6:$K$35,9,FALSE))</f>
        <v/>
      </c>
      <c r="X44" s="310" t="str">
        <f>IF(X43="","",VLOOKUP(X43,'シフト記号表（勤務時間帯）'!$C$6:$K$35,9,FALSE))</f>
        <v/>
      </c>
      <c r="Y44" s="311" t="str">
        <f>IF(Y43="","",VLOOKUP(Y43,'シフト記号表（勤務時間帯）'!$C$6:$K$35,9,FALSE))</f>
        <v/>
      </c>
      <c r="Z44" s="309" t="str">
        <f>IF(Z43="","",VLOOKUP(Z43,'シフト記号表（勤務時間帯）'!$C$6:$K$35,9,FALSE))</f>
        <v/>
      </c>
      <c r="AA44" s="310" t="str">
        <f>IF(AA43="","",VLOOKUP(AA43,'シフト記号表（勤務時間帯）'!$C$6:$K$35,9,FALSE))</f>
        <v/>
      </c>
      <c r="AB44" s="310" t="str">
        <f>IF(AB43="","",VLOOKUP(AB43,'シフト記号表（勤務時間帯）'!$C$6:$K$35,9,FALSE))</f>
        <v/>
      </c>
      <c r="AC44" s="310" t="str">
        <f>IF(AC43="","",VLOOKUP(AC43,'シフト記号表（勤務時間帯）'!$C$6:$K$35,9,FALSE))</f>
        <v/>
      </c>
      <c r="AD44" s="310" t="str">
        <f>IF(AD43="","",VLOOKUP(AD43,'シフト記号表（勤務時間帯）'!$C$6:$K$35,9,FALSE))</f>
        <v/>
      </c>
      <c r="AE44" s="310" t="str">
        <f>IF(AE43="","",VLOOKUP(AE43,'シフト記号表（勤務時間帯）'!$C$6:$K$35,9,FALSE))</f>
        <v/>
      </c>
      <c r="AF44" s="311" t="str">
        <f>IF(AF43="","",VLOOKUP(AF43,'シフト記号表（勤務時間帯）'!$C$6:$K$35,9,FALSE))</f>
        <v/>
      </c>
      <c r="AG44" s="309" t="str">
        <f>IF(AG43="","",VLOOKUP(AG43,'シフト記号表（勤務時間帯）'!$C$6:$K$35,9,FALSE))</f>
        <v/>
      </c>
      <c r="AH44" s="310" t="str">
        <f>IF(AH43="","",VLOOKUP(AH43,'シフト記号表（勤務時間帯）'!$C$6:$K$35,9,FALSE))</f>
        <v/>
      </c>
      <c r="AI44" s="310" t="str">
        <f>IF(AI43="","",VLOOKUP(AI43,'シフト記号表（勤務時間帯）'!$C$6:$K$35,9,FALSE))</f>
        <v/>
      </c>
      <c r="AJ44" s="310" t="str">
        <f>IF(AJ43="","",VLOOKUP(AJ43,'シフト記号表（勤務時間帯）'!$C$6:$K$35,9,FALSE))</f>
        <v/>
      </c>
      <c r="AK44" s="310" t="str">
        <f>IF(AK43="","",VLOOKUP(AK43,'シフト記号表（勤務時間帯）'!$C$6:$K$35,9,FALSE))</f>
        <v/>
      </c>
      <c r="AL44" s="310" t="str">
        <f>IF(AL43="","",VLOOKUP(AL43,'シフト記号表（勤務時間帯）'!$C$6:$K$35,9,FALSE))</f>
        <v/>
      </c>
      <c r="AM44" s="311" t="str">
        <f>IF(AM43="","",VLOOKUP(AM43,'シフト記号表（勤務時間帯）'!$C$6:$K$35,9,FALSE))</f>
        <v/>
      </c>
      <c r="AN44" s="309" t="str">
        <f>IF(AN43="","",VLOOKUP(AN43,'シフト記号表（勤務時間帯）'!$C$6:$K$35,9,FALSE))</f>
        <v/>
      </c>
      <c r="AO44" s="310" t="str">
        <f>IF(AO43="","",VLOOKUP(AO43,'シフト記号表（勤務時間帯）'!$C$6:$K$35,9,FALSE))</f>
        <v/>
      </c>
      <c r="AP44" s="310" t="str">
        <f>IF(AP43="","",VLOOKUP(AP43,'シフト記号表（勤務時間帯）'!$C$6:$K$35,9,FALSE))</f>
        <v/>
      </c>
      <c r="AQ44" s="310" t="str">
        <f>IF(AQ43="","",VLOOKUP(AQ43,'シフト記号表（勤務時間帯）'!$C$6:$K$35,9,FALSE))</f>
        <v/>
      </c>
      <c r="AR44" s="310" t="str">
        <f>IF(AR43="","",VLOOKUP(AR43,'シフト記号表（勤務時間帯）'!$C$6:$K$35,9,FALSE))</f>
        <v/>
      </c>
      <c r="AS44" s="310" t="str">
        <f>IF(AS43="","",VLOOKUP(AS43,'シフト記号表（勤務時間帯）'!$C$6:$K$35,9,FALSE))</f>
        <v/>
      </c>
      <c r="AT44" s="311" t="str">
        <f>IF(AT43="","",VLOOKUP(AT43,'シフト記号表（勤務時間帯）'!$C$6:$K$35,9,FALSE))</f>
        <v/>
      </c>
      <c r="AU44" s="309" t="str">
        <f>IF(AU43="","",VLOOKUP(AU43,'シフト記号表（勤務時間帯）'!$C$6:$K$35,9,FALSE))</f>
        <v/>
      </c>
      <c r="AV44" s="310" t="str">
        <f>IF(AV43="","",VLOOKUP(AV43,'シフト記号表（勤務時間帯）'!$C$6:$K$35,9,FALSE))</f>
        <v/>
      </c>
      <c r="AW44" s="310" t="str">
        <f>IF(AW43="","",VLOOKUP(AW43,'シフト記号表（勤務時間帯）'!$C$6:$K$35,9,FALSE))</f>
        <v/>
      </c>
      <c r="AX44" s="1009">
        <f>IF($BB$3="４週",SUM(S44:AT44),IF($BB$3="暦月",SUM(S44:AW44),""))</f>
        <v>0</v>
      </c>
      <c r="AY44" s="1010"/>
      <c r="AZ44" s="1011">
        <f>IF($BB$3="４週",AX44/4,IF($BB$3="暦月",'勤務形態一覧表（100名）'!AX44/('勤務形態一覧表（100名）'!$BB$8/7),""))</f>
        <v>0</v>
      </c>
      <c r="BA44" s="1012"/>
      <c r="BB44" s="1000"/>
      <c r="BC44" s="1001"/>
      <c r="BD44" s="1001"/>
      <c r="BE44" s="1001"/>
      <c r="BF44" s="1002"/>
    </row>
    <row r="45" spans="2:58" ht="20.25" customHeight="1" x14ac:dyDescent="0.2">
      <c r="B45" s="939"/>
      <c r="C45" s="1048"/>
      <c r="D45" s="1049"/>
      <c r="E45" s="1050"/>
      <c r="F45" s="308">
        <f>C43</f>
        <v>0</v>
      </c>
      <c r="G45" s="1024"/>
      <c r="H45" s="954"/>
      <c r="I45" s="955"/>
      <c r="J45" s="955"/>
      <c r="K45" s="956"/>
      <c r="L45" s="1029"/>
      <c r="M45" s="1030"/>
      <c r="N45" s="1030"/>
      <c r="O45" s="1031"/>
      <c r="P45" s="1013" t="s">
        <v>521</v>
      </c>
      <c r="Q45" s="1014"/>
      <c r="R45" s="1015"/>
      <c r="S45" s="313" t="str">
        <f>IF(S43="","",VLOOKUP(S43,'シフト記号表（勤務時間帯）'!$C$6:$U$35,19,FALSE))</f>
        <v/>
      </c>
      <c r="T45" s="314" t="str">
        <f>IF(T43="","",VLOOKUP(T43,'シフト記号表（勤務時間帯）'!$C$6:$U$35,19,FALSE))</f>
        <v/>
      </c>
      <c r="U45" s="314" t="str">
        <f>IF(U43="","",VLOOKUP(U43,'シフト記号表（勤務時間帯）'!$C$6:$U$35,19,FALSE))</f>
        <v/>
      </c>
      <c r="V45" s="314" t="str">
        <f>IF(V43="","",VLOOKUP(V43,'シフト記号表（勤務時間帯）'!$C$6:$U$35,19,FALSE))</f>
        <v/>
      </c>
      <c r="W45" s="314" t="str">
        <f>IF(W43="","",VLOOKUP(W43,'シフト記号表（勤務時間帯）'!$C$6:$U$35,19,FALSE))</f>
        <v/>
      </c>
      <c r="X45" s="314" t="str">
        <f>IF(X43="","",VLOOKUP(X43,'シフト記号表（勤務時間帯）'!$C$6:$U$35,19,FALSE))</f>
        <v/>
      </c>
      <c r="Y45" s="315" t="str">
        <f>IF(Y43="","",VLOOKUP(Y43,'シフト記号表（勤務時間帯）'!$C$6:$U$35,19,FALSE))</f>
        <v/>
      </c>
      <c r="Z45" s="313" t="str">
        <f>IF(Z43="","",VLOOKUP(Z43,'シフト記号表（勤務時間帯）'!$C$6:$U$35,19,FALSE))</f>
        <v/>
      </c>
      <c r="AA45" s="314" t="str">
        <f>IF(AA43="","",VLOOKUP(AA43,'シフト記号表（勤務時間帯）'!$C$6:$U$35,19,FALSE))</f>
        <v/>
      </c>
      <c r="AB45" s="314" t="str">
        <f>IF(AB43="","",VLOOKUP(AB43,'シフト記号表（勤務時間帯）'!$C$6:$U$35,19,FALSE))</f>
        <v/>
      </c>
      <c r="AC45" s="314" t="str">
        <f>IF(AC43="","",VLOOKUP(AC43,'シフト記号表（勤務時間帯）'!$C$6:$U$35,19,FALSE))</f>
        <v/>
      </c>
      <c r="AD45" s="314" t="str">
        <f>IF(AD43="","",VLOOKUP(AD43,'シフト記号表（勤務時間帯）'!$C$6:$U$35,19,FALSE))</f>
        <v/>
      </c>
      <c r="AE45" s="314" t="str">
        <f>IF(AE43="","",VLOOKUP(AE43,'シフト記号表（勤務時間帯）'!$C$6:$U$35,19,FALSE))</f>
        <v/>
      </c>
      <c r="AF45" s="315" t="str">
        <f>IF(AF43="","",VLOOKUP(AF43,'シフト記号表（勤務時間帯）'!$C$6:$U$35,19,FALSE))</f>
        <v/>
      </c>
      <c r="AG45" s="313" t="str">
        <f>IF(AG43="","",VLOOKUP(AG43,'シフト記号表（勤務時間帯）'!$C$6:$U$35,19,FALSE))</f>
        <v/>
      </c>
      <c r="AH45" s="314" t="str">
        <f>IF(AH43="","",VLOOKUP(AH43,'シフト記号表（勤務時間帯）'!$C$6:$U$35,19,FALSE))</f>
        <v/>
      </c>
      <c r="AI45" s="314" t="str">
        <f>IF(AI43="","",VLOOKUP(AI43,'シフト記号表（勤務時間帯）'!$C$6:$U$35,19,FALSE))</f>
        <v/>
      </c>
      <c r="AJ45" s="314" t="str">
        <f>IF(AJ43="","",VLOOKUP(AJ43,'シフト記号表（勤務時間帯）'!$C$6:$U$35,19,FALSE))</f>
        <v/>
      </c>
      <c r="AK45" s="314" t="str">
        <f>IF(AK43="","",VLOOKUP(AK43,'シフト記号表（勤務時間帯）'!$C$6:$U$35,19,FALSE))</f>
        <v/>
      </c>
      <c r="AL45" s="314" t="str">
        <f>IF(AL43="","",VLOOKUP(AL43,'シフト記号表（勤務時間帯）'!$C$6:$U$35,19,FALSE))</f>
        <v/>
      </c>
      <c r="AM45" s="315" t="str">
        <f>IF(AM43="","",VLOOKUP(AM43,'シフト記号表（勤務時間帯）'!$C$6:$U$35,19,FALSE))</f>
        <v/>
      </c>
      <c r="AN45" s="313" t="str">
        <f>IF(AN43="","",VLOOKUP(AN43,'シフト記号表（勤務時間帯）'!$C$6:$U$35,19,FALSE))</f>
        <v/>
      </c>
      <c r="AO45" s="314" t="str">
        <f>IF(AO43="","",VLOOKUP(AO43,'シフト記号表（勤務時間帯）'!$C$6:$U$35,19,FALSE))</f>
        <v/>
      </c>
      <c r="AP45" s="314" t="str">
        <f>IF(AP43="","",VLOOKUP(AP43,'シフト記号表（勤務時間帯）'!$C$6:$U$35,19,FALSE))</f>
        <v/>
      </c>
      <c r="AQ45" s="314" t="str">
        <f>IF(AQ43="","",VLOOKUP(AQ43,'シフト記号表（勤務時間帯）'!$C$6:$U$35,19,FALSE))</f>
        <v/>
      </c>
      <c r="AR45" s="314" t="str">
        <f>IF(AR43="","",VLOOKUP(AR43,'シフト記号表（勤務時間帯）'!$C$6:$U$35,19,FALSE))</f>
        <v/>
      </c>
      <c r="AS45" s="314" t="str">
        <f>IF(AS43="","",VLOOKUP(AS43,'シフト記号表（勤務時間帯）'!$C$6:$U$35,19,FALSE))</f>
        <v/>
      </c>
      <c r="AT45" s="315" t="str">
        <f>IF(AT43="","",VLOOKUP(AT43,'シフト記号表（勤務時間帯）'!$C$6:$U$35,19,FALSE))</f>
        <v/>
      </c>
      <c r="AU45" s="313" t="str">
        <f>IF(AU43="","",VLOOKUP(AU43,'シフト記号表（勤務時間帯）'!$C$6:$U$35,19,FALSE))</f>
        <v/>
      </c>
      <c r="AV45" s="314" t="str">
        <f>IF(AV43="","",VLOOKUP(AV43,'シフト記号表（勤務時間帯）'!$C$6:$U$35,19,FALSE))</f>
        <v/>
      </c>
      <c r="AW45" s="314" t="str">
        <f>IF(AW43="","",VLOOKUP(AW43,'シフト記号表（勤務時間帯）'!$C$6:$U$35,19,FALSE))</f>
        <v/>
      </c>
      <c r="AX45" s="1016">
        <f>IF($BB$3="４週",SUM(S45:AT45),IF($BB$3="暦月",SUM(S45:AW45),""))</f>
        <v>0</v>
      </c>
      <c r="AY45" s="1017"/>
      <c r="AZ45" s="1018">
        <f>IF($BB$3="４週",AX45/4,IF($BB$3="暦月",'勤務形態一覧表（100名）'!AX45/('勤務形態一覧表（100名）'!$BB$8/7),""))</f>
        <v>0</v>
      </c>
      <c r="BA45" s="1019"/>
      <c r="BB45" s="1003"/>
      <c r="BC45" s="1004"/>
      <c r="BD45" s="1004"/>
      <c r="BE45" s="1004"/>
      <c r="BF45" s="1005"/>
    </row>
    <row r="46" spans="2:58" ht="20.25" customHeight="1" x14ac:dyDescent="0.2">
      <c r="B46" s="939">
        <f>B43+1</f>
        <v>9</v>
      </c>
      <c r="C46" s="1042"/>
      <c r="D46" s="1043"/>
      <c r="E46" s="1044"/>
      <c r="F46" s="316"/>
      <c r="G46" s="1023"/>
      <c r="H46" s="1025"/>
      <c r="I46" s="955"/>
      <c r="J46" s="955"/>
      <c r="K46" s="956"/>
      <c r="L46" s="1026"/>
      <c r="M46" s="1027"/>
      <c r="N46" s="1027"/>
      <c r="O46" s="1028"/>
      <c r="P46" s="1032" t="s">
        <v>780</v>
      </c>
      <c r="Q46" s="1033"/>
      <c r="R46" s="1034"/>
      <c r="S46" s="366"/>
      <c r="T46" s="367"/>
      <c r="U46" s="367"/>
      <c r="V46" s="367"/>
      <c r="W46" s="367"/>
      <c r="X46" s="367"/>
      <c r="Y46" s="368"/>
      <c r="Z46" s="366"/>
      <c r="AA46" s="367"/>
      <c r="AB46" s="367"/>
      <c r="AC46" s="367"/>
      <c r="AD46" s="367"/>
      <c r="AE46" s="367"/>
      <c r="AF46" s="368"/>
      <c r="AG46" s="366"/>
      <c r="AH46" s="367"/>
      <c r="AI46" s="367"/>
      <c r="AJ46" s="367"/>
      <c r="AK46" s="367"/>
      <c r="AL46" s="367"/>
      <c r="AM46" s="368"/>
      <c r="AN46" s="366"/>
      <c r="AO46" s="367"/>
      <c r="AP46" s="367"/>
      <c r="AQ46" s="367"/>
      <c r="AR46" s="367"/>
      <c r="AS46" s="367"/>
      <c r="AT46" s="368"/>
      <c r="AU46" s="366"/>
      <c r="AV46" s="367"/>
      <c r="AW46" s="367"/>
      <c r="AX46" s="1109"/>
      <c r="AY46" s="1110"/>
      <c r="AZ46" s="1111"/>
      <c r="BA46" s="1112"/>
      <c r="BB46" s="1039"/>
      <c r="BC46" s="1040"/>
      <c r="BD46" s="1040"/>
      <c r="BE46" s="1040"/>
      <c r="BF46" s="1041"/>
    </row>
    <row r="47" spans="2:58" ht="20.25" customHeight="1" x14ac:dyDescent="0.2">
      <c r="B47" s="939"/>
      <c r="C47" s="1045"/>
      <c r="D47" s="1046"/>
      <c r="E47" s="1047"/>
      <c r="F47" s="308"/>
      <c r="G47" s="950"/>
      <c r="H47" s="954"/>
      <c r="I47" s="955"/>
      <c r="J47" s="955"/>
      <c r="K47" s="956"/>
      <c r="L47" s="960"/>
      <c r="M47" s="961"/>
      <c r="N47" s="961"/>
      <c r="O47" s="962"/>
      <c r="P47" s="1006" t="s">
        <v>520</v>
      </c>
      <c r="Q47" s="1007"/>
      <c r="R47" s="1008"/>
      <c r="S47" s="309" t="str">
        <f>IF(S46="","",VLOOKUP(S46,'シフト記号表（勤務時間帯）'!$C$6:$K$35,9,FALSE))</f>
        <v/>
      </c>
      <c r="T47" s="310" t="str">
        <f>IF(T46="","",VLOOKUP(T46,'シフト記号表（勤務時間帯）'!$C$6:$K$35,9,FALSE))</f>
        <v/>
      </c>
      <c r="U47" s="310" t="str">
        <f>IF(U46="","",VLOOKUP(U46,'シフト記号表（勤務時間帯）'!$C$6:$K$35,9,FALSE))</f>
        <v/>
      </c>
      <c r="V47" s="310" t="str">
        <f>IF(V46="","",VLOOKUP(V46,'シフト記号表（勤務時間帯）'!$C$6:$K$35,9,FALSE))</f>
        <v/>
      </c>
      <c r="W47" s="310" t="str">
        <f>IF(W46="","",VLOOKUP(W46,'シフト記号表（勤務時間帯）'!$C$6:$K$35,9,FALSE))</f>
        <v/>
      </c>
      <c r="X47" s="310" t="str">
        <f>IF(X46="","",VLOOKUP(X46,'シフト記号表（勤務時間帯）'!$C$6:$K$35,9,FALSE))</f>
        <v/>
      </c>
      <c r="Y47" s="311" t="str">
        <f>IF(Y46="","",VLOOKUP(Y46,'シフト記号表（勤務時間帯）'!$C$6:$K$35,9,FALSE))</f>
        <v/>
      </c>
      <c r="Z47" s="309" t="str">
        <f>IF(Z46="","",VLOOKUP(Z46,'シフト記号表（勤務時間帯）'!$C$6:$K$35,9,FALSE))</f>
        <v/>
      </c>
      <c r="AA47" s="310" t="str">
        <f>IF(AA46="","",VLOOKUP(AA46,'シフト記号表（勤務時間帯）'!$C$6:$K$35,9,FALSE))</f>
        <v/>
      </c>
      <c r="AB47" s="310" t="str">
        <f>IF(AB46="","",VLOOKUP(AB46,'シフト記号表（勤務時間帯）'!$C$6:$K$35,9,FALSE))</f>
        <v/>
      </c>
      <c r="AC47" s="310" t="str">
        <f>IF(AC46="","",VLOOKUP(AC46,'シフト記号表（勤務時間帯）'!$C$6:$K$35,9,FALSE))</f>
        <v/>
      </c>
      <c r="AD47" s="310" t="str">
        <f>IF(AD46="","",VLOOKUP(AD46,'シフト記号表（勤務時間帯）'!$C$6:$K$35,9,FALSE))</f>
        <v/>
      </c>
      <c r="AE47" s="310" t="str">
        <f>IF(AE46="","",VLOOKUP(AE46,'シフト記号表（勤務時間帯）'!$C$6:$K$35,9,FALSE))</f>
        <v/>
      </c>
      <c r="AF47" s="311" t="str">
        <f>IF(AF46="","",VLOOKUP(AF46,'シフト記号表（勤務時間帯）'!$C$6:$K$35,9,FALSE))</f>
        <v/>
      </c>
      <c r="AG47" s="309" t="str">
        <f>IF(AG46="","",VLOOKUP(AG46,'シフト記号表（勤務時間帯）'!$C$6:$K$35,9,FALSE))</f>
        <v/>
      </c>
      <c r="AH47" s="310" t="str">
        <f>IF(AH46="","",VLOOKUP(AH46,'シフト記号表（勤務時間帯）'!$C$6:$K$35,9,FALSE))</f>
        <v/>
      </c>
      <c r="AI47" s="310" t="str">
        <f>IF(AI46="","",VLOOKUP(AI46,'シフト記号表（勤務時間帯）'!$C$6:$K$35,9,FALSE))</f>
        <v/>
      </c>
      <c r="AJ47" s="310" t="str">
        <f>IF(AJ46="","",VLOOKUP(AJ46,'シフト記号表（勤務時間帯）'!$C$6:$K$35,9,FALSE))</f>
        <v/>
      </c>
      <c r="AK47" s="310" t="str">
        <f>IF(AK46="","",VLOOKUP(AK46,'シフト記号表（勤務時間帯）'!$C$6:$K$35,9,FALSE))</f>
        <v/>
      </c>
      <c r="AL47" s="310" t="str">
        <f>IF(AL46="","",VLOOKUP(AL46,'シフト記号表（勤務時間帯）'!$C$6:$K$35,9,FALSE))</f>
        <v/>
      </c>
      <c r="AM47" s="311" t="str">
        <f>IF(AM46="","",VLOOKUP(AM46,'シフト記号表（勤務時間帯）'!$C$6:$K$35,9,FALSE))</f>
        <v/>
      </c>
      <c r="AN47" s="309" t="str">
        <f>IF(AN46="","",VLOOKUP(AN46,'シフト記号表（勤務時間帯）'!$C$6:$K$35,9,FALSE))</f>
        <v/>
      </c>
      <c r="AO47" s="310" t="str">
        <f>IF(AO46="","",VLOOKUP(AO46,'シフト記号表（勤務時間帯）'!$C$6:$K$35,9,FALSE))</f>
        <v/>
      </c>
      <c r="AP47" s="310" t="str">
        <f>IF(AP46="","",VLOOKUP(AP46,'シフト記号表（勤務時間帯）'!$C$6:$K$35,9,FALSE))</f>
        <v/>
      </c>
      <c r="AQ47" s="310" t="str">
        <f>IF(AQ46="","",VLOOKUP(AQ46,'シフト記号表（勤務時間帯）'!$C$6:$K$35,9,FALSE))</f>
        <v/>
      </c>
      <c r="AR47" s="310" t="str">
        <f>IF(AR46="","",VLOOKUP(AR46,'シフト記号表（勤務時間帯）'!$C$6:$K$35,9,FALSE))</f>
        <v/>
      </c>
      <c r="AS47" s="310" t="str">
        <f>IF(AS46="","",VLOOKUP(AS46,'シフト記号表（勤務時間帯）'!$C$6:$K$35,9,FALSE))</f>
        <v/>
      </c>
      <c r="AT47" s="311" t="str">
        <f>IF(AT46="","",VLOOKUP(AT46,'シフト記号表（勤務時間帯）'!$C$6:$K$35,9,FALSE))</f>
        <v/>
      </c>
      <c r="AU47" s="309" t="str">
        <f>IF(AU46="","",VLOOKUP(AU46,'シフト記号表（勤務時間帯）'!$C$6:$K$35,9,FALSE))</f>
        <v/>
      </c>
      <c r="AV47" s="310" t="str">
        <f>IF(AV46="","",VLOOKUP(AV46,'シフト記号表（勤務時間帯）'!$C$6:$K$35,9,FALSE))</f>
        <v/>
      </c>
      <c r="AW47" s="310" t="str">
        <f>IF(AW46="","",VLOOKUP(AW46,'シフト記号表（勤務時間帯）'!$C$6:$K$35,9,FALSE))</f>
        <v/>
      </c>
      <c r="AX47" s="1009">
        <f>IF($BB$3="４週",SUM(S47:AT47),IF($BB$3="暦月",SUM(S47:AW47),""))</f>
        <v>0</v>
      </c>
      <c r="AY47" s="1010"/>
      <c r="AZ47" s="1011">
        <f>IF($BB$3="４週",AX47/4,IF($BB$3="暦月",'勤務形態一覧表（100名）'!AX47/('勤務形態一覧表（100名）'!$BB$8/7),""))</f>
        <v>0</v>
      </c>
      <c r="BA47" s="1012"/>
      <c r="BB47" s="1000"/>
      <c r="BC47" s="1001"/>
      <c r="BD47" s="1001"/>
      <c r="BE47" s="1001"/>
      <c r="BF47" s="1002"/>
    </row>
    <row r="48" spans="2:58" ht="20.25" customHeight="1" x14ac:dyDescent="0.2">
      <c r="B48" s="939"/>
      <c r="C48" s="1048"/>
      <c r="D48" s="1049"/>
      <c r="E48" s="1050"/>
      <c r="F48" s="308">
        <f>C46</f>
        <v>0</v>
      </c>
      <c r="G48" s="1024"/>
      <c r="H48" s="954"/>
      <c r="I48" s="955"/>
      <c r="J48" s="955"/>
      <c r="K48" s="956"/>
      <c r="L48" s="1029"/>
      <c r="M48" s="1030"/>
      <c r="N48" s="1030"/>
      <c r="O48" s="1031"/>
      <c r="P48" s="1013" t="s">
        <v>521</v>
      </c>
      <c r="Q48" s="1014"/>
      <c r="R48" s="1015"/>
      <c r="S48" s="313" t="str">
        <f>IF(S46="","",VLOOKUP(S46,'シフト記号表（勤務時間帯）'!$C$6:$U$35,19,FALSE))</f>
        <v/>
      </c>
      <c r="T48" s="314" t="str">
        <f>IF(T46="","",VLOOKUP(T46,'シフト記号表（勤務時間帯）'!$C$6:$U$35,19,FALSE))</f>
        <v/>
      </c>
      <c r="U48" s="314" t="str">
        <f>IF(U46="","",VLOOKUP(U46,'シフト記号表（勤務時間帯）'!$C$6:$U$35,19,FALSE))</f>
        <v/>
      </c>
      <c r="V48" s="314" t="str">
        <f>IF(V46="","",VLOOKUP(V46,'シフト記号表（勤務時間帯）'!$C$6:$U$35,19,FALSE))</f>
        <v/>
      </c>
      <c r="W48" s="314" t="str">
        <f>IF(W46="","",VLOOKUP(W46,'シフト記号表（勤務時間帯）'!$C$6:$U$35,19,FALSE))</f>
        <v/>
      </c>
      <c r="X48" s="314" t="str">
        <f>IF(X46="","",VLOOKUP(X46,'シフト記号表（勤務時間帯）'!$C$6:$U$35,19,FALSE))</f>
        <v/>
      </c>
      <c r="Y48" s="315" t="str">
        <f>IF(Y46="","",VLOOKUP(Y46,'シフト記号表（勤務時間帯）'!$C$6:$U$35,19,FALSE))</f>
        <v/>
      </c>
      <c r="Z48" s="313" t="str">
        <f>IF(Z46="","",VLOOKUP(Z46,'シフト記号表（勤務時間帯）'!$C$6:$U$35,19,FALSE))</f>
        <v/>
      </c>
      <c r="AA48" s="314" t="str">
        <f>IF(AA46="","",VLOOKUP(AA46,'シフト記号表（勤務時間帯）'!$C$6:$U$35,19,FALSE))</f>
        <v/>
      </c>
      <c r="AB48" s="314" t="str">
        <f>IF(AB46="","",VLOOKUP(AB46,'シフト記号表（勤務時間帯）'!$C$6:$U$35,19,FALSE))</f>
        <v/>
      </c>
      <c r="AC48" s="314" t="str">
        <f>IF(AC46="","",VLOOKUP(AC46,'シフト記号表（勤務時間帯）'!$C$6:$U$35,19,FALSE))</f>
        <v/>
      </c>
      <c r="AD48" s="314" t="str">
        <f>IF(AD46="","",VLOOKUP(AD46,'シフト記号表（勤務時間帯）'!$C$6:$U$35,19,FALSE))</f>
        <v/>
      </c>
      <c r="AE48" s="314" t="str">
        <f>IF(AE46="","",VLOOKUP(AE46,'シフト記号表（勤務時間帯）'!$C$6:$U$35,19,FALSE))</f>
        <v/>
      </c>
      <c r="AF48" s="315" t="str">
        <f>IF(AF46="","",VLOOKUP(AF46,'シフト記号表（勤務時間帯）'!$C$6:$U$35,19,FALSE))</f>
        <v/>
      </c>
      <c r="AG48" s="313" t="str">
        <f>IF(AG46="","",VLOOKUP(AG46,'シフト記号表（勤務時間帯）'!$C$6:$U$35,19,FALSE))</f>
        <v/>
      </c>
      <c r="AH48" s="314" t="str">
        <f>IF(AH46="","",VLOOKUP(AH46,'シフト記号表（勤務時間帯）'!$C$6:$U$35,19,FALSE))</f>
        <v/>
      </c>
      <c r="AI48" s="314" t="str">
        <f>IF(AI46="","",VLOOKUP(AI46,'シフト記号表（勤務時間帯）'!$C$6:$U$35,19,FALSE))</f>
        <v/>
      </c>
      <c r="AJ48" s="314" t="str">
        <f>IF(AJ46="","",VLOOKUP(AJ46,'シフト記号表（勤務時間帯）'!$C$6:$U$35,19,FALSE))</f>
        <v/>
      </c>
      <c r="AK48" s="314" t="str">
        <f>IF(AK46="","",VLOOKUP(AK46,'シフト記号表（勤務時間帯）'!$C$6:$U$35,19,FALSE))</f>
        <v/>
      </c>
      <c r="AL48" s="314" t="str">
        <f>IF(AL46="","",VLOOKUP(AL46,'シフト記号表（勤務時間帯）'!$C$6:$U$35,19,FALSE))</f>
        <v/>
      </c>
      <c r="AM48" s="315" t="str">
        <f>IF(AM46="","",VLOOKUP(AM46,'シフト記号表（勤務時間帯）'!$C$6:$U$35,19,FALSE))</f>
        <v/>
      </c>
      <c r="AN48" s="313" t="str">
        <f>IF(AN46="","",VLOOKUP(AN46,'シフト記号表（勤務時間帯）'!$C$6:$U$35,19,FALSE))</f>
        <v/>
      </c>
      <c r="AO48" s="314" t="str">
        <f>IF(AO46="","",VLOOKUP(AO46,'シフト記号表（勤務時間帯）'!$C$6:$U$35,19,FALSE))</f>
        <v/>
      </c>
      <c r="AP48" s="314" t="str">
        <f>IF(AP46="","",VLOOKUP(AP46,'シフト記号表（勤務時間帯）'!$C$6:$U$35,19,FALSE))</f>
        <v/>
      </c>
      <c r="AQ48" s="314" t="str">
        <f>IF(AQ46="","",VLOOKUP(AQ46,'シフト記号表（勤務時間帯）'!$C$6:$U$35,19,FALSE))</f>
        <v/>
      </c>
      <c r="AR48" s="314" t="str">
        <f>IF(AR46="","",VLOOKUP(AR46,'シフト記号表（勤務時間帯）'!$C$6:$U$35,19,FALSE))</f>
        <v/>
      </c>
      <c r="AS48" s="314" t="str">
        <f>IF(AS46="","",VLOOKUP(AS46,'シフト記号表（勤務時間帯）'!$C$6:$U$35,19,FALSE))</f>
        <v/>
      </c>
      <c r="AT48" s="315" t="str">
        <f>IF(AT46="","",VLOOKUP(AT46,'シフト記号表（勤務時間帯）'!$C$6:$U$35,19,FALSE))</f>
        <v/>
      </c>
      <c r="AU48" s="313" t="str">
        <f>IF(AU46="","",VLOOKUP(AU46,'シフト記号表（勤務時間帯）'!$C$6:$U$35,19,FALSE))</f>
        <v/>
      </c>
      <c r="AV48" s="314" t="str">
        <f>IF(AV46="","",VLOOKUP(AV46,'シフト記号表（勤務時間帯）'!$C$6:$U$35,19,FALSE))</f>
        <v/>
      </c>
      <c r="AW48" s="314" t="str">
        <f>IF(AW46="","",VLOOKUP(AW46,'シフト記号表（勤務時間帯）'!$C$6:$U$35,19,FALSE))</f>
        <v/>
      </c>
      <c r="AX48" s="1016">
        <f>IF($BB$3="４週",SUM(S48:AT48),IF($BB$3="暦月",SUM(S48:AW48),""))</f>
        <v>0</v>
      </c>
      <c r="AY48" s="1017"/>
      <c r="AZ48" s="1018">
        <f>IF($BB$3="４週",AX48/4,IF($BB$3="暦月",'勤務形態一覧表（100名）'!AX48/('勤務形態一覧表（100名）'!$BB$8/7),""))</f>
        <v>0</v>
      </c>
      <c r="BA48" s="1019"/>
      <c r="BB48" s="1003"/>
      <c r="BC48" s="1004"/>
      <c r="BD48" s="1004"/>
      <c r="BE48" s="1004"/>
      <c r="BF48" s="1005"/>
    </row>
    <row r="49" spans="2:58" ht="20.25" customHeight="1" x14ac:dyDescent="0.2">
      <c r="B49" s="939">
        <f>B46+1</f>
        <v>10</v>
      </c>
      <c r="C49" s="1042"/>
      <c r="D49" s="1043"/>
      <c r="E49" s="1044"/>
      <c r="F49" s="316"/>
      <c r="G49" s="1023"/>
      <c r="H49" s="1025"/>
      <c r="I49" s="955"/>
      <c r="J49" s="955"/>
      <c r="K49" s="956"/>
      <c r="L49" s="1026"/>
      <c r="M49" s="1027"/>
      <c r="N49" s="1027"/>
      <c r="O49" s="1028"/>
      <c r="P49" s="1032" t="s">
        <v>777</v>
      </c>
      <c r="Q49" s="1033"/>
      <c r="R49" s="1034"/>
      <c r="S49" s="366"/>
      <c r="T49" s="367"/>
      <c r="U49" s="367"/>
      <c r="V49" s="367"/>
      <c r="W49" s="367"/>
      <c r="X49" s="367"/>
      <c r="Y49" s="368"/>
      <c r="Z49" s="366"/>
      <c r="AA49" s="367"/>
      <c r="AB49" s="367"/>
      <c r="AC49" s="367"/>
      <c r="AD49" s="367"/>
      <c r="AE49" s="367"/>
      <c r="AF49" s="368"/>
      <c r="AG49" s="366"/>
      <c r="AH49" s="367"/>
      <c r="AI49" s="367"/>
      <c r="AJ49" s="367"/>
      <c r="AK49" s="367"/>
      <c r="AL49" s="367"/>
      <c r="AM49" s="368"/>
      <c r="AN49" s="366"/>
      <c r="AO49" s="367"/>
      <c r="AP49" s="367"/>
      <c r="AQ49" s="367"/>
      <c r="AR49" s="367"/>
      <c r="AS49" s="367"/>
      <c r="AT49" s="368"/>
      <c r="AU49" s="366"/>
      <c r="AV49" s="367"/>
      <c r="AW49" s="367"/>
      <c r="AX49" s="1109"/>
      <c r="AY49" s="1110"/>
      <c r="AZ49" s="1111"/>
      <c r="BA49" s="1112"/>
      <c r="BB49" s="1039"/>
      <c r="BC49" s="1040"/>
      <c r="BD49" s="1040"/>
      <c r="BE49" s="1040"/>
      <c r="BF49" s="1041"/>
    </row>
    <row r="50" spans="2:58" ht="20.25" customHeight="1" x14ac:dyDescent="0.2">
      <c r="B50" s="939"/>
      <c r="C50" s="1045"/>
      <c r="D50" s="1046"/>
      <c r="E50" s="1047"/>
      <c r="F50" s="308"/>
      <c r="G50" s="950"/>
      <c r="H50" s="954"/>
      <c r="I50" s="955"/>
      <c r="J50" s="955"/>
      <c r="K50" s="956"/>
      <c r="L50" s="960"/>
      <c r="M50" s="961"/>
      <c r="N50" s="961"/>
      <c r="O50" s="962"/>
      <c r="P50" s="1006" t="s">
        <v>520</v>
      </c>
      <c r="Q50" s="1007"/>
      <c r="R50" s="1008"/>
      <c r="S50" s="309" t="str">
        <f>IF(S49="","",VLOOKUP(S49,'シフト記号表（勤務時間帯）'!$C$6:$K$35,9,FALSE))</f>
        <v/>
      </c>
      <c r="T50" s="310" t="str">
        <f>IF(T49="","",VLOOKUP(T49,'シフト記号表（勤務時間帯）'!$C$6:$K$35,9,FALSE))</f>
        <v/>
      </c>
      <c r="U50" s="310" t="str">
        <f>IF(U49="","",VLOOKUP(U49,'シフト記号表（勤務時間帯）'!$C$6:$K$35,9,FALSE))</f>
        <v/>
      </c>
      <c r="V50" s="310" t="str">
        <f>IF(V49="","",VLOOKUP(V49,'シフト記号表（勤務時間帯）'!$C$6:$K$35,9,FALSE))</f>
        <v/>
      </c>
      <c r="W50" s="310" t="str">
        <f>IF(W49="","",VLOOKUP(W49,'シフト記号表（勤務時間帯）'!$C$6:$K$35,9,FALSE))</f>
        <v/>
      </c>
      <c r="X50" s="310" t="str">
        <f>IF(X49="","",VLOOKUP(X49,'シフト記号表（勤務時間帯）'!$C$6:$K$35,9,FALSE))</f>
        <v/>
      </c>
      <c r="Y50" s="311" t="str">
        <f>IF(Y49="","",VLOOKUP(Y49,'シフト記号表（勤務時間帯）'!$C$6:$K$35,9,FALSE))</f>
        <v/>
      </c>
      <c r="Z50" s="309" t="str">
        <f>IF(Z49="","",VLOOKUP(Z49,'シフト記号表（勤務時間帯）'!$C$6:$K$35,9,FALSE))</f>
        <v/>
      </c>
      <c r="AA50" s="310" t="str">
        <f>IF(AA49="","",VLOOKUP(AA49,'シフト記号表（勤務時間帯）'!$C$6:$K$35,9,FALSE))</f>
        <v/>
      </c>
      <c r="AB50" s="310" t="str">
        <f>IF(AB49="","",VLOOKUP(AB49,'シフト記号表（勤務時間帯）'!$C$6:$K$35,9,FALSE))</f>
        <v/>
      </c>
      <c r="AC50" s="310" t="str">
        <f>IF(AC49="","",VLOOKUP(AC49,'シフト記号表（勤務時間帯）'!$C$6:$K$35,9,FALSE))</f>
        <v/>
      </c>
      <c r="AD50" s="310" t="str">
        <f>IF(AD49="","",VLOOKUP(AD49,'シフト記号表（勤務時間帯）'!$C$6:$K$35,9,FALSE))</f>
        <v/>
      </c>
      <c r="AE50" s="310" t="str">
        <f>IF(AE49="","",VLOOKUP(AE49,'シフト記号表（勤務時間帯）'!$C$6:$K$35,9,FALSE))</f>
        <v/>
      </c>
      <c r="AF50" s="311" t="str">
        <f>IF(AF49="","",VLOOKUP(AF49,'シフト記号表（勤務時間帯）'!$C$6:$K$35,9,FALSE))</f>
        <v/>
      </c>
      <c r="AG50" s="309" t="str">
        <f>IF(AG49="","",VLOOKUP(AG49,'シフト記号表（勤務時間帯）'!$C$6:$K$35,9,FALSE))</f>
        <v/>
      </c>
      <c r="AH50" s="310" t="str">
        <f>IF(AH49="","",VLOOKUP(AH49,'シフト記号表（勤務時間帯）'!$C$6:$K$35,9,FALSE))</f>
        <v/>
      </c>
      <c r="AI50" s="310" t="str">
        <f>IF(AI49="","",VLOOKUP(AI49,'シフト記号表（勤務時間帯）'!$C$6:$K$35,9,FALSE))</f>
        <v/>
      </c>
      <c r="AJ50" s="310" t="str">
        <f>IF(AJ49="","",VLOOKUP(AJ49,'シフト記号表（勤務時間帯）'!$C$6:$K$35,9,FALSE))</f>
        <v/>
      </c>
      <c r="AK50" s="310" t="str">
        <f>IF(AK49="","",VLOOKUP(AK49,'シフト記号表（勤務時間帯）'!$C$6:$K$35,9,FALSE))</f>
        <v/>
      </c>
      <c r="AL50" s="310" t="str">
        <f>IF(AL49="","",VLOOKUP(AL49,'シフト記号表（勤務時間帯）'!$C$6:$K$35,9,FALSE))</f>
        <v/>
      </c>
      <c r="AM50" s="311" t="str">
        <f>IF(AM49="","",VLOOKUP(AM49,'シフト記号表（勤務時間帯）'!$C$6:$K$35,9,FALSE))</f>
        <v/>
      </c>
      <c r="AN50" s="309" t="str">
        <f>IF(AN49="","",VLOOKUP(AN49,'シフト記号表（勤務時間帯）'!$C$6:$K$35,9,FALSE))</f>
        <v/>
      </c>
      <c r="AO50" s="310" t="str">
        <f>IF(AO49="","",VLOOKUP(AO49,'シフト記号表（勤務時間帯）'!$C$6:$K$35,9,FALSE))</f>
        <v/>
      </c>
      <c r="AP50" s="310" t="str">
        <f>IF(AP49="","",VLOOKUP(AP49,'シフト記号表（勤務時間帯）'!$C$6:$K$35,9,FALSE))</f>
        <v/>
      </c>
      <c r="AQ50" s="310" t="str">
        <f>IF(AQ49="","",VLOOKUP(AQ49,'シフト記号表（勤務時間帯）'!$C$6:$K$35,9,FALSE))</f>
        <v/>
      </c>
      <c r="AR50" s="310" t="str">
        <f>IF(AR49="","",VLOOKUP(AR49,'シフト記号表（勤務時間帯）'!$C$6:$K$35,9,FALSE))</f>
        <v/>
      </c>
      <c r="AS50" s="310" t="str">
        <f>IF(AS49="","",VLOOKUP(AS49,'シフト記号表（勤務時間帯）'!$C$6:$K$35,9,FALSE))</f>
        <v/>
      </c>
      <c r="AT50" s="311" t="str">
        <f>IF(AT49="","",VLOOKUP(AT49,'シフト記号表（勤務時間帯）'!$C$6:$K$35,9,FALSE))</f>
        <v/>
      </c>
      <c r="AU50" s="309" t="str">
        <f>IF(AU49="","",VLOOKUP(AU49,'シフト記号表（勤務時間帯）'!$C$6:$K$35,9,FALSE))</f>
        <v/>
      </c>
      <c r="AV50" s="310" t="str">
        <f>IF(AV49="","",VLOOKUP(AV49,'シフト記号表（勤務時間帯）'!$C$6:$K$35,9,FALSE))</f>
        <v/>
      </c>
      <c r="AW50" s="310" t="str">
        <f>IF(AW49="","",VLOOKUP(AW49,'シフト記号表（勤務時間帯）'!$C$6:$K$35,9,FALSE))</f>
        <v/>
      </c>
      <c r="AX50" s="1009">
        <f>IF($BB$3="４週",SUM(S50:AT50),IF($BB$3="暦月",SUM(S50:AW50),""))</f>
        <v>0</v>
      </c>
      <c r="AY50" s="1010"/>
      <c r="AZ50" s="1011">
        <f>IF($BB$3="４週",AX50/4,IF($BB$3="暦月",'勤務形態一覧表（100名）'!AX50/('勤務形態一覧表（100名）'!$BB$8/7),""))</f>
        <v>0</v>
      </c>
      <c r="BA50" s="1012"/>
      <c r="BB50" s="1000"/>
      <c r="BC50" s="1001"/>
      <c r="BD50" s="1001"/>
      <c r="BE50" s="1001"/>
      <c r="BF50" s="1002"/>
    </row>
    <row r="51" spans="2:58" ht="20.25" customHeight="1" x14ac:dyDescent="0.2">
      <c r="B51" s="939"/>
      <c r="C51" s="1048"/>
      <c r="D51" s="1049"/>
      <c r="E51" s="1050"/>
      <c r="F51" s="308">
        <f>C49</f>
        <v>0</v>
      </c>
      <c r="G51" s="1024"/>
      <c r="H51" s="954"/>
      <c r="I51" s="955"/>
      <c r="J51" s="955"/>
      <c r="K51" s="956"/>
      <c r="L51" s="1029"/>
      <c r="M51" s="1030"/>
      <c r="N51" s="1030"/>
      <c r="O51" s="1031"/>
      <c r="P51" s="1013" t="s">
        <v>521</v>
      </c>
      <c r="Q51" s="1014"/>
      <c r="R51" s="1015"/>
      <c r="S51" s="313" t="str">
        <f>IF(S49="","",VLOOKUP(S49,'シフト記号表（勤務時間帯）'!$C$6:$U$35,19,FALSE))</f>
        <v/>
      </c>
      <c r="T51" s="314" t="str">
        <f>IF(T49="","",VLOOKUP(T49,'シフト記号表（勤務時間帯）'!$C$6:$U$35,19,FALSE))</f>
        <v/>
      </c>
      <c r="U51" s="314" t="str">
        <f>IF(U49="","",VLOOKUP(U49,'シフト記号表（勤務時間帯）'!$C$6:$U$35,19,FALSE))</f>
        <v/>
      </c>
      <c r="V51" s="314" t="str">
        <f>IF(V49="","",VLOOKUP(V49,'シフト記号表（勤務時間帯）'!$C$6:$U$35,19,FALSE))</f>
        <v/>
      </c>
      <c r="W51" s="314" t="str">
        <f>IF(W49="","",VLOOKUP(W49,'シフト記号表（勤務時間帯）'!$C$6:$U$35,19,FALSE))</f>
        <v/>
      </c>
      <c r="X51" s="314" t="str">
        <f>IF(X49="","",VLOOKUP(X49,'シフト記号表（勤務時間帯）'!$C$6:$U$35,19,FALSE))</f>
        <v/>
      </c>
      <c r="Y51" s="315" t="str">
        <f>IF(Y49="","",VLOOKUP(Y49,'シフト記号表（勤務時間帯）'!$C$6:$U$35,19,FALSE))</f>
        <v/>
      </c>
      <c r="Z51" s="313" t="str">
        <f>IF(Z49="","",VLOOKUP(Z49,'シフト記号表（勤務時間帯）'!$C$6:$U$35,19,FALSE))</f>
        <v/>
      </c>
      <c r="AA51" s="314" t="str">
        <f>IF(AA49="","",VLOOKUP(AA49,'シフト記号表（勤務時間帯）'!$C$6:$U$35,19,FALSE))</f>
        <v/>
      </c>
      <c r="AB51" s="314" t="str">
        <f>IF(AB49="","",VLOOKUP(AB49,'シフト記号表（勤務時間帯）'!$C$6:$U$35,19,FALSE))</f>
        <v/>
      </c>
      <c r="AC51" s="314" t="str">
        <f>IF(AC49="","",VLOOKUP(AC49,'シフト記号表（勤務時間帯）'!$C$6:$U$35,19,FALSE))</f>
        <v/>
      </c>
      <c r="AD51" s="314" t="str">
        <f>IF(AD49="","",VLOOKUP(AD49,'シフト記号表（勤務時間帯）'!$C$6:$U$35,19,FALSE))</f>
        <v/>
      </c>
      <c r="AE51" s="314" t="str">
        <f>IF(AE49="","",VLOOKUP(AE49,'シフト記号表（勤務時間帯）'!$C$6:$U$35,19,FALSE))</f>
        <v/>
      </c>
      <c r="AF51" s="315" t="str">
        <f>IF(AF49="","",VLOOKUP(AF49,'シフト記号表（勤務時間帯）'!$C$6:$U$35,19,FALSE))</f>
        <v/>
      </c>
      <c r="AG51" s="313" t="str">
        <f>IF(AG49="","",VLOOKUP(AG49,'シフト記号表（勤務時間帯）'!$C$6:$U$35,19,FALSE))</f>
        <v/>
      </c>
      <c r="AH51" s="314" t="str">
        <f>IF(AH49="","",VLOOKUP(AH49,'シフト記号表（勤務時間帯）'!$C$6:$U$35,19,FALSE))</f>
        <v/>
      </c>
      <c r="AI51" s="314" t="str">
        <f>IF(AI49="","",VLOOKUP(AI49,'シフト記号表（勤務時間帯）'!$C$6:$U$35,19,FALSE))</f>
        <v/>
      </c>
      <c r="AJ51" s="314" t="str">
        <f>IF(AJ49="","",VLOOKUP(AJ49,'シフト記号表（勤務時間帯）'!$C$6:$U$35,19,FALSE))</f>
        <v/>
      </c>
      <c r="AK51" s="314" t="str">
        <f>IF(AK49="","",VLOOKUP(AK49,'シフト記号表（勤務時間帯）'!$C$6:$U$35,19,FALSE))</f>
        <v/>
      </c>
      <c r="AL51" s="314" t="str">
        <f>IF(AL49="","",VLOOKUP(AL49,'シフト記号表（勤務時間帯）'!$C$6:$U$35,19,FALSE))</f>
        <v/>
      </c>
      <c r="AM51" s="315" t="str">
        <f>IF(AM49="","",VLOOKUP(AM49,'シフト記号表（勤務時間帯）'!$C$6:$U$35,19,FALSE))</f>
        <v/>
      </c>
      <c r="AN51" s="313" t="str">
        <f>IF(AN49="","",VLOOKUP(AN49,'シフト記号表（勤務時間帯）'!$C$6:$U$35,19,FALSE))</f>
        <v/>
      </c>
      <c r="AO51" s="314" t="str">
        <f>IF(AO49="","",VLOOKUP(AO49,'シフト記号表（勤務時間帯）'!$C$6:$U$35,19,FALSE))</f>
        <v/>
      </c>
      <c r="AP51" s="314" t="str">
        <f>IF(AP49="","",VLOOKUP(AP49,'シフト記号表（勤務時間帯）'!$C$6:$U$35,19,FALSE))</f>
        <v/>
      </c>
      <c r="AQ51" s="314" t="str">
        <f>IF(AQ49="","",VLOOKUP(AQ49,'シフト記号表（勤務時間帯）'!$C$6:$U$35,19,FALSE))</f>
        <v/>
      </c>
      <c r="AR51" s="314" t="str">
        <f>IF(AR49="","",VLOOKUP(AR49,'シフト記号表（勤務時間帯）'!$C$6:$U$35,19,FALSE))</f>
        <v/>
      </c>
      <c r="AS51" s="314" t="str">
        <f>IF(AS49="","",VLOOKUP(AS49,'シフト記号表（勤務時間帯）'!$C$6:$U$35,19,FALSE))</f>
        <v/>
      </c>
      <c r="AT51" s="315" t="str">
        <f>IF(AT49="","",VLOOKUP(AT49,'シフト記号表（勤務時間帯）'!$C$6:$U$35,19,FALSE))</f>
        <v/>
      </c>
      <c r="AU51" s="313" t="str">
        <f>IF(AU49="","",VLOOKUP(AU49,'シフト記号表（勤務時間帯）'!$C$6:$U$35,19,FALSE))</f>
        <v/>
      </c>
      <c r="AV51" s="314" t="str">
        <f>IF(AV49="","",VLOOKUP(AV49,'シフト記号表（勤務時間帯）'!$C$6:$U$35,19,FALSE))</f>
        <v/>
      </c>
      <c r="AW51" s="314" t="str">
        <f>IF(AW49="","",VLOOKUP(AW49,'シフト記号表（勤務時間帯）'!$C$6:$U$35,19,FALSE))</f>
        <v/>
      </c>
      <c r="AX51" s="1016">
        <f>IF($BB$3="４週",SUM(S51:AT51),IF($BB$3="暦月",SUM(S51:AW51),""))</f>
        <v>0</v>
      </c>
      <c r="AY51" s="1017"/>
      <c r="AZ51" s="1018">
        <f>IF($BB$3="４週",AX51/4,IF($BB$3="暦月",'勤務形態一覧表（100名）'!AX51/('勤務形態一覧表（100名）'!$BB$8/7),""))</f>
        <v>0</v>
      </c>
      <c r="BA51" s="1019"/>
      <c r="BB51" s="1003"/>
      <c r="BC51" s="1004"/>
      <c r="BD51" s="1004"/>
      <c r="BE51" s="1004"/>
      <c r="BF51" s="1005"/>
    </row>
    <row r="52" spans="2:58" ht="20.25" customHeight="1" x14ac:dyDescent="0.2">
      <c r="B52" s="939">
        <f>B49+1</f>
        <v>11</v>
      </c>
      <c r="C52" s="1042"/>
      <c r="D52" s="1043"/>
      <c r="E52" s="1044"/>
      <c r="F52" s="316"/>
      <c r="G52" s="1023"/>
      <c r="H52" s="1025"/>
      <c r="I52" s="955"/>
      <c r="J52" s="955"/>
      <c r="K52" s="956"/>
      <c r="L52" s="1026"/>
      <c r="M52" s="1027"/>
      <c r="N52" s="1027"/>
      <c r="O52" s="1028"/>
      <c r="P52" s="1032" t="s">
        <v>800</v>
      </c>
      <c r="Q52" s="1033"/>
      <c r="R52" s="1034"/>
      <c r="S52" s="366"/>
      <c r="T52" s="367"/>
      <c r="U52" s="367"/>
      <c r="V52" s="367"/>
      <c r="W52" s="367"/>
      <c r="X52" s="367"/>
      <c r="Y52" s="368"/>
      <c r="Z52" s="366"/>
      <c r="AA52" s="367"/>
      <c r="AB52" s="367"/>
      <c r="AC52" s="367"/>
      <c r="AD52" s="367"/>
      <c r="AE52" s="367"/>
      <c r="AF52" s="368"/>
      <c r="AG52" s="366"/>
      <c r="AH52" s="367"/>
      <c r="AI52" s="367"/>
      <c r="AJ52" s="367"/>
      <c r="AK52" s="367"/>
      <c r="AL52" s="367"/>
      <c r="AM52" s="368"/>
      <c r="AN52" s="366"/>
      <c r="AO52" s="367"/>
      <c r="AP52" s="367"/>
      <c r="AQ52" s="367"/>
      <c r="AR52" s="367"/>
      <c r="AS52" s="367"/>
      <c r="AT52" s="368"/>
      <c r="AU52" s="366"/>
      <c r="AV52" s="367"/>
      <c r="AW52" s="367"/>
      <c r="AX52" s="1109"/>
      <c r="AY52" s="1110"/>
      <c r="AZ52" s="1111"/>
      <c r="BA52" s="1112"/>
      <c r="BB52" s="1039"/>
      <c r="BC52" s="1040"/>
      <c r="BD52" s="1040"/>
      <c r="BE52" s="1040"/>
      <c r="BF52" s="1041"/>
    </row>
    <row r="53" spans="2:58" ht="20.25" customHeight="1" x14ac:dyDescent="0.2">
      <c r="B53" s="939"/>
      <c r="C53" s="1045"/>
      <c r="D53" s="1046"/>
      <c r="E53" s="1047"/>
      <c r="F53" s="308"/>
      <c r="G53" s="950"/>
      <c r="H53" s="954"/>
      <c r="I53" s="955"/>
      <c r="J53" s="955"/>
      <c r="K53" s="956"/>
      <c r="L53" s="960"/>
      <c r="M53" s="961"/>
      <c r="N53" s="961"/>
      <c r="O53" s="962"/>
      <c r="P53" s="1006" t="s">
        <v>520</v>
      </c>
      <c r="Q53" s="1007"/>
      <c r="R53" s="1008"/>
      <c r="S53" s="309" t="str">
        <f>IF(S52="","",VLOOKUP(S52,'シフト記号表（勤務時間帯）'!$C$6:$K$35,9,FALSE))</f>
        <v/>
      </c>
      <c r="T53" s="310" t="str">
        <f>IF(T52="","",VLOOKUP(T52,'シフト記号表（勤務時間帯）'!$C$6:$K$35,9,FALSE))</f>
        <v/>
      </c>
      <c r="U53" s="310" t="str">
        <f>IF(U52="","",VLOOKUP(U52,'シフト記号表（勤務時間帯）'!$C$6:$K$35,9,FALSE))</f>
        <v/>
      </c>
      <c r="V53" s="310" t="str">
        <f>IF(V52="","",VLOOKUP(V52,'シフト記号表（勤務時間帯）'!$C$6:$K$35,9,FALSE))</f>
        <v/>
      </c>
      <c r="W53" s="310" t="str">
        <f>IF(W52="","",VLOOKUP(W52,'シフト記号表（勤務時間帯）'!$C$6:$K$35,9,FALSE))</f>
        <v/>
      </c>
      <c r="X53" s="310" t="str">
        <f>IF(X52="","",VLOOKUP(X52,'シフト記号表（勤務時間帯）'!$C$6:$K$35,9,FALSE))</f>
        <v/>
      </c>
      <c r="Y53" s="311" t="str">
        <f>IF(Y52="","",VLOOKUP(Y52,'シフト記号表（勤務時間帯）'!$C$6:$K$35,9,FALSE))</f>
        <v/>
      </c>
      <c r="Z53" s="309" t="str">
        <f>IF(Z52="","",VLOOKUP(Z52,'シフト記号表（勤務時間帯）'!$C$6:$K$35,9,FALSE))</f>
        <v/>
      </c>
      <c r="AA53" s="310" t="str">
        <f>IF(AA52="","",VLOOKUP(AA52,'シフト記号表（勤務時間帯）'!$C$6:$K$35,9,FALSE))</f>
        <v/>
      </c>
      <c r="AB53" s="310" t="str">
        <f>IF(AB52="","",VLOOKUP(AB52,'シフト記号表（勤務時間帯）'!$C$6:$K$35,9,FALSE))</f>
        <v/>
      </c>
      <c r="AC53" s="310" t="str">
        <f>IF(AC52="","",VLOOKUP(AC52,'シフト記号表（勤務時間帯）'!$C$6:$K$35,9,FALSE))</f>
        <v/>
      </c>
      <c r="AD53" s="310" t="str">
        <f>IF(AD52="","",VLOOKUP(AD52,'シフト記号表（勤務時間帯）'!$C$6:$K$35,9,FALSE))</f>
        <v/>
      </c>
      <c r="AE53" s="310" t="str">
        <f>IF(AE52="","",VLOOKUP(AE52,'シフト記号表（勤務時間帯）'!$C$6:$K$35,9,FALSE))</f>
        <v/>
      </c>
      <c r="AF53" s="311" t="str">
        <f>IF(AF52="","",VLOOKUP(AF52,'シフト記号表（勤務時間帯）'!$C$6:$K$35,9,FALSE))</f>
        <v/>
      </c>
      <c r="AG53" s="309" t="str">
        <f>IF(AG52="","",VLOOKUP(AG52,'シフト記号表（勤務時間帯）'!$C$6:$K$35,9,FALSE))</f>
        <v/>
      </c>
      <c r="AH53" s="310" t="str">
        <f>IF(AH52="","",VLOOKUP(AH52,'シフト記号表（勤務時間帯）'!$C$6:$K$35,9,FALSE))</f>
        <v/>
      </c>
      <c r="AI53" s="310" t="str">
        <f>IF(AI52="","",VLOOKUP(AI52,'シフト記号表（勤務時間帯）'!$C$6:$K$35,9,FALSE))</f>
        <v/>
      </c>
      <c r="AJ53" s="310" t="str">
        <f>IF(AJ52="","",VLOOKUP(AJ52,'シフト記号表（勤務時間帯）'!$C$6:$K$35,9,FALSE))</f>
        <v/>
      </c>
      <c r="AK53" s="310" t="str">
        <f>IF(AK52="","",VLOOKUP(AK52,'シフト記号表（勤務時間帯）'!$C$6:$K$35,9,FALSE))</f>
        <v/>
      </c>
      <c r="AL53" s="310" t="str">
        <f>IF(AL52="","",VLOOKUP(AL52,'シフト記号表（勤務時間帯）'!$C$6:$K$35,9,FALSE))</f>
        <v/>
      </c>
      <c r="AM53" s="311" t="str">
        <f>IF(AM52="","",VLOOKUP(AM52,'シフト記号表（勤務時間帯）'!$C$6:$K$35,9,FALSE))</f>
        <v/>
      </c>
      <c r="AN53" s="309" t="str">
        <f>IF(AN52="","",VLOOKUP(AN52,'シフト記号表（勤務時間帯）'!$C$6:$K$35,9,FALSE))</f>
        <v/>
      </c>
      <c r="AO53" s="310" t="str">
        <f>IF(AO52="","",VLOOKUP(AO52,'シフト記号表（勤務時間帯）'!$C$6:$K$35,9,FALSE))</f>
        <v/>
      </c>
      <c r="AP53" s="310" t="str">
        <f>IF(AP52="","",VLOOKUP(AP52,'シフト記号表（勤務時間帯）'!$C$6:$K$35,9,FALSE))</f>
        <v/>
      </c>
      <c r="AQ53" s="310" t="str">
        <f>IF(AQ52="","",VLOOKUP(AQ52,'シフト記号表（勤務時間帯）'!$C$6:$K$35,9,FALSE))</f>
        <v/>
      </c>
      <c r="AR53" s="310" t="str">
        <f>IF(AR52="","",VLOOKUP(AR52,'シフト記号表（勤務時間帯）'!$C$6:$K$35,9,FALSE))</f>
        <v/>
      </c>
      <c r="AS53" s="310" t="str">
        <f>IF(AS52="","",VLOOKUP(AS52,'シフト記号表（勤務時間帯）'!$C$6:$K$35,9,FALSE))</f>
        <v/>
      </c>
      <c r="AT53" s="311" t="str">
        <f>IF(AT52="","",VLOOKUP(AT52,'シフト記号表（勤務時間帯）'!$C$6:$K$35,9,FALSE))</f>
        <v/>
      </c>
      <c r="AU53" s="309" t="str">
        <f>IF(AU52="","",VLOOKUP(AU52,'シフト記号表（勤務時間帯）'!$C$6:$K$35,9,FALSE))</f>
        <v/>
      </c>
      <c r="AV53" s="310" t="str">
        <f>IF(AV52="","",VLOOKUP(AV52,'シフト記号表（勤務時間帯）'!$C$6:$K$35,9,FALSE))</f>
        <v/>
      </c>
      <c r="AW53" s="310" t="str">
        <f>IF(AW52="","",VLOOKUP(AW52,'シフト記号表（勤務時間帯）'!$C$6:$K$35,9,FALSE))</f>
        <v/>
      </c>
      <c r="AX53" s="1009">
        <f>IF($BB$3="４週",SUM(S53:AT53),IF($BB$3="暦月",SUM(S53:AW53),""))</f>
        <v>0</v>
      </c>
      <c r="AY53" s="1010"/>
      <c r="AZ53" s="1011">
        <f>IF($BB$3="４週",AX53/4,IF($BB$3="暦月",'勤務形態一覧表（100名）'!AX53/('勤務形態一覧表（100名）'!$BB$8/7),""))</f>
        <v>0</v>
      </c>
      <c r="BA53" s="1012"/>
      <c r="BB53" s="1000"/>
      <c r="BC53" s="1001"/>
      <c r="BD53" s="1001"/>
      <c r="BE53" s="1001"/>
      <c r="BF53" s="1002"/>
    </row>
    <row r="54" spans="2:58" ht="20.25" customHeight="1" x14ac:dyDescent="0.2">
      <c r="B54" s="939"/>
      <c r="C54" s="1048"/>
      <c r="D54" s="1049"/>
      <c r="E54" s="1050"/>
      <c r="F54" s="308">
        <f>C52</f>
        <v>0</v>
      </c>
      <c r="G54" s="1024"/>
      <c r="H54" s="954"/>
      <c r="I54" s="955"/>
      <c r="J54" s="955"/>
      <c r="K54" s="956"/>
      <c r="L54" s="1029"/>
      <c r="M54" s="1030"/>
      <c r="N54" s="1030"/>
      <c r="O54" s="1031"/>
      <c r="P54" s="1013" t="s">
        <v>521</v>
      </c>
      <c r="Q54" s="1014"/>
      <c r="R54" s="1015"/>
      <c r="S54" s="313" t="str">
        <f>IF(S52="","",VLOOKUP(S52,'シフト記号表（勤務時間帯）'!$C$6:$U$35,19,FALSE))</f>
        <v/>
      </c>
      <c r="T54" s="314" t="str">
        <f>IF(T52="","",VLOOKUP(T52,'シフト記号表（勤務時間帯）'!$C$6:$U$35,19,FALSE))</f>
        <v/>
      </c>
      <c r="U54" s="314" t="str">
        <f>IF(U52="","",VLOOKUP(U52,'シフト記号表（勤務時間帯）'!$C$6:$U$35,19,FALSE))</f>
        <v/>
      </c>
      <c r="V54" s="314" t="str">
        <f>IF(V52="","",VLOOKUP(V52,'シフト記号表（勤務時間帯）'!$C$6:$U$35,19,FALSE))</f>
        <v/>
      </c>
      <c r="W54" s="314" t="str">
        <f>IF(W52="","",VLOOKUP(W52,'シフト記号表（勤務時間帯）'!$C$6:$U$35,19,FALSE))</f>
        <v/>
      </c>
      <c r="X54" s="314" t="str">
        <f>IF(X52="","",VLOOKUP(X52,'シフト記号表（勤務時間帯）'!$C$6:$U$35,19,FALSE))</f>
        <v/>
      </c>
      <c r="Y54" s="315" t="str">
        <f>IF(Y52="","",VLOOKUP(Y52,'シフト記号表（勤務時間帯）'!$C$6:$U$35,19,FALSE))</f>
        <v/>
      </c>
      <c r="Z54" s="313" t="str">
        <f>IF(Z52="","",VLOOKUP(Z52,'シフト記号表（勤務時間帯）'!$C$6:$U$35,19,FALSE))</f>
        <v/>
      </c>
      <c r="AA54" s="314" t="str">
        <f>IF(AA52="","",VLOOKUP(AA52,'シフト記号表（勤務時間帯）'!$C$6:$U$35,19,FALSE))</f>
        <v/>
      </c>
      <c r="AB54" s="314" t="str">
        <f>IF(AB52="","",VLOOKUP(AB52,'シフト記号表（勤務時間帯）'!$C$6:$U$35,19,FALSE))</f>
        <v/>
      </c>
      <c r="AC54" s="314" t="str">
        <f>IF(AC52="","",VLOOKUP(AC52,'シフト記号表（勤務時間帯）'!$C$6:$U$35,19,FALSE))</f>
        <v/>
      </c>
      <c r="AD54" s="314" t="str">
        <f>IF(AD52="","",VLOOKUP(AD52,'シフト記号表（勤務時間帯）'!$C$6:$U$35,19,FALSE))</f>
        <v/>
      </c>
      <c r="AE54" s="314" t="str">
        <f>IF(AE52="","",VLOOKUP(AE52,'シフト記号表（勤務時間帯）'!$C$6:$U$35,19,FALSE))</f>
        <v/>
      </c>
      <c r="AF54" s="315" t="str">
        <f>IF(AF52="","",VLOOKUP(AF52,'シフト記号表（勤務時間帯）'!$C$6:$U$35,19,FALSE))</f>
        <v/>
      </c>
      <c r="AG54" s="313" t="str">
        <f>IF(AG52="","",VLOOKUP(AG52,'シフト記号表（勤務時間帯）'!$C$6:$U$35,19,FALSE))</f>
        <v/>
      </c>
      <c r="AH54" s="314" t="str">
        <f>IF(AH52="","",VLOOKUP(AH52,'シフト記号表（勤務時間帯）'!$C$6:$U$35,19,FALSE))</f>
        <v/>
      </c>
      <c r="AI54" s="314" t="str">
        <f>IF(AI52="","",VLOOKUP(AI52,'シフト記号表（勤務時間帯）'!$C$6:$U$35,19,FALSE))</f>
        <v/>
      </c>
      <c r="AJ54" s="314" t="str">
        <f>IF(AJ52="","",VLOOKUP(AJ52,'シフト記号表（勤務時間帯）'!$C$6:$U$35,19,FALSE))</f>
        <v/>
      </c>
      <c r="AK54" s="314" t="str">
        <f>IF(AK52="","",VLOOKUP(AK52,'シフト記号表（勤務時間帯）'!$C$6:$U$35,19,FALSE))</f>
        <v/>
      </c>
      <c r="AL54" s="314" t="str">
        <f>IF(AL52="","",VLOOKUP(AL52,'シフト記号表（勤務時間帯）'!$C$6:$U$35,19,FALSE))</f>
        <v/>
      </c>
      <c r="AM54" s="315" t="str">
        <f>IF(AM52="","",VLOOKUP(AM52,'シフト記号表（勤務時間帯）'!$C$6:$U$35,19,FALSE))</f>
        <v/>
      </c>
      <c r="AN54" s="313" t="str">
        <f>IF(AN52="","",VLOOKUP(AN52,'シフト記号表（勤務時間帯）'!$C$6:$U$35,19,FALSE))</f>
        <v/>
      </c>
      <c r="AO54" s="314" t="str">
        <f>IF(AO52="","",VLOOKUP(AO52,'シフト記号表（勤務時間帯）'!$C$6:$U$35,19,FALSE))</f>
        <v/>
      </c>
      <c r="AP54" s="314" t="str">
        <f>IF(AP52="","",VLOOKUP(AP52,'シフト記号表（勤務時間帯）'!$C$6:$U$35,19,FALSE))</f>
        <v/>
      </c>
      <c r="AQ54" s="314" t="str">
        <f>IF(AQ52="","",VLOOKUP(AQ52,'シフト記号表（勤務時間帯）'!$C$6:$U$35,19,FALSE))</f>
        <v/>
      </c>
      <c r="AR54" s="314" t="str">
        <f>IF(AR52="","",VLOOKUP(AR52,'シフト記号表（勤務時間帯）'!$C$6:$U$35,19,FALSE))</f>
        <v/>
      </c>
      <c r="AS54" s="314" t="str">
        <f>IF(AS52="","",VLOOKUP(AS52,'シフト記号表（勤務時間帯）'!$C$6:$U$35,19,FALSE))</f>
        <v/>
      </c>
      <c r="AT54" s="315" t="str">
        <f>IF(AT52="","",VLOOKUP(AT52,'シフト記号表（勤務時間帯）'!$C$6:$U$35,19,FALSE))</f>
        <v/>
      </c>
      <c r="AU54" s="313" t="str">
        <f>IF(AU52="","",VLOOKUP(AU52,'シフト記号表（勤務時間帯）'!$C$6:$U$35,19,FALSE))</f>
        <v/>
      </c>
      <c r="AV54" s="314" t="str">
        <f>IF(AV52="","",VLOOKUP(AV52,'シフト記号表（勤務時間帯）'!$C$6:$U$35,19,FALSE))</f>
        <v/>
      </c>
      <c r="AW54" s="314" t="str">
        <f>IF(AW52="","",VLOOKUP(AW52,'シフト記号表（勤務時間帯）'!$C$6:$U$35,19,FALSE))</f>
        <v/>
      </c>
      <c r="AX54" s="1016">
        <f>IF($BB$3="４週",SUM(S54:AT54),IF($BB$3="暦月",SUM(S54:AW54),""))</f>
        <v>0</v>
      </c>
      <c r="AY54" s="1017"/>
      <c r="AZ54" s="1018">
        <f>IF($BB$3="４週",AX54/4,IF($BB$3="暦月",'勤務形態一覧表（100名）'!AX54/('勤務形態一覧表（100名）'!$BB$8/7),""))</f>
        <v>0</v>
      </c>
      <c r="BA54" s="1019"/>
      <c r="BB54" s="1003"/>
      <c r="BC54" s="1004"/>
      <c r="BD54" s="1004"/>
      <c r="BE54" s="1004"/>
      <c r="BF54" s="1005"/>
    </row>
    <row r="55" spans="2:58" ht="20.25" customHeight="1" x14ac:dyDescent="0.2">
      <c r="B55" s="939">
        <f>B52+1</f>
        <v>12</v>
      </c>
      <c r="C55" s="1042"/>
      <c r="D55" s="1043"/>
      <c r="E55" s="1044"/>
      <c r="F55" s="316"/>
      <c r="G55" s="1023"/>
      <c r="H55" s="1025"/>
      <c r="I55" s="955"/>
      <c r="J55" s="955"/>
      <c r="K55" s="956"/>
      <c r="L55" s="1026"/>
      <c r="M55" s="1027"/>
      <c r="N55" s="1027"/>
      <c r="O55" s="1028"/>
      <c r="P55" s="1032" t="s">
        <v>800</v>
      </c>
      <c r="Q55" s="1033"/>
      <c r="R55" s="1034"/>
      <c r="S55" s="366"/>
      <c r="T55" s="367"/>
      <c r="U55" s="367"/>
      <c r="V55" s="367"/>
      <c r="W55" s="367"/>
      <c r="X55" s="367"/>
      <c r="Y55" s="368"/>
      <c r="Z55" s="366"/>
      <c r="AA55" s="367"/>
      <c r="AB55" s="367"/>
      <c r="AC55" s="367"/>
      <c r="AD55" s="367"/>
      <c r="AE55" s="367"/>
      <c r="AF55" s="368"/>
      <c r="AG55" s="366"/>
      <c r="AH55" s="367"/>
      <c r="AI55" s="367"/>
      <c r="AJ55" s="367"/>
      <c r="AK55" s="367"/>
      <c r="AL55" s="367"/>
      <c r="AM55" s="368"/>
      <c r="AN55" s="366"/>
      <c r="AO55" s="367"/>
      <c r="AP55" s="367"/>
      <c r="AQ55" s="367"/>
      <c r="AR55" s="367"/>
      <c r="AS55" s="367"/>
      <c r="AT55" s="368"/>
      <c r="AU55" s="366"/>
      <c r="AV55" s="367"/>
      <c r="AW55" s="367"/>
      <c r="AX55" s="1109"/>
      <c r="AY55" s="1110"/>
      <c r="AZ55" s="1111"/>
      <c r="BA55" s="1112"/>
      <c r="BB55" s="1059"/>
      <c r="BC55" s="1027"/>
      <c r="BD55" s="1027"/>
      <c r="BE55" s="1027"/>
      <c r="BF55" s="1028"/>
    </row>
    <row r="56" spans="2:58" ht="20.25" customHeight="1" x14ac:dyDescent="0.2">
      <c r="B56" s="939"/>
      <c r="C56" s="1045"/>
      <c r="D56" s="1046"/>
      <c r="E56" s="1047"/>
      <c r="F56" s="308"/>
      <c r="G56" s="950"/>
      <c r="H56" s="954"/>
      <c r="I56" s="955"/>
      <c r="J56" s="955"/>
      <c r="K56" s="956"/>
      <c r="L56" s="960"/>
      <c r="M56" s="961"/>
      <c r="N56" s="961"/>
      <c r="O56" s="962"/>
      <c r="P56" s="1006" t="s">
        <v>520</v>
      </c>
      <c r="Q56" s="1007"/>
      <c r="R56" s="1008"/>
      <c r="S56" s="309" t="str">
        <f>IF(S55="","",VLOOKUP(S55,'シフト記号表（勤務時間帯）'!$C$6:$K$35,9,FALSE))</f>
        <v/>
      </c>
      <c r="T56" s="310" t="str">
        <f>IF(T55="","",VLOOKUP(T55,'シフト記号表（勤務時間帯）'!$C$6:$K$35,9,FALSE))</f>
        <v/>
      </c>
      <c r="U56" s="310" t="str">
        <f>IF(U55="","",VLOOKUP(U55,'シフト記号表（勤務時間帯）'!$C$6:$K$35,9,FALSE))</f>
        <v/>
      </c>
      <c r="V56" s="310" t="str">
        <f>IF(V55="","",VLOOKUP(V55,'シフト記号表（勤務時間帯）'!$C$6:$K$35,9,FALSE))</f>
        <v/>
      </c>
      <c r="W56" s="310" t="str">
        <f>IF(W55="","",VLOOKUP(W55,'シフト記号表（勤務時間帯）'!$C$6:$K$35,9,FALSE))</f>
        <v/>
      </c>
      <c r="X56" s="310" t="str">
        <f>IF(X55="","",VLOOKUP(X55,'シフト記号表（勤務時間帯）'!$C$6:$K$35,9,FALSE))</f>
        <v/>
      </c>
      <c r="Y56" s="311" t="str">
        <f>IF(Y55="","",VLOOKUP(Y55,'シフト記号表（勤務時間帯）'!$C$6:$K$35,9,FALSE))</f>
        <v/>
      </c>
      <c r="Z56" s="309" t="str">
        <f>IF(Z55="","",VLOOKUP(Z55,'シフト記号表（勤務時間帯）'!$C$6:$K$35,9,FALSE))</f>
        <v/>
      </c>
      <c r="AA56" s="310" t="str">
        <f>IF(AA55="","",VLOOKUP(AA55,'シフト記号表（勤務時間帯）'!$C$6:$K$35,9,FALSE))</f>
        <v/>
      </c>
      <c r="AB56" s="310" t="str">
        <f>IF(AB55="","",VLOOKUP(AB55,'シフト記号表（勤務時間帯）'!$C$6:$K$35,9,FALSE))</f>
        <v/>
      </c>
      <c r="AC56" s="310" t="str">
        <f>IF(AC55="","",VLOOKUP(AC55,'シフト記号表（勤務時間帯）'!$C$6:$K$35,9,FALSE))</f>
        <v/>
      </c>
      <c r="AD56" s="310" t="str">
        <f>IF(AD55="","",VLOOKUP(AD55,'シフト記号表（勤務時間帯）'!$C$6:$K$35,9,FALSE))</f>
        <v/>
      </c>
      <c r="AE56" s="310" t="str">
        <f>IF(AE55="","",VLOOKUP(AE55,'シフト記号表（勤務時間帯）'!$C$6:$K$35,9,FALSE))</f>
        <v/>
      </c>
      <c r="AF56" s="311" t="str">
        <f>IF(AF55="","",VLOOKUP(AF55,'シフト記号表（勤務時間帯）'!$C$6:$K$35,9,FALSE))</f>
        <v/>
      </c>
      <c r="AG56" s="309" t="str">
        <f>IF(AG55="","",VLOOKUP(AG55,'シフト記号表（勤務時間帯）'!$C$6:$K$35,9,FALSE))</f>
        <v/>
      </c>
      <c r="AH56" s="310" t="str">
        <f>IF(AH55="","",VLOOKUP(AH55,'シフト記号表（勤務時間帯）'!$C$6:$K$35,9,FALSE))</f>
        <v/>
      </c>
      <c r="AI56" s="310" t="str">
        <f>IF(AI55="","",VLOOKUP(AI55,'シフト記号表（勤務時間帯）'!$C$6:$K$35,9,FALSE))</f>
        <v/>
      </c>
      <c r="AJ56" s="310" t="str">
        <f>IF(AJ55="","",VLOOKUP(AJ55,'シフト記号表（勤務時間帯）'!$C$6:$K$35,9,FALSE))</f>
        <v/>
      </c>
      <c r="AK56" s="310" t="str">
        <f>IF(AK55="","",VLOOKUP(AK55,'シフト記号表（勤務時間帯）'!$C$6:$K$35,9,FALSE))</f>
        <v/>
      </c>
      <c r="AL56" s="310" t="str">
        <f>IF(AL55="","",VLOOKUP(AL55,'シフト記号表（勤務時間帯）'!$C$6:$K$35,9,FALSE))</f>
        <v/>
      </c>
      <c r="AM56" s="311" t="str">
        <f>IF(AM55="","",VLOOKUP(AM55,'シフト記号表（勤務時間帯）'!$C$6:$K$35,9,FALSE))</f>
        <v/>
      </c>
      <c r="AN56" s="309" t="str">
        <f>IF(AN55="","",VLOOKUP(AN55,'シフト記号表（勤務時間帯）'!$C$6:$K$35,9,FALSE))</f>
        <v/>
      </c>
      <c r="AO56" s="310" t="str">
        <f>IF(AO55="","",VLOOKUP(AO55,'シフト記号表（勤務時間帯）'!$C$6:$K$35,9,FALSE))</f>
        <v/>
      </c>
      <c r="AP56" s="310" t="str">
        <f>IF(AP55="","",VLOOKUP(AP55,'シフト記号表（勤務時間帯）'!$C$6:$K$35,9,FALSE))</f>
        <v/>
      </c>
      <c r="AQ56" s="310" t="str">
        <f>IF(AQ55="","",VLOOKUP(AQ55,'シフト記号表（勤務時間帯）'!$C$6:$K$35,9,FALSE))</f>
        <v/>
      </c>
      <c r="AR56" s="310" t="str">
        <f>IF(AR55="","",VLOOKUP(AR55,'シフト記号表（勤務時間帯）'!$C$6:$K$35,9,FALSE))</f>
        <v/>
      </c>
      <c r="AS56" s="310" t="str">
        <f>IF(AS55="","",VLOOKUP(AS55,'シフト記号表（勤務時間帯）'!$C$6:$K$35,9,FALSE))</f>
        <v/>
      </c>
      <c r="AT56" s="311" t="str">
        <f>IF(AT55="","",VLOOKUP(AT55,'シフト記号表（勤務時間帯）'!$C$6:$K$35,9,FALSE))</f>
        <v/>
      </c>
      <c r="AU56" s="309" t="str">
        <f>IF(AU55="","",VLOOKUP(AU55,'シフト記号表（勤務時間帯）'!$C$6:$K$35,9,FALSE))</f>
        <v/>
      </c>
      <c r="AV56" s="310" t="str">
        <f>IF(AV55="","",VLOOKUP(AV55,'シフト記号表（勤務時間帯）'!$C$6:$K$35,9,FALSE))</f>
        <v/>
      </c>
      <c r="AW56" s="310" t="str">
        <f>IF(AW55="","",VLOOKUP(AW55,'シフト記号表（勤務時間帯）'!$C$6:$K$35,9,FALSE))</f>
        <v/>
      </c>
      <c r="AX56" s="1009">
        <f>IF($BB$3="４週",SUM(S56:AT56),IF($BB$3="暦月",SUM(S56:AW56),""))</f>
        <v>0</v>
      </c>
      <c r="AY56" s="1010"/>
      <c r="AZ56" s="1011">
        <f>IF($BB$3="４週",AX56/4,IF($BB$3="暦月",'勤務形態一覧表（100名）'!AX56/('勤務形態一覧表（100名）'!$BB$8/7),""))</f>
        <v>0</v>
      </c>
      <c r="BA56" s="1012"/>
      <c r="BB56" s="1060"/>
      <c r="BC56" s="961"/>
      <c r="BD56" s="961"/>
      <c r="BE56" s="961"/>
      <c r="BF56" s="962"/>
    </row>
    <row r="57" spans="2:58" ht="20.25" customHeight="1" x14ac:dyDescent="0.2">
      <c r="B57" s="939"/>
      <c r="C57" s="1048"/>
      <c r="D57" s="1049"/>
      <c r="E57" s="1050"/>
      <c r="F57" s="308">
        <f>C55</f>
        <v>0</v>
      </c>
      <c r="G57" s="1024"/>
      <c r="H57" s="954"/>
      <c r="I57" s="955"/>
      <c r="J57" s="955"/>
      <c r="K57" s="956"/>
      <c r="L57" s="1029"/>
      <c r="M57" s="1030"/>
      <c r="N57" s="1030"/>
      <c r="O57" s="1031"/>
      <c r="P57" s="1013" t="s">
        <v>521</v>
      </c>
      <c r="Q57" s="1014"/>
      <c r="R57" s="1015"/>
      <c r="S57" s="313" t="str">
        <f>IF(S55="","",VLOOKUP(S55,'シフト記号表（勤務時間帯）'!$C$6:$U$35,19,FALSE))</f>
        <v/>
      </c>
      <c r="T57" s="314" t="str">
        <f>IF(T55="","",VLOOKUP(T55,'シフト記号表（勤務時間帯）'!$C$6:$U$35,19,FALSE))</f>
        <v/>
      </c>
      <c r="U57" s="314" t="str">
        <f>IF(U55="","",VLOOKUP(U55,'シフト記号表（勤務時間帯）'!$C$6:$U$35,19,FALSE))</f>
        <v/>
      </c>
      <c r="V57" s="314" t="str">
        <f>IF(V55="","",VLOOKUP(V55,'シフト記号表（勤務時間帯）'!$C$6:$U$35,19,FALSE))</f>
        <v/>
      </c>
      <c r="W57" s="314" t="str">
        <f>IF(W55="","",VLOOKUP(W55,'シフト記号表（勤務時間帯）'!$C$6:$U$35,19,FALSE))</f>
        <v/>
      </c>
      <c r="X57" s="314" t="str">
        <f>IF(X55="","",VLOOKUP(X55,'シフト記号表（勤務時間帯）'!$C$6:$U$35,19,FALSE))</f>
        <v/>
      </c>
      <c r="Y57" s="315" t="str">
        <f>IF(Y55="","",VLOOKUP(Y55,'シフト記号表（勤務時間帯）'!$C$6:$U$35,19,FALSE))</f>
        <v/>
      </c>
      <c r="Z57" s="313" t="str">
        <f>IF(Z55="","",VLOOKUP(Z55,'シフト記号表（勤務時間帯）'!$C$6:$U$35,19,FALSE))</f>
        <v/>
      </c>
      <c r="AA57" s="314" t="str">
        <f>IF(AA55="","",VLOOKUP(AA55,'シフト記号表（勤務時間帯）'!$C$6:$U$35,19,FALSE))</f>
        <v/>
      </c>
      <c r="AB57" s="314" t="str">
        <f>IF(AB55="","",VLOOKUP(AB55,'シフト記号表（勤務時間帯）'!$C$6:$U$35,19,FALSE))</f>
        <v/>
      </c>
      <c r="AC57" s="314" t="str">
        <f>IF(AC55="","",VLOOKUP(AC55,'シフト記号表（勤務時間帯）'!$C$6:$U$35,19,FALSE))</f>
        <v/>
      </c>
      <c r="AD57" s="314" t="str">
        <f>IF(AD55="","",VLOOKUP(AD55,'シフト記号表（勤務時間帯）'!$C$6:$U$35,19,FALSE))</f>
        <v/>
      </c>
      <c r="AE57" s="314" t="str">
        <f>IF(AE55="","",VLOOKUP(AE55,'シフト記号表（勤務時間帯）'!$C$6:$U$35,19,FALSE))</f>
        <v/>
      </c>
      <c r="AF57" s="315" t="str">
        <f>IF(AF55="","",VLOOKUP(AF55,'シフト記号表（勤務時間帯）'!$C$6:$U$35,19,FALSE))</f>
        <v/>
      </c>
      <c r="AG57" s="313" t="str">
        <f>IF(AG55="","",VLOOKUP(AG55,'シフト記号表（勤務時間帯）'!$C$6:$U$35,19,FALSE))</f>
        <v/>
      </c>
      <c r="AH57" s="314" t="str">
        <f>IF(AH55="","",VLOOKUP(AH55,'シフト記号表（勤務時間帯）'!$C$6:$U$35,19,FALSE))</f>
        <v/>
      </c>
      <c r="AI57" s="314" t="str">
        <f>IF(AI55="","",VLOOKUP(AI55,'シフト記号表（勤務時間帯）'!$C$6:$U$35,19,FALSE))</f>
        <v/>
      </c>
      <c r="AJ57" s="314" t="str">
        <f>IF(AJ55="","",VLOOKUP(AJ55,'シフト記号表（勤務時間帯）'!$C$6:$U$35,19,FALSE))</f>
        <v/>
      </c>
      <c r="AK57" s="314" t="str">
        <f>IF(AK55="","",VLOOKUP(AK55,'シフト記号表（勤務時間帯）'!$C$6:$U$35,19,FALSE))</f>
        <v/>
      </c>
      <c r="AL57" s="314" t="str">
        <f>IF(AL55="","",VLOOKUP(AL55,'シフト記号表（勤務時間帯）'!$C$6:$U$35,19,FALSE))</f>
        <v/>
      </c>
      <c r="AM57" s="315" t="str">
        <f>IF(AM55="","",VLOOKUP(AM55,'シフト記号表（勤務時間帯）'!$C$6:$U$35,19,FALSE))</f>
        <v/>
      </c>
      <c r="AN57" s="313" t="str">
        <f>IF(AN55="","",VLOOKUP(AN55,'シフト記号表（勤務時間帯）'!$C$6:$U$35,19,FALSE))</f>
        <v/>
      </c>
      <c r="AO57" s="314" t="str">
        <f>IF(AO55="","",VLOOKUP(AO55,'シフト記号表（勤務時間帯）'!$C$6:$U$35,19,FALSE))</f>
        <v/>
      </c>
      <c r="AP57" s="314" t="str">
        <f>IF(AP55="","",VLOOKUP(AP55,'シフト記号表（勤務時間帯）'!$C$6:$U$35,19,FALSE))</f>
        <v/>
      </c>
      <c r="AQ57" s="314" t="str">
        <f>IF(AQ55="","",VLOOKUP(AQ55,'シフト記号表（勤務時間帯）'!$C$6:$U$35,19,FALSE))</f>
        <v/>
      </c>
      <c r="AR57" s="314" t="str">
        <f>IF(AR55="","",VLOOKUP(AR55,'シフト記号表（勤務時間帯）'!$C$6:$U$35,19,FALSE))</f>
        <v/>
      </c>
      <c r="AS57" s="314" t="str">
        <f>IF(AS55="","",VLOOKUP(AS55,'シフト記号表（勤務時間帯）'!$C$6:$U$35,19,FALSE))</f>
        <v/>
      </c>
      <c r="AT57" s="315" t="str">
        <f>IF(AT55="","",VLOOKUP(AT55,'シフト記号表（勤務時間帯）'!$C$6:$U$35,19,FALSE))</f>
        <v/>
      </c>
      <c r="AU57" s="313" t="str">
        <f>IF(AU55="","",VLOOKUP(AU55,'シフト記号表（勤務時間帯）'!$C$6:$U$35,19,FALSE))</f>
        <v/>
      </c>
      <c r="AV57" s="314" t="str">
        <f>IF(AV55="","",VLOOKUP(AV55,'シフト記号表（勤務時間帯）'!$C$6:$U$35,19,FALSE))</f>
        <v/>
      </c>
      <c r="AW57" s="314" t="str">
        <f>IF(AW55="","",VLOOKUP(AW55,'シフト記号表（勤務時間帯）'!$C$6:$U$35,19,FALSE))</f>
        <v/>
      </c>
      <c r="AX57" s="1016">
        <f>IF($BB$3="４週",SUM(S57:AT57),IF($BB$3="暦月",SUM(S57:AW57),""))</f>
        <v>0</v>
      </c>
      <c r="AY57" s="1017"/>
      <c r="AZ57" s="1018">
        <f>IF($BB$3="４週",AX57/4,IF($BB$3="暦月",'勤務形態一覧表（100名）'!AX57/('勤務形態一覧表（100名）'!$BB$8/7),""))</f>
        <v>0</v>
      </c>
      <c r="BA57" s="1019"/>
      <c r="BB57" s="1061"/>
      <c r="BC57" s="1030"/>
      <c r="BD57" s="1030"/>
      <c r="BE57" s="1030"/>
      <c r="BF57" s="1031"/>
    </row>
    <row r="58" spans="2:58" ht="20.25" customHeight="1" x14ac:dyDescent="0.2">
      <c r="B58" s="939">
        <f>B55+1</f>
        <v>13</v>
      </c>
      <c r="C58" s="1042"/>
      <c r="D58" s="1043"/>
      <c r="E58" s="1044"/>
      <c r="F58" s="316"/>
      <c r="G58" s="1023"/>
      <c r="H58" s="1025"/>
      <c r="I58" s="955"/>
      <c r="J58" s="955"/>
      <c r="K58" s="956"/>
      <c r="L58" s="1026"/>
      <c r="M58" s="1027"/>
      <c r="N58" s="1027"/>
      <c r="O58" s="1028"/>
      <c r="P58" s="1032" t="s">
        <v>777</v>
      </c>
      <c r="Q58" s="1033"/>
      <c r="R58" s="1034"/>
      <c r="S58" s="366"/>
      <c r="T58" s="367"/>
      <c r="U58" s="367"/>
      <c r="V58" s="367"/>
      <c r="W58" s="367"/>
      <c r="X58" s="367"/>
      <c r="Y58" s="368"/>
      <c r="Z58" s="366"/>
      <c r="AA58" s="367"/>
      <c r="AB58" s="367"/>
      <c r="AC58" s="367"/>
      <c r="AD58" s="367"/>
      <c r="AE58" s="367"/>
      <c r="AF58" s="368"/>
      <c r="AG58" s="366"/>
      <c r="AH58" s="367"/>
      <c r="AI58" s="367"/>
      <c r="AJ58" s="367"/>
      <c r="AK58" s="367"/>
      <c r="AL58" s="367"/>
      <c r="AM58" s="368"/>
      <c r="AN58" s="366"/>
      <c r="AO58" s="367"/>
      <c r="AP58" s="367"/>
      <c r="AQ58" s="367"/>
      <c r="AR58" s="367"/>
      <c r="AS58" s="367"/>
      <c r="AT58" s="368"/>
      <c r="AU58" s="366"/>
      <c r="AV58" s="367"/>
      <c r="AW58" s="367"/>
      <c r="AX58" s="1109"/>
      <c r="AY58" s="1110"/>
      <c r="AZ58" s="1111"/>
      <c r="BA58" s="1112"/>
      <c r="BB58" s="1059"/>
      <c r="BC58" s="1027"/>
      <c r="BD58" s="1027"/>
      <c r="BE58" s="1027"/>
      <c r="BF58" s="1028"/>
    </row>
    <row r="59" spans="2:58" ht="20.25" customHeight="1" x14ac:dyDescent="0.2">
      <c r="B59" s="939"/>
      <c r="C59" s="1045"/>
      <c r="D59" s="1046"/>
      <c r="E59" s="1047"/>
      <c r="F59" s="308"/>
      <c r="G59" s="950"/>
      <c r="H59" s="954"/>
      <c r="I59" s="955"/>
      <c r="J59" s="955"/>
      <c r="K59" s="956"/>
      <c r="L59" s="960"/>
      <c r="M59" s="961"/>
      <c r="N59" s="961"/>
      <c r="O59" s="962"/>
      <c r="P59" s="1006" t="s">
        <v>520</v>
      </c>
      <c r="Q59" s="1007"/>
      <c r="R59" s="1008"/>
      <c r="S59" s="309" t="str">
        <f>IF(S58="","",VLOOKUP(S58,'シフト記号表（勤務時間帯）'!$C$6:$K$35,9,FALSE))</f>
        <v/>
      </c>
      <c r="T59" s="310" t="str">
        <f>IF(T58="","",VLOOKUP(T58,'シフト記号表（勤務時間帯）'!$C$6:$K$35,9,FALSE))</f>
        <v/>
      </c>
      <c r="U59" s="310" t="str">
        <f>IF(U58="","",VLOOKUP(U58,'シフト記号表（勤務時間帯）'!$C$6:$K$35,9,FALSE))</f>
        <v/>
      </c>
      <c r="V59" s="310" t="str">
        <f>IF(V58="","",VLOOKUP(V58,'シフト記号表（勤務時間帯）'!$C$6:$K$35,9,FALSE))</f>
        <v/>
      </c>
      <c r="W59" s="310" t="str">
        <f>IF(W58="","",VLOOKUP(W58,'シフト記号表（勤務時間帯）'!$C$6:$K$35,9,FALSE))</f>
        <v/>
      </c>
      <c r="X59" s="310" t="str">
        <f>IF(X58="","",VLOOKUP(X58,'シフト記号表（勤務時間帯）'!$C$6:$K$35,9,FALSE))</f>
        <v/>
      </c>
      <c r="Y59" s="311" t="str">
        <f>IF(Y58="","",VLOOKUP(Y58,'シフト記号表（勤務時間帯）'!$C$6:$K$35,9,FALSE))</f>
        <v/>
      </c>
      <c r="Z59" s="309" t="str">
        <f>IF(Z58="","",VLOOKUP(Z58,'シフト記号表（勤務時間帯）'!$C$6:$K$35,9,FALSE))</f>
        <v/>
      </c>
      <c r="AA59" s="310" t="str">
        <f>IF(AA58="","",VLOOKUP(AA58,'シフト記号表（勤務時間帯）'!$C$6:$K$35,9,FALSE))</f>
        <v/>
      </c>
      <c r="AB59" s="310" t="str">
        <f>IF(AB58="","",VLOOKUP(AB58,'シフト記号表（勤務時間帯）'!$C$6:$K$35,9,FALSE))</f>
        <v/>
      </c>
      <c r="AC59" s="310" t="str">
        <f>IF(AC58="","",VLOOKUP(AC58,'シフト記号表（勤務時間帯）'!$C$6:$K$35,9,FALSE))</f>
        <v/>
      </c>
      <c r="AD59" s="310" t="str">
        <f>IF(AD58="","",VLOOKUP(AD58,'シフト記号表（勤務時間帯）'!$C$6:$K$35,9,FALSE))</f>
        <v/>
      </c>
      <c r="AE59" s="310" t="str">
        <f>IF(AE58="","",VLOOKUP(AE58,'シフト記号表（勤務時間帯）'!$C$6:$K$35,9,FALSE))</f>
        <v/>
      </c>
      <c r="AF59" s="311" t="str">
        <f>IF(AF58="","",VLOOKUP(AF58,'シフト記号表（勤務時間帯）'!$C$6:$K$35,9,FALSE))</f>
        <v/>
      </c>
      <c r="AG59" s="309" t="str">
        <f>IF(AG58="","",VLOOKUP(AG58,'シフト記号表（勤務時間帯）'!$C$6:$K$35,9,FALSE))</f>
        <v/>
      </c>
      <c r="AH59" s="310" t="str">
        <f>IF(AH58="","",VLOOKUP(AH58,'シフト記号表（勤務時間帯）'!$C$6:$K$35,9,FALSE))</f>
        <v/>
      </c>
      <c r="AI59" s="310" t="str">
        <f>IF(AI58="","",VLOOKUP(AI58,'シフト記号表（勤務時間帯）'!$C$6:$K$35,9,FALSE))</f>
        <v/>
      </c>
      <c r="AJ59" s="310" t="str">
        <f>IF(AJ58="","",VLOOKUP(AJ58,'シフト記号表（勤務時間帯）'!$C$6:$K$35,9,FALSE))</f>
        <v/>
      </c>
      <c r="AK59" s="310" t="str">
        <f>IF(AK58="","",VLOOKUP(AK58,'シフト記号表（勤務時間帯）'!$C$6:$K$35,9,FALSE))</f>
        <v/>
      </c>
      <c r="AL59" s="310" t="str">
        <f>IF(AL58="","",VLOOKUP(AL58,'シフト記号表（勤務時間帯）'!$C$6:$K$35,9,FALSE))</f>
        <v/>
      </c>
      <c r="AM59" s="311" t="str">
        <f>IF(AM58="","",VLOOKUP(AM58,'シフト記号表（勤務時間帯）'!$C$6:$K$35,9,FALSE))</f>
        <v/>
      </c>
      <c r="AN59" s="309" t="str">
        <f>IF(AN58="","",VLOOKUP(AN58,'シフト記号表（勤務時間帯）'!$C$6:$K$35,9,FALSE))</f>
        <v/>
      </c>
      <c r="AO59" s="310" t="str">
        <f>IF(AO58="","",VLOOKUP(AO58,'シフト記号表（勤務時間帯）'!$C$6:$K$35,9,FALSE))</f>
        <v/>
      </c>
      <c r="AP59" s="310" t="str">
        <f>IF(AP58="","",VLOOKUP(AP58,'シフト記号表（勤務時間帯）'!$C$6:$K$35,9,FALSE))</f>
        <v/>
      </c>
      <c r="AQ59" s="310" t="str">
        <f>IF(AQ58="","",VLOOKUP(AQ58,'シフト記号表（勤務時間帯）'!$C$6:$K$35,9,FALSE))</f>
        <v/>
      </c>
      <c r="AR59" s="310" t="str">
        <f>IF(AR58="","",VLOOKUP(AR58,'シフト記号表（勤務時間帯）'!$C$6:$K$35,9,FALSE))</f>
        <v/>
      </c>
      <c r="AS59" s="310" t="str">
        <f>IF(AS58="","",VLOOKUP(AS58,'シフト記号表（勤務時間帯）'!$C$6:$K$35,9,FALSE))</f>
        <v/>
      </c>
      <c r="AT59" s="311" t="str">
        <f>IF(AT58="","",VLOOKUP(AT58,'シフト記号表（勤務時間帯）'!$C$6:$K$35,9,FALSE))</f>
        <v/>
      </c>
      <c r="AU59" s="309" t="str">
        <f>IF(AU58="","",VLOOKUP(AU58,'シフト記号表（勤務時間帯）'!$C$6:$K$35,9,FALSE))</f>
        <v/>
      </c>
      <c r="AV59" s="310" t="str">
        <f>IF(AV58="","",VLOOKUP(AV58,'シフト記号表（勤務時間帯）'!$C$6:$K$35,9,FALSE))</f>
        <v/>
      </c>
      <c r="AW59" s="310" t="str">
        <f>IF(AW58="","",VLOOKUP(AW58,'シフト記号表（勤務時間帯）'!$C$6:$K$35,9,FALSE))</f>
        <v/>
      </c>
      <c r="AX59" s="1009">
        <f>IF($BB$3="４週",SUM(S59:AT59),IF($BB$3="暦月",SUM(S59:AW59),""))</f>
        <v>0</v>
      </c>
      <c r="AY59" s="1010"/>
      <c r="AZ59" s="1011">
        <f>IF($BB$3="４週",AX59/4,IF($BB$3="暦月",'勤務形態一覧表（100名）'!AX59/('勤務形態一覧表（100名）'!$BB$8/7),""))</f>
        <v>0</v>
      </c>
      <c r="BA59" s="1012"/>
      <c r="BB59" s="1060"/>
      <c r="BC59" s="961"/>
      <c r="BD59" s="961"/>
      <c r="BE59" s="961"/>
      <c r="BF59" s="962"/>
    </row>
    <row r="60" spans="2:58" ht="20.25" customHeight="1" x14ac:dyDescent="0.2">
      <c r="B60" s="939"/>
      <c r="C60" s="1048"/>
      <c r="D60" s="1049"/>
      <c r="E60" s="1050"/>
      <c r="F60" s="369">
        <f>C58</f>
        <v>0</v>
      </c>
      <c r="G60" s="1024"/>
      <c r="H60" s="954"/>
      <c r="I60" s="955"/>
      <c r="J60" s="955"/>
      <c r="K60" s="956"/>
      <c r="L60" s="1029"/>
      <c r="M60" s="1030"/>
      <c r="N60" s="1030"/>
      <c r="O60" s="1031"/>
      <c r="P60" s="1013" t="s">
        <v>521</v>
      </c>
      <c r="Q60" s="1014"/>
      <c r="R60" s="1015"/>
      <c r="S60" s="313" t="str">
        <f>IF(S58="","",VLOOKUP(S58,'シフト記号表（勤務時間帯）'!$C$6:$U$35,19,FALSE))</f>
        <v/>
      </c>
      <c r="T60" s="314" t="str">
        <f>IF(T58="","",VLOOKUP(T58,'シフト記号表（勤務時間帯）'!$C$6:$U$35,19,FALSE))</f>
        <v/>
      </c>
      <c r="U60" s="314" t="str">
        <f>IF(U58="","",VLOOKUP(U58,'シフト記号表（勤務時間帯）'!$C$6:$U$35,19,FALSE))</f>
        <v/>
      </c>
      <c r="V60" s="314" t="str">
        <f>IF(V58="","",VLOOKUP(V58,'シフト記号表（勤務時間帯）'!$C$6:$U$35,19,FALSE))</f>
        <v/>
      </c>
      <c r="W60" s="314" t="str">
        <f>IF(W58="","",VLOOKUP(W58,'シフト記号表（勤務時間帯）'!$C$6:$U$35,19,FALSE))</f>
        <v/>
      </c>
      <c r="X60" s="314" t="str">
        <f>IF(X58="","",VLOOKUP(X58,'シフト記号表（勤務時間帯）'!$C$6:$U$35,19,FALSE))</f>
        <v/>
      </c>
      <c r="Y60" s="315" t="str">
        <f>IF(Y58="","",VLOOKUP(Y58,'シフト記号表（勤務時間帯）'!$C$6:$U$35,19,FALSE))</f>
        <v/>
      </c>
      <c r="Z60" s="313" t="str">
        <f>IF(Z58="","",VLOOKUP(Z58,'シフト記号表（勤務時間帯）'!$C$6:$U$35,19,FALSE))</f>
        <v/>
      </c>
      <c r="AA60" s="314" t="str">
        <f>IF(AA58="","",VLOOKUP(AA58,'シフト記号表（勤務時間帯）'!$C$6:$U$35,19,FALSE))</f>
        <v/>
      </c>
      <c r="AB60" s="314" t="str">
        <f>IF(AB58="","",VLOOKUP(AB58,'シフト記号表（勤務時間帯）'!$C$6:$U$35,19,FALSE))</f>
        <v/>
      </c>
      <c r="AC60" s="314" t="str">
        <f>IF(AC58="","",VLOOKUP(AC58,'シフト記号表（勤務時間帯）'!$C$6:$U$35,19,FALSE))</f>
        <v/>
      </c>
      <c r="AD60" s="314" t="str">
        <f>IF(AD58="","",VLOOKUP(AD58,'シフト記号表（勤務時間帯）'!$C$6:$U$35,19,FALSE))</f>
        <v/>
      </c>
      <c r="AE60" s="314" t="str">
        <f>IF(AE58="","",VLOOKUP(AE58,'シフト記号表（勤務時間帯）'!$C$6:$U$35,19,FALSE))</f>
        <v/>
      </c>
      <c r="AF60" s="315" t="str">
        <f>IF(AF58="","",VLOOKUP(AF58,'シフト記号表（勤務時間帯）'!$C$6:$U$35,19,FALSE))</f>
        <v/>
      </c>
      <c r="AG60" s="313" t="str">
        <f>IF(AG58="","",VLOOKUP(AG58,'シフト記号表（勤務時間帯）'!$C$6:$U$35,19,FALSE))</f>
        <v/>
      </c>
      <c r="AH60" s="314" t="str">
        <f>IF(AH58="","",VLOOKUP(AH58,'シフト記号表（勤務時間帯）'!$C$6:$U$35,19,FALSE))</f>
        <v/>
      </c>
      <c r="AI60" s="314" t="str">
        <f>IF(AI58="","",VLOOKUP(AI58,'シフト記号表（勤務時間帯）'!$C$6:$U$35,19,FALSE))</f>
        <v/>
      </c>
      <c r="AJ60" s="314" t="str">
        <f>IF(AJ58="","",VLOOKUP(AJ58,'シフト記号表（勤務時間帯）'!$C$6:$U$35,19,FALSE))</f>
        <v/>
      </c>
      <c r="AK60" s="314" t="str">
        <f>IF(AK58="","",VLOOKUP(AK58,'シフト記号表（勤務時間帯）'!$C$6:$U$35,19,FALSE))</f>
        <v/>
      </c>
      <c r="AL60" s="314" t="str">
        <f>IF(AL58="","",VLOOKUP(AL58,'シフト記号表（勤務時間帯）'!$C$6:$U$35,19,FALSE))</f>
        <v/>
      </c>
      <c r="AM60" s="315" t="str">
        <f>IF(AM58="","",VLOOKUP(AM58,'シフト記号表（勤務時間帯）'!$C$6:$U$35,19,FALSE))</f>
        <v/>
      </c>
      <c r="AN60" s="313" t="str">
        <f>IF(AN58="","",VLOOKUP(AN58,'シフト記号表（勤務時間帯）'!$C$6:$U$35,19,FALSE))</f>
        <v/>
      </c>
      <c r="AO60" s="314" t="str">
        <f>IF(AO58="","",VLOOKUP(AO58,'シフト記号表（勤務時間帯）'!$C$6:$U$35,19,FALSE))</f>
        <v/>
      </c>
      <c r="AP60" s="314" t="str">
        <f>IF(AP58="","",VLOOKUP(AP58,'シフト記号表（勤務時間帯）'!$C$6:$U$35,19,FALSE))</f>
        <v/>
      </c>
      <c r="AQ60" s="314" t="str">
        <f>IF(AQ58="","",VLOOKUP(AQ58,'シフト記号表（勤務時間帯）'!$C$6:$U$35,19,FALSE))</f>
        <v/>
      </c>
      <c r="AR60" s="314" t="str">
        <f>IF(AR58="","",VLOOKUP(AR58,'シフト記号表（勤務時間帯）'!$C$6:$U$35,19,FALSE))</f>
        <v/>
      </c>
      <c r="AS60" s="314" t="str">
        <f>IF(AS58="","",VLOOKUP(AS58,'シフト記号表（勤務時間帯）'!$C$6:$U$35,19,FALSE))</f>
        <v/>
      </c>
      <c r="AT60" s="315" t="str">
        <f>IF(AT58="","",VLOOKUP(AT58,'シフト記号表（勤務時間帯）'!$C$6:$U$35,19,FALSE))</f>
        <v/>
      </c>
      <c r="AU60" s="313" t="str">
        <f>IF(AU58="","",VLOOKUP(AU58,'シフト記号表（勤務時間帯）'!$C$6:$U$35,19,FALSE))</f>
        <v/>
      </c>
      <c r="AV60" s="314" t="str">
        <f>IF(AV58="","",VLOOKUP(AV58,'シフト記号表（勤務時間帯）'!$C$6:$U$35,19,FALSE))</f>
        <v/>
      </c>
      <c r="AW60" s="314" t="str">
        <f>IF(AW58="","",VLOOKUP(AW58,'シフト記号表（勤務時間帯）'!$C$6:$U$35,19,FALSE))</f>
        <v/>
      </c>
      <c r="AX60" s="1016">
        <f>IF($BB$3="４週",SUM(S60:AT60),IF($BB$3="暦月",SUM(S60:AW60),""))</f>
        <v>0</v>
      </c>
      <c r="AY60" s="1017"/>
      <c r="AZ60" s="1018">
        <f>IF($BB$3="４週",AX60/4,IF($BB$3="暦月",'勤務形態一覧表（100名）'!AX60/('勤務形態一覧表（100名）'!$BB$8/7),""))</f>
        <v>0</v>
      </c>
      <c r="BA60" s="1019"/>
      <c r="BB60" s="1061"/>
      <c r="BC60" s="1030"/>
      <c r="BD60" s="1030"/>
      <c r="BE60" s="1030"/>
      <c r="BF60" s="1031"/>
    </row>
    <row r="61" spans="2:58" ht="20.25" customHeight="1" x14ac:dyDescent="0.2">
      <c r="B61" s="1121">
        <f>B58+1</f>
        <v>14</v>
      </c>
      <c r="C61" s="1045"/>
      <c r="D61" s="1046"/>
      <c r="E61" s="1047"/>
      <c r="F61" s="370"/>
      <c r="G61" s="1122"/>
      <c r="H61" s="1123"/>
      <c r="I61" s="1124"/>
      <c r="J61" s="1124"/>
      <c r="K61" s="1125"/>
      <c r="L61" s="960"/>
      <c r="M61" s="961"/>
      <c r="N61" s="961"/>
      <c r="O61" s="962"/>
      <c r="P61" s="1126" t="s">
        <v>801</v>
      </c>
      <c r="Q61" s="1127"/>
      <c r="R61" s="1128"/>
      <c r="S61" s="366"/>
      <c r="T61" s="367"/>
      <c r="U61" s="367"/>
      <c r="V61" s="367"/>
      <c r="W61" s="367"/>
      <c r="X61" s="367"/>
      <c r="Y61" s="368"/>
      <c r="Z61" s="366"/>
      <c r="AA61" s="367"/>
      <c r="AB61" s="367"/>
      <c r="AC61" s="367"/>
      <c r="AD61" s="367"/>
      <c r="AE61" s="367"/>
      <c r="AF61" s="368"/>
      <c r="AG61" s="366"/>
      <c r="AH61" s="367"/>
      <c r="AI61" s="367"/>
      <c r="AJ61" s="367"/>
      <c r="AK61" s="367"/>
      <c r="AL61" s="367"/>
      <c r="AM61" s="368"/>
      <c r="AN61" s="366"/>
      <c r="AO61" s="367"/>
      <c r="AP61" s="367"/>
      <c r="AQ61" s="367"/>
      <c r="AR61" s="367"/>
      <c r="AS61" s="367"/>
      <c r="AT61" s="368"/>
      <c r="AU61" s="366"/>
      <c r="AV61" s="367"/>
      <c r="AW61" s="367"/>
      <c r="AX61" s="1117"/>
      <c r="AY61" s="1118"/>
      <c r="AZ61" s="1119"/>
      <c r="BA61" s="1120"/>
      <c r="BB61" s="1060"/>
      <c r="BC61" s="961"/>
      <c r="BD61" s="961"/>
      <c r="BE61" s="961"/>
      <c r="BF61" s="962"/>
    </row>
    <row r="62" spans="2:58" ht="20.25" customHeight="1" x14ac:dyDescent="0.2">
      <c r="B62" s="939"/>
      <c r="C62" s="1045"/>
      <c r="D62" s="1046"/>
      <c r="E62" s="1047"/>
      <c r="F62" s="308"/>
      <c r="G62" s="950"/>
      <c r="H62" s="954"/>
      <c r="I62" s="955"/>
      <c r="J62" s="955"/>
      <c r="K62" s="956"/>
      <c r="L62" s="960"/>
      <c r="M62" s="961"/>
      <c r="N62" s="961"/>
      <c r="O62" s="962"/>
      <c r="P62" s="1006" t="s">
        <v>520</v>
      </c>
      <c r="Q62" s="1007"/>
      <c r="R62" s="1008"/>
      <c r="S62" s="309" t="str">
        <f>IF(S61="","",VLOOKUP(S61,'シフト記号表（勤務時間帯）'!$C$6:$K$35,9,FALSE))</f>
        <v/>
      </c>
      <c r="T62" s="310" t="str">
        <f>IF(T61="","",VLOOKUP(T61,'シフト記号表（勤務時間帯）'!$C$6:$K$35,9,FALSE))</f>
        <v/>
      </c>
      <c r="U62" s="310" t="str">
        <f>IF(U61="","",VLOOKUP(U61,'シフト記号表（勤務時間帯）'!$C$6:$K$35,9,FALSE))</f>
        <v/>
      </c>
      <c r="V62" s="310" t="str">
        <f>IF(V61="","",VLOOKUP(V61,'シフト記号表（勤務時間帯）'!$C$6:$K$35,9,FALSE))</f>
        <v/>
      </c>
      <c r="W62" s="310" t="str">
        <f>IF(W61="","",VLOOKUP(W61,'シフト記号表（勤務時間帯）'!$C$6:$K$35,9,FALSE))</f>
        <v/>
      </c>
      <c r="X62" s="310" t="str">
        <f>IF(X61="","",VLOOKUP(X61,'シフト記号表（勤務時間帯）'!$C$6:$K$35,9,FALSE))</f>
        <v/>
      </c>
      <c r="Y62" s="311" t="str">
        <f>IF(Y61="","",VLOOKUP(Y61,'シフト記号表（勤務時間帯）'!$C$6:$K$35,9,FALSE))</f>
        <v/>
      </c>
      <c r="Z62" s="309" t="str">
        <f>IF(Z61="","",VLOOKUP(Z61,'シフト記号表（勤務時間帯）'!$C$6:$K$35,9,FALSE))</f>
        <v/>
      </c>
      <c r="AA62" s="310" t="str">
        <f>IF(AA61="","",VLOOKUP(AA61,'シフト記号表（勤務時間帯）'!$C$6:$K$35,9,FALSE))</f>
        <v/>
      </c>
      <c r="AB62" s="310" t="str">
        <f>IF(AB61="","",VLOOKUP(AB61,'シフト記号表（勤務時間帯）'!$C$6:$K$35,9,FALSE))</f>
        <v/>
      </c>
      <c r="AC62" s="310" t="str">
        <f>IF(AC61="","",VLOOKUP(AC61,'シフト記号表（勤務時間帯）'!$C$6:$K$35,9,FALSE))</f>
        <v/>
      </c>
      <c r="AD62" s="310" t="str">
        <f>IF(AD61="","",VLOOKUP(AD61,'シフト記号表（勤務時間帯）'!$C$6:$K$35,9,FALSE))</f>
        <v/>
      </c>
      <c r="AE62" s="310" t="str">
        <f>IF(AE61="","",VLOOKUP(AE61,'シフト記号表（勤務時間帯）'!$C$6:$K$35,9,FALSE))</f>
        <v/>
      </c>
      <c r="AF62" s="311" t="str">
        <f>IF(AF61="","",VLOOKUP(AF61,'シフト記号表（勤務時間帯）'!$C$6:$K$35,9,FALSE))</f>
        <v/>
      </c>
      <c r="AG62" s="309" t="str">
        <f>IF(AG61="","",VLOOKUP(AG61,'シフト記号表（勤務時間帯）'!$C$6:$K$35,9,FALSE))</f>
        <v/>
      </c>
      <c r="AH62" s="310" t="str">
        <f>IF(AH61="","",VLOOKUP(AH61,'シフト記号表（勤務時間帯）'!$C$6:$K$35,9,FALSE))</f>
        <v/>
      </c>
      <c r="AI62" s="310" t="str">
        <f>IF(AI61="","",VLOOKUP(AI61,'シフト記号表（勤務時間帯）'!$C$6:$K$35,9,FALSE))</f>
        <v/>
      </c>
      <c r="AJ62" s="310" t="str">
        <f>IF(AJ61="","",VLOOKUP(AJ61,'シフト記号表（勤務時間帯）'!$C$6:$K$35,9,FALSE))</f>
        <v/>
      </c>
      <c r="AK62" s="310" t="str">
        <f>IF(AK61="","",VLOOKUP(AK61,'シフト記号表（勤務時間帯）'!$C$6:$K$35,9,FALSE))</f>
        <v/>
      </c>
      <c r="AL62" s="310" t="str">
        <f>IF(AL61="","",VLOOKUP(AL61,'シフト記号表（勤務時間帯）'!$C$6:$K$35,9,FALSE))</f>
        <v/>
      </c>
      <c r="AM62" s="311" t="str">
        <f>IF(AM61="","",VLOOKUP(AM61,'シフト記号表（勤務時間帯）'!$C$6:$K$35,9,FALSE))</f>
        <v/>
      </c>
      <c r="AN62" s="309" t="str">
        <f>IF(AN61="","",VLOOKUP(AN61,'シフト記号表（勤務時間帯）'!$C$6:$K$35,9,FALSE))</f>
        <v/>
      </c>
      <c r="AO62" s="310" t="str">
        <f>IF(AO61="","",VLOOKUP(AO61,'シフト記号表（勤務時間帯）'!$C$6:$K$35,9,FALSE))</f>
        <v/>
      </c>
      <c r="AP62" s="310" t="str">
        <f>IF(AP61="","",VLOOKUP(AP61,'シフト記号表（勤務時間帯）'!$C$6:$K$35,9,FALSE))</f>
        <v/>
      </c>
      <c r="AQ62" s="310" t="str">
        <f>IF(AQ61="","",VLOOKUP(AQ61,'シフト記号表（勤務時間帯）'!$C$6:$K$35,9,FALSE))</f>
        <v/>
      </c>
      <c r="AR62" s="310" t="str">
        <f>IF(AR61="","",VLOOKUP(AR61,'シフト記号表（勤務時間帯）'!$C$6:$K$35,9,FALSE))</f>
        <v/>
      </c>
      <c r="AS62" s="310" t="str">
        <f>IF(AS61="","",VLOOKUP(AS61,'シフト記号表（勤務時間帯）'!$C$6:$K$35,9,FALSE))</f>
        <v/>
      </c>
      <c r="AT62" s="311" t="str">
        <f>IF(AT61="","",VLOOKUP(AT61,'シフト記号表（勤務時間帯）'!$C$6:$K$35,9,FALSE))</f>
        <v/>
      </c>
      <c r="AU62" s="309" t="str">
        <f>IF(AU61="","",VLOOKUP(AU61,'シフト記号表（勤務時間帯）'!$C$6:$K$35,9,FALSE))</f>
        <v/>
      </c>
      <c r="AV62" s="310" t="str">
        <f>IF(AV61="","",VLOOKUP(AV61,'シフト記号表（勤務時間帯）'!$C$6:$K$35,9,FALSE))</f>
        <v/>
      </c>
      <c r="AW62" s="310" t="str">
        <f>IF(AW61="","",VLOOKUP(AW61,'シフト記号表（勤務時間帯）'!$C$6:$K$35,9,FALSE))</f>
        <v/>
      </c>
      <c r="AX62" s="1009">
        <f>IF($BB$3="４週",SUM(S62:AT62),IF($BB$3="暦月",SUM(S62:AW62),""))</f>
        <v>0</v>
      </c>
      <c r="AY62" s="1010"/>
      <c r="AZ62" s="1011">
        <f>IF($BB$3="４週",AX62/4,IF($BB$3="暦月",'勤務形態一覧表（100名）'!AX62/('勤務形態一覧表（100名）'!$BB$8/7),""))</f>
        <v>0</v>
      </c>
      <c r="BA62" s="1012"/>
      <c r="BB62" s="1060"/>
      <c r="BC62" s="961"/>
      <c r="BD62" s="961"/>
      <c r="BE62" s="961"/>
      <c r="BF62" s="962"/>
    </row>
    <row r="63" spans="2:58" ht="20.25" customHeight="1" x14ac:dyDescent="0.2">
      <c r="B63" s="939"/>
      <c r="C63" s="1048"/>
      <c r="D63" s="1049"/>
      <c r="E63" s="1050"/>
      <c r="F63" s="369">
        <f>C61</f>
        <v>0</v>
      </c>
      <c r="G63" s="1024"/>
      <c r="H63" s="954"/>
      <c r="I63" s="955"/>
      <c r="J63" s="955"/>
      <c r="K63" s="956"/>
      <c r="L63" s="1029"/>
      <c r="M63" s="1030"/>
      <c r="N63" s="1030"/>
      <c r="O63" s="1031"/>
      <c r="P63" s="1013" t="s">
        <v>521</v>
      </c>
      <c r="Q63" s="1014"/>
      <c r="R63" s="1015"/>
      <c r="S63" s="313" t="str">
        <f>IF(S61="","",VLOOKUP(S61,'シフト記号表（勤務時間帯）'!$C$6:$U$35,19,FALSE))</f>
        <v/>
      </c>
      <c r="T63" s="314" t="str">
        <f>IF(T61="","",VLOOKUP(T61,'シフト記号表（勤務時間帯）'!$C$6:$U$35,19,FALSE))</f>
        <v/>
      </c>
      <c r="U63" s="314" t="str">
        <f>IF(U61="","",VLOOKUP(U61,'シフト記号表（勤務時間帯）'!$C$6:$U$35,19,FALSE))</f>
        <v/>
      </c>
      <c r="V63" s="314" t="str">
        <f>IF(V61="","",VLOOKUP(V61,'シフト記号表（勤務時間帯）'!$C$6:$U$35,19,FALSE))</f>
        <v/>
      </c>
      <c r="W63" s="314" t="str">
        <f>IF(W61="","",VLOOKUP(W61,'シフト記号表（勤務時間帯）'!$C$6:$U$35,19,FALSE))</f>
        <v/>
      </c>
      <c r="X63" s="314" t="str">
        <f>IF(X61="","",VLOOKUP(X61,'シフト記号表（勤務時間帯）'!$C$6:$U$35,19,FALSE))</f>
        <v/>
      </c>
      <c r="Y63" s="315" t="str">
        <f>IF(Y61="","",VLOOKUP(Y61,'シフト記号表（勤務時間帯）'!$C$6:$U$35,19,FALSE))</f>
        <v/>
      </c>
      <c r="Z63" s="313" t="str">
        <f>IF(Z61="","",VLOOKUP(Z61,'シフト記号表（勤務時間帯）'!$C$6:$U$35,19,FALSE))</f>
        <v/>
      </c>
      <c r="AA63" s="314" t="str">
        <f>IF(AA61="","",VLOOKUP(AA61,'シフト記号表（勤務時間帯）'!$C$6:$U$35,19,FALSE))</f>
        <v/>
      </c>
      <c r="AB63" s="314" t="str">
        <f>IF(AB61="","",VLOOKUP(AB61,'シフト記号表（勤務時間帯）'!$C$6:$U$35,19,FALSE))</f>
        <v/>
      </c>
      <c r="AC63" s="314" t="str">
        <f>IF(AC61="","",VLOOKUP(AC61,'シフト記号表（勤務時間帯）'!$C$6:$U$35,19,FALSE))</f>
        <v/>
      </c>
      <c r="AD63" s="314" t="str">
        <f>IF(AD61="","",VLOOKUP(AD61,'シフト記号表（勤務時間帯）'!$C$6:$U$35,19,FALSE))</f>
        <v/>
      </c>
      <c r="AE63" s="314" t="str">
        <f>IF(AE61="","",VLOOKUP(AE61,'シフト記号表（勤務時間帯）'!$C$6:$U$35,19,FALSE))</f>
        <v/>
      </c>
      <c r="AF63" s="315" t="str">
        <f>IF(AF61="","",VLOOKUP(AF61,'シフト記号表（勤務時間帯）'!$C$6:$U$35,19,FALSE))</f>
        <v/>
      </c>
      <c r="AG63" s="313" t="str">
        <f>IF(AG61="","",VLOOKUP(AG61,'シフト記号表（勤務時間帯）'!$C$6:$U$35,19,FALSE))</f>
        <v/>
      </c>
      <c r="AH63" s="314" t="str">
        <f>IF(AH61="","",VLOOKUP(AH61,'シフト記号表（勤務時間帯）'!$C$6:$U$35,19,FALSE))</f>
        <v/>
      </c>
      <c r="AI63" s="314" t="str">
        <f>IF(AI61="","",VLOOKUP(AI61,'シフト記号表（勤務時間帯）'!$C$6:$U$35,19,FALSE))</f>
        <v/>
      </c>
      <c r="AJ63" s="314" t="str">
        <f>IF(AJ61="","",VLOOKUP(AJ61,'シフト記号表（勤務時間帯）'!$C$6:$U$35,19,FALSE))</f>
        <v/>
      </c>
      <c r="AK63" s="314" t="str">
        <f>IF(AK61="","",VLOOKUP(AK61,'シフト記号表（勤務時間帯）'!$C$6:$U$35,19,FALSE))</f>
        <v/>
      </c>
      <c r="AL63" s="314" t="str">
        <f>IF(AL61="","",VLOOKUP(AL61,'シフト記号表（勤務時間帯）'!$C$6:$U$35,19,FALSE))</f>
        <v/>
      </c>
      <c r="AM63" s="315" t="str">
        <f>IF(AM61="","",VLOOKUP(AM61,'シフト記号表（勤務時間帯）'!$C$6:$U$35,19,FALSE))</f>
        <v/>
      </c>
      <c r="AN63" s="313" t="str">
        <f>IF(AN61="","",VLOOKUP(AN61,'シフト記号表（勤務時間帯）'!$C$6:$U$35,19,FALSE))</f>
        <v/>
      </c>
      <c r="AO63" s="314" t="str">
        <f>IF(AO61="","",VLOOKUP(AO61,'シフト記号表（勤務時間帯）'!$C$6:$U$35,19,FALSE))</f>
        <v/>
      </c>
      <c r="AP63" s="314" t="str">
        <f>IF(AP61="","",VLOOKUP(AP61,'シフト記号表（勤務時間帯）'!$C$6:$U$35,19,FALSE))</f>
        <v/>
      </c>
      <c r="AQ63" s="314" t="str">
        <f>IF(AQ61="","",VLOOKUP(AQ61,'シフト記号表（勤務時間帯）'!$C$6:$U$35,19,FALSE))</f>
        <v/>
      </c>
      <c r="AR63" s="314" t="str">
        <f>IF(AR61="","",VLOOKUP(AR61,'シフト記号表（勤務時間帯）'!$C$6:$U$35,19,FALSE))</f>
        <v/>
      </c>
      <c r="AS63" s="314" t="str">
        <f>IF(AS61="","",VLOOKUP(AS61,'シフト記号表（勤務時間帯）'!$C$6:$U$35,19,FALSE))</f>
        <v/>
      </c>
      <c r="AT63" s="315" t="str">
        <f>IF(AT61="","",VLOOKUP(AT61,'シフト記号表（勤務時間帯）'!$C$6:$U$35,19,FALSE))</f>
        <v/>
      </c>
      <c r="AU63" s="313" t="str">
        <f>IF(AU61="","",VLOOKUP(AU61,'シフト記号表（勤務時間帯）'!$C$6:$U$35,19,FALSE))</f>
        <v/>
      </c>
      <c r="AV63" s="314" t="str">
        <f>IF(AV61="","",VLOOKUP(AV61,'シフト記号表（勤務時間帯）'!$C$6:$U$35,19,FALSE))</f>
        <v/>
      </c>
      <c r="AW63" s="314" t="str">
        <f>IF(AW61="","",VLOOKUP(AW61,'シフト記号表（勤務時間帯）'!$C$6:$U$35,19,FALSE))</f>
        <v/>
      </c>
      <c r="AX63" s="1016">
        <f>IF($BB$3="４週",SUM(S63:AT63),IF($BB$3="暦月",SUM(S63:AW63),""))</f>
        <v>0</v>
      </c>
      <c r="AY63" s="1017"/>
      <c r="AZ63" s="1018">
        <f>IF($BB$3="４週",AX63/4,IF($BB$3="暦月",'勤務形態一覧表（100名）'!AX63/('勤務形態一覧表（100名）'!$BB$8/7),""))</f>
        <v>0</v>
      </c>
      <c r="BA63" s="1019"/>
      <c r="BB63" s="1061"/>
      <c r="BC63" s="1030"/>
      <c r="BD63" s="1030"/>
      <c r="BE63" s="1030"/>
      <c r="BF63" s="1031"/>
    </row>
    <row r="64" spans="2:58" ht="20.25" customHeight="1" x14ac:dyDescent="0.2">
      <c r="B64" s="939">
        <f>B61+1</f>
        <v>15</v>
      </c>
      <c r="C64" s="1042"/>
      <c r="D64" s="1043"/>
      <c r="E64" s="1044"/>
      <c r="F64" s="316"/>
      <c r="G64" s="1023"/>
      <c r="H64" s="1025"/>
      <c r="I64" s="955"/>
      <c r="J64" s="955"/>
      <c r="K64" s="956"/>
      <c r="L64" s="1026"/>
      <c r="M64" s="1027"/>
      <c r="N64" s="1027"/>
      <c r="O64" s="1028"/>
      <c r="P64" s="1032" t="s">
        <v>801</v>
      </c>
      <c r="Q64" s="1033"/>
      <c r="R64" s="1034"/>
      <c r="S64" s="366"/>
      <c r="T64" s="367"/>
      <c r="U64" s="367"/>
      <c r="V64" s="367"/>
      <c r="W64" s="367"/>
      <c r="X64" s="367"/>
      <c r="Y64" s="368"/>
      <c r="Z64" s="366"/>
      <c r="AA64" s="367"/>
      <c r="AB64" s="367"/>
      <c r="AC64" s="367"/>
      <c r="AD64" s="367"/>
      <c r="AE64" s="367"/>
      <c r="AF64" s="368"/>
      <c r="AG64" s="366"/>
      <c r="AH64" s="367"/>
      <c r="AI64" s="367"/>
      <c r="AJ64" s="367"/>
      <c r="AK64" s="367"/>
      <c r="AL64" s="367"/>
      <c r="AM64" s="368"/>
      <c r="AN64" s="366"/>
      <c r="AO64" s="367"/>
      <c r="AP64" s="367"/>
      <c r="AQ64" s="367"/>
      <c r="AR64" s="367"/>
      <c r="AS64" s="367"/>
      <c r="AT64" s="368"/>
      <c r="AU64" s="366"/>
      <c r="AV64" s="367"/>
      <c r="AW64" s="367"/>
      <c r="AX64" s="1109"/>
      <c r="AY64" s="1110"/>
      <c r="AZ64" s="1111"/>
      <c r="BA64" s="1112"/>
      <c r="BB64" s="1059"/>
      <c r="BC64" s="1027"/>
      <c r="BD64" s="1027"/>
      <c r="BE64" s="1027"/>
      <c r="BF64" s="1028"/>
    </row>
    <row r="65" spans="2:58" ht="20.25" customHeight="1" x14ac:dyDescent="0.2">
      <c r="B65" s="939"/>
      <c r="C65" s="1045"/>
      <c r="D65" s="1046"/>
      <c r="E65" s="1047"/>
      <c r="F65" s="308"/>
      <c r="G65" s="950"/>
      <c r="H65" s="954"/>
      <c r="I65" s="955"/>
      <c r="J65" s="955"/>
      <c r="K65" s="956"/>
      <c r="L65" s="960"/>
      <c r="M65" s="961"/>
      <c r="N65" s="961"/>
      <c r="O65" s="962"/>
      <c r="P65" s="1006" t="s">
        <v>520</v>
      </c>
      <c r="Q65" s="1007"/>
      <c r="R65" s="1008"/>
      <c r="S65" s="309" t="str">
        <f>IF(S64="","",VLOOKUP(S64,'シフト記号表（勤務時間帯）'!$C$6:$K$35,9,FALSE))</f>
        <v/>
      </c>
      <c r="T65" s="310" t="str">
        <f>IF(T64="","",VLOOKUP(T64,'シフト記号表（勤務時間帯）'!$C$6:$K$35,9,FALSE))</f>
        <v/>
      </c>
      <c r="U65" s="310" t="str">
        <f>IF(U64="","",VLOOKUP(U64,'シフト記号表（勤務時間帯）'!$C$6:$K$35,9,FALSE))</f>
        <v/>
      </c>
      <c r="V65" s="310" t="str">
        <f>IF(V64="","",VLOOKUP(V64,'シフト記号表（勤務時間帯）'!$C$6:$K$35,9,FALSE))</f>
        <v/>
      </c>
      <c r="W65" s="310" t="str">
        <f>IF(W64="","",VLOOKUP(W64,'シフト記号表（勤務時間帯）'!$C$6:$K$35,9,FALSE))</f>
        <v/>
      </c>
      <c r="X65" s="310" t="str">
        <f>IF(X64="","",VLOOKUP(X64,'シフト記号表（勤務時間帯）'!$C$6:$K$35,9,FALSE))</f>
        <v/>
      </c>
      <c r="Y65" s="311" t="str">
        <f>IF(Y64="","",VLOOKUP(Y64,'シフト記号表（勤務時間帯）'!$C$6:$K$35,9,FALSE))</f>
        <v/>
      </c>
      <c r="Z65" s="309" t="str">
        <f>IF(Z64="","",VLOOKUP(Z64,'シフト記号表（勤務時間帯）'!$C$6:$K$35,9,FALSE))</f>
        <v/>
      </c>
      <c r="AA65" s="310" t="str">
        <f>IF(AA64="","",VLOOKUP(AA64,'シフト記号表（勤務時間帯）'!$C$6:$K$35,9,FALSE))</f>
        <v/>
      </c>
      <c r="AB65" s="310" t="str">
        <f>IF(AB64="","",VLOOKUP(AB64,'シフト記号表（勤務時間帯）'!$C$6:$K$35,9,FALSE))</f>
        <v/>
      </c>
      <c r="AC65" s="310" t="str">
        <f>IF(AC64="","",VLOOKUP(AC64,'シフト記号表（勤務時間帯）'!$C$6:$K$35,9,FALSE))</f>
        <v/>
      </c>
      <c r="AD65" s="310" t="str">
        <f>IF(AD64="","",VLOOKUP(AD64,'シフト記号表（勤務時間帯）'!$C$6:$K$35,9,FALSE))</f>
        <v/>
      </c>
      <c r="AE65" s="310" t="str">
        <f>IF(AE64="","",VLOOKUP(AE64,'シフト記号表（勤務時間帯）'!$C$6:$K$35,9,FALSE))</f>
        <v/>
      </c>
      <c r="AF65" s="311" t="str">
        <f>IF(AF64="","",VLOOKUP(AF64,'シフト記号表（勤務時間帯）'!$C$6:$K$35,9,FALSE))</f>
        <v/>
      </c>
      <c r="AG65" s="309" t="str">
        <f>IF(AG64="","",VLOOKUP(AG64,'シフト記号表（勤務時間帯）'!$C$6:$K$35,9,FALSE))</f>
        <v/>
      </c>
      <c r="AH65" s="310" t="str">
        <f>IF(AH64="","",VLOOKUP(AH64,'シフト記号表（勤務時間帯）'!$C$6:$K$35,9,FALSE))</f>
        <v/>
      </c>
      <c r="AI65" s="310" t="str">
        <f>IF(AI64="","",VLOOKUP(AI64,'シフト記号表（勤務時間帯）'!$C$6:$K$35,9,FALSE))</f>
        <v/>
      </c>
      <c r="AJ65" s="310" t="str">
        <f>IF(AJ64="","",VLOOKUP(AJ64,'シフト記号表（勤務時間帯）'!$C$6:$K$35,9,FALSE))</f>
        <v/>
      </c>
      <c r="AK65" s="310" t="str">
        <f>IF(AK64="","",VLOOKUP(AK64,'シフト記号表（勤務時間帯）'!$C$6:$K$35,9,FALSE))</f>
        <v/>
      </c>
      <c r="AL65" s="310" t="str">
        <f>IF(AL64="","",VLOOKUP(AL64,'シフト記号表（勤務時間帯）'!$C$6:$K$35,9,FALSE))</f>
        <v/>
      </c>
      <c r="AM65" s="311" t="str">
        <f>IF(AM64="","",VLOOKUP(AM64,'シフト記号表（勤務時間帯）'!$C$6:$K$35,9,FALSE))</f>
        <v/>
      </c>
      <c r="AN65" s="309" t="str">
        <f>IF(AN64="","",VLOOKUP(AN64,'シフト記号表（勤務時間帯）'!$C$6:$K$35,9,FALSE))</f>
        <v/>
      </c>
      <c r="AO65" s="310" t="str">
        <f>IF(AO64="","",VLOOKUP(AO64,'シフト記号表（勤務時間帯）'!$C$6:$K$35,9,FALSE))</f>
        <v/>
      </c>
      <c r="AP65" s="310" t="str">
        <f>IF(AP64="","",VLOOKUP(AP64,'シフト記号表（勤務時間帯）'!$C$6:$K$35,9,FALSE))</f>
        <v/>
      </c>
      <c r="AQ65" s="310" t="str">
        <f>IF(AQ64="","",VLOOKUP(AQ64,'シフト記号表（勤務時間帯）'!$C$6:$K$35,9,FALSE))</f>
        <v/>
      </c>
      <c r="AR65" s="310" t="str">
        <f>IF(AR64="","",VLOOKUP(AR64,'シフト記号表（勤務時間帯）'!$C$6:$K$35,9,FALSE))</f>
        <v/>
      </c>
      <c r="AS65" s="310" t="str">
        <f>IF(AS64="","",VLOOKUP(AS64,'シフト記号表（勤務時間帯）'!$C$6:$K$35,9,FALSE))</f>
        <v/>
      </c>
      <c r="AT65" s="311" t="str">
        <f>IF(AT64="","",VLOOKUP(AT64,'シフト記号表（勤務時間帯）'!$C$6:$K$35,9,FALSE))</f>
        <v/>
      </c>
      <c r="AU65" s="309" t="str">
        <f>IF(AU64="","",VLOOKUP(AU64,'シフト記号表（勤務時間帯）'!$C$6:$K$35,9,FALSE))</f>
        <v/>
      </c>
      <c r="AV65" s="310" t="str">
        <f>IF(AV64="","",VLOOKUP(AV64,'シフト記号表（勤務時間帯）'!$C$6:$K$35,9,FALSE))</f>
        <v/>
      </c>
      <c r="AW65" s="310" t="str">
        <f>IF(AW64="","",VLOOKUP(AW64,'シフト記号表（勤務時間帯）'!$C$6:$K$35,9,FALSE))</f>
        <v/>
      </c>
      <c r="AX65" s="1009">
        <f>IF($BB$3="４週",SUM(S65:AT65),IF($BB$3="暦月",SUM(S65:AW65),""))</f>
        <v>0</v>
      </c>
      <c r="AY65" s="1010"/>
      <c r="AZ65" s="1011">
        <f>IF($BB$3="４週",AX65/4,IF($BB$3="暦月",'勤務形態一覧表（100名）'!AX65/('勤務形態一覧表（100名）'!$BB$8/7),""))</f>
        <v>0</v>
      </c>
      <c r="BA65" s="1012"/>
      <c r="BB65" s="1060"/>
      <c r="BC65" s="961"/>
      <c r="BD65" s="961"/>
      <c r="BE65" s="961"/>
      <c r="BF65" s="962"/>
    </row>
    <row r="66" spans="2:58" ht="20.25" customHeight="1" x14ac:dyDescent="0.2">
      <c r="B66" s="939"/>
      <c r="C66" s="1048"/>
      <c r="D66" s="1049"/>
      <c r="E66" s="1050"/>
      <c r="F66" s="369">
        <f>C64</f>
        <v>0</v>
      </c>
      <c r="G66" s="1024"/>
      <c r="H66" s="954"/>
      <c r="I66" s="955"/>
      <c r="J66" s="955"/>
      <c r="K66" s="956"/>
      <c r="L66" s="1029"/>
      <c r="M66" s="1030"/>
      <c r="N66" s="1030"/>
      <c r="O66" s="1031"/>
      <c r="P66" s="1013" t="s">
        <v>521</v>
      </c>
      <c r="Q66" s="1014"/>
      <c r="R66" s="1015"/>
      <c r="S66" s="313" t="str">
        <f>IF(S64="","",VLOOKUP(S64,'シフト記号表（勤務時間帯）'!$C$6:$U$35,19,FALSE))</f>
        <v/>
      </c>
      <c r="T66" s="314" t="str">
        <f>IF(T64="","",VLOOKUP(T64,'シフト記号表（勤務時間帯）'!$C$6:$U$35,19,FALSE))</f>
        <v/>
      </c>
      <c r="U66" s="314" t="str">
        <f>IF(U64="","",VLOOKUP(U64,'シフト記号表（勤務時間帯）'!$C$6:$U$35,19,FALSE))</f>
        <v/>
      </c>
      <c r="V66" s="314" t="str">
        <f>IF(V64="","",VLOOKUP(V64,'シフト記号表（勤務時間帯）'!$C$6:$U$35,19,FALSE))</f>
        <v/>
      </c>
      <c r="W66" s="314" t="str">
        <f>IF(W64="","",VLOOKUP(W64,'シフト記号表（勤務時間帯）'!$C$6:$U$35,19,FALSE))</f>
        <v/>
      </c>
      <c r="X66" s="314" t="str">
        <f>IF(X64="","",VLOOKUP(X64,'シフト記号表（勤務時間帯）'!$C$6:$U$35,19,FALSE))</f>
        <v/>
      </c>
      <c r="Y66" s="315" t="str">
        <f>IF(Y64="","",VLOOKUP(Y64,'シフト記号表（勤務時間帯）'!$C$6:$U$35,19,FALSE))</f>
        <v/>
      </c>
      <c r="Z66" s="313" t="str">
        <f>IF(Z64="","",VLOOKUP(Z64,'シフト記号表（勤務時間帯）'!$C$6:$U$35,19,FALSE))</f>
        <v/>
      </c>
      <c r="AA66" s="314" t="str">
        <f>IF(AA64="","",VLOOKUP(AA64,'シフト記号表（勤務時間帯）'!$C$6:$U$35,19,FALSE))</f>
        <v/>
      </c>
      <c r="AB66" s="314" t="str">
        <f>IF(AB64="","",VLOOKUP(AB64,'シフト記号表（勤務時間帯）'!$C$6:$U$35,19,FALSE))</f>
        <v/>
      </c>
      <c r="AC66" s="314" t="str">
        <f>IF(AC64="","",VLOOKUP(AC64,'シフト記号表（勤務時間帯）'!$C$6:$U$35,19,FALSE))</f>
        <v/>
      </c>
      <c r="AD66" s="314" t="str">
        <f>IF(AD64="","",VLOOKUP(AD64,'シフト記号表（勤務時間帯）'!$C$6:$U$35,19,FALSE))</f>
        <v/>
      </c>
      <c r="AE66" s="314" t="str">
        <f>IF(AE64="","",VLOOKUP(AE64,'シフト記号表（勤務時間帯）'!$C$6:$U$35,19,FALSE))</f>
        <v/>
      </c>
      <c r="AF66" s="315" t="str">
        <f>IF(AF64="","",VLOOKUP(AF64,'シフト記号表（勤務時間帯）'!$C$6:$U$35,19,FALSE))</f>
        <v/>
      </c>
      <c r="AG66" s="313" t="str">
        <f>IF(AG64="","",VLOOKUP(AG64,'シフト記号表（勤務時間帯）'!$C$6:$U$35,19,FALSE))</f>
        <v/>
      </c>
      <c r="AH66" s="314" t="str">
        <f>IF(AH64="","",VLOOKUP(AH64,'シフト記号表（勤務時間帯）'!$C$6:$U$35,19,FALSE))</f>
        <v/>
      </c>
      <c r="AI66" s="314" t="str">
        <f>IF(AI64="","",VLOOKUP(AI64,'シフト記号表（勤務時間帯）'!$C$6:$U$35,19,FALSE))</f>
        <v/>
      </c>
      <c r="AJ66" s="314" t="str">
        <f>IF(AJ64="","",VLOOKUP(AJ64,'シフト記号表（勤務時間帯）'!$C$6:$U$35,19,FALSE))</f>
        <v/>
      </c>
      <c r="AK66" s="314" t="str">
        <f>IF(AK64="","",VLOOKUP(AK64,'シフト記号表（勤務時間帯）'!$C$6:$U$35,19,FALSE))</f>
        <v/>
      </c>
      <c r="AL66" s="314" t="str">
        <f>IF(AL64="","",VLOOKUP(AL64,'シフト記号表（勤務時間帯）'!$C$6:$U$35,19,FALSE))</f>
        <v/>
      </c>
      <c r="AM66" s="315" t="str">
        <f>IF(AM64="","",VLOOKUP(AM64,'シフト記号表（勤務時間帯）'!$C$6:$U$35,19,FALSE))</f>
        <v/>
      </c>
      <c r="AN66" s="313" t="str">
        <f>IF(AN64="","",VLOOKUP(AN64,'シフト記号表（勤務時間帯）'!$C$6:$U$35,19,FALSE))</f>
        <v/>
      </c>
      <c r="AO66" s="314" t="str">
        <f>IF(AO64="","",VLOOKUP(AO64,'シフト記号表（勤務時間帯）'!$C$6:$U$35,19,FALSE))</f>
        <v/>
      </c>
      <c r="AP66" s="314" t="str">
        <f>IF(AP64="","",VLOOKUP(AP64,'シフト記号表（勤務時間帯）'!$C$6:$U$35,19,FALSE))</f>
        <v/>
      </c>
      <c r="AQ66" s="314" t="str">
        <f>IF(AQ64="","",VLOOKUP(AQ64,'シフト記号表（勤務時間帯）'!$C$6:$U$35,19,FALSE))</f>
        <v/>
      </c>
      <c r="AR66" s="314" t="str">
        <f>IF(AR64="","",VLOOKUP(AR64,'シフト記号表（勤務時間帯）'!$C$6:$U$35,19,FALSE))</f>
        <v/>
      </c>
      <c r="AS66" s="314" t="str">
        <f>IF(AS64="","",VLOOKUP(AS64,'シフト記号表（勤務時間帯）'!$C$6:$U$35,19,FALSE))</f>
        <v/>
      </c>
      <c r="AT66" s="315" t="str">
        <f>IF(AT64="","",VLOOKUP(AT64,'シフト記号表（勤務時間帯）'!$C$6:$U$35,19,FALSE))</f>
        <v/>
      </c>
      <c r="AU66" s="313" t="str">
        <f>IF(AU64="","",VLOOKUP(AU64,'シフト記号表（勤務時間帯）'!$C$6:$U$35,19,FALSE))</f>
        <v/>
      </c>
      <c r="AV66" s="314" t="str">
        <f>IF(AV64="","",VLOOKUP(AV64,'シフト記号表（勤務時間帯）'!$C$6:$U$35,19,FALSE))</f>
        <v/>
      </c>
      <c r="AW66" s="314" t="str">
        <f>IF(AW64="","",VLOOKUP(AW64,'シフト記号表（勤務時間帯）'!$C$6:$U$35,19,FALSE))</f>
        <v/>
      </c>
      <c r="AX66" s="1016">
        <f>IF($BB$3="４週",SUM(S66:AT66),IF($BB$3="暦月",SUM(S66:AW66),""))</f>
        <v>0</v>
      </c>
      <c r="AY66" s="1017"/>
      <c r="AZ66" s="1018">
        <f>IF($BB$3="４週",AX66/4,IF($BB$3="暦月",'勤務形態一覧表（100名）'!AX66/('勤務形態一覧表（100名）'!$BB$8/7),""))</f>
        <v>0</v>
      </c>
      <c r="BA66" s="1019"/>
      <c r="BB66" s="1061"/>
      <c r="BC66" s="1030"/>
      <c r="BD66" s="1030"/>
      <c r="BE66" s="1030"/>
      <c r="BF66" s="1031"/>
    </row>
    <row r="67" spans="2:58" ht="20.25" customHeight="1" x14ac:dyDescent="0.2">
      <c r="B67" s="939">
        <f>B64+1</f>
        <v>16</v>
      </c>
      <c r="C67" s="1042"/>
      <c r="D67" s="1043"/>
      <c r="E67" s="1044"/>
      <c r="F67" s="316"/>
      <c r="G67" s="1023"/>
      <c r="H67" s="1025"/>
      <c r="I67" s="955"/>
      <c r="J67" s="955"/>
      <c r="K67" s="956"/>
      <c r="L67" s="1026"/>
      <c r="M67" s="1027"/>
      <c r="N67" s="1027"/>
      <c r="O67" s="1028"/>
      <c r="P67" s="1032" t="s">
        <v>802</v>
      </c>
      <c r="Q67" s="1033"/>
      <c r="R67" s="1034"/>
      <c r="S67" s="366"/>
      <c r="T67" s="367"/>
      <c r="U67" s="367"/>
      <c r="V67" s="367"/>
      <c r="W67" s="367"/>
      <c r="X67" s="367"/>
      <c r="Y67" s="368"/>
      <c r="Z67" s="366"/>
      <c r="AA67" s="367"/>
      <c r="AB67" s="367"/>
      <c r="AC67" s="367"/>
      <c r="AD67" s="367"/>
      <c r="AE67" s="367"/>
      <c r="AF67" s="368"/>
      <c r="AG67" s="366"/>
      <c r="AH67" s="367"/>
      <c r="AI67" s="367"/>
      <c r="AJ67" s="367"/>
      <c r="AK67" s="367"/>
      <c r="AL67" s="367"/>
      <c r="AM67" s="368"/>
      <c r="AN67" s="366"/>
      <c r="AO67" s="367"/>
      <c r="AP67" s="367"/>
      <c r="AQ67" s="367"/>
      <c r="AR67" s="367"/>
      <c r="AS67" s="367"/>
      <c r="AT67" s="368"/>
      <c r="AU67" s="366"/>
      <c r="AV67" s="367"/>
      <c r="AW67" s="367"/>
      <c r="AX67" s="1109"/>
      <c r="AY67" s="1110"/>
      <c r="AZ67" s="1111"/>
      <c r="BA67" s="1112"/>
      <c r="BB67" s="1059"/>
      <c r="BC67" s="1027"/>
      <c r="BD67" s="1027"/>
      <c r="BE67" s="1027"/>
      <c r="BF67" s="1028"/>
    </row>
    <row r="68" spans="2:58" ht="20.25" customHeight="1" x14ac:dyDescent="0.2">
      <c r="B68" s="939"/>
      <c r="C68" s="1045"/>
      <c r="D68" s="1046"/>
      <c r="E68" s="1047"/>
      <c r="F68" s="308"/>
      <c r="G68" s="950"/>
      <c r="H68" s="954"/>
      <c r="I68" s="955"/>
      <c r="J68" s="955"/>
      <c r="K68" s="956"/>
      <c r="L68" s="960"/>
      <c r="M68" s="961"/>
      <c r="N68" s="961"/>
      <c r="O68" s="962"/>
      <c r="P68" s="1006" t="s">
        <v>520</v>
      </c>
      <c r="Q68" s="1007"/>
      <c r="R68" s="1008"/>
      <c r="S68" s="309" t="str">
        <f>IF(S67="","",VLOOKUP(S67,'シフト記号表（勤務時間帯）'!$C$6:$K$35,9,FALSE))</f>
        <v/>
      </c>
      <c r="T68" s="310" t="str">
        <f>IF(T67="","",VLOOKUP(T67,'シフト記号表（勤務時間帯）'!$C$6:$K$35,9,FALSE))</f>
        <v/>
      </c>
      <c r="U68" s="310" t="str">
        <f>IF(U67="","",VLOOKUP(U67,'シフト記号表（勤務時間帯）'!$C$6:$K$35,9,FALSE))</f>
        <v/>
      </c>
      <c r="V68" s="310" t="str">
        <f>IF(V67="","",VLOOKUP(V67,'シフト記号表（勤務時間帯）'!$C$6:$K$35,9,FALSE))</f>
        <v/>
      </c>
      <c r="W68" s="310" t="str">
        <f>IF(W67="","",VLOOKUP(W67,'シフト記号表（勤務時間帯）'!$C$6:$K$35,9,FALSE))</f>
        <v/>
      </c>
      <c r="X68" s="310" t="str">
        <f>IF(X67="","",VLOOKUP(X67,'シフト記号表（勤務時間帯）'!$C$6:$K$35,9,FALSE))</f>
        <v/>
      </c>
      <c r="Y68" s="311" t="str">
        <f>IF(Y67="","",VLOOKUP(Y67,'シフト記号表（勤務時間帯）'!$C$6:$K$35,9,FALSE))</f>
        <v/>
      </c>
      <c r="Z68" s="309" t="str">
        <f>IF(Z67="","",VLOOKUP(Z67,'シフト記号表（勤務時間帯）'!$C$6:$K$35,9,FALSE))</f>
        <v/>
      </c>
      <c r="AA68" s="310" t="str">
        <f>IF(AA67="","",VLOOKUP(AA67,'シフト記号表（勤務時間帯）'!$C$6:$K$35,9,FALSE))</f>
        <v/>
      </c>
      <c r="AB68" s="310" t="str">
        <f>IF(AB67="","",VLOOKUP(AB67,'シフト記号表（勤務時間帯）'!$C$6:$K$35,9,FALSE))</f>
        <v/>
      </c>
      <c r="AC68" s="310" t="str">
        <f>IF(AC67="","",VLOOKUP(AC67,'シフト記号表（勤務時間帯）'!$C$6:$K$35,9,FALSE))</f>
        <v/>
      </c>
      <c r="AD68" s="310" t="str">
        <f>IF(AD67="","",VLOOKUP(AD67,'シフト記号表（勤務時間帯）'!$C$6:$K$35,9,FALSE))</f>
        <v/>
      </c>
      <c r="AE68" s="310" t="str">
        <f>IF(AE67="","",VLOOKUP(AE67,'シフト記号表（勤務時間帯）'!$C$6:$K$35,9,FALSE))</f>
        <v/>
      </c>
      <c r="AF68" s="311" t="str">
        <f>IF(AF67="","",VLOOKUP(AF67,'シフト記号表（勤務時間帯）'!$C$6:$K$35,9,FALSE))</f>
        <v/>
      </c>
      <c r="AG68" s="309" t="str">
        <f>IF(AG67="","",VLOOKUP(AG67,'シフト記号表（勤務時間帯）'!$C$6:$K$35,9,FALSE))</f>
        <v/>
      </c>
      <c r="AH68" s="310" t="str">
        <f>IF(AH67="","",VLOOKUP(AH67,'シフト記号表（勤務時間帯）'!$C$6:$K$35,9,FALSE))</f>
        <v/>
      </c>
      <c r="AI68" s="310" t="str">
        <f>IF(AI67="","",VLOOKUP(AI67,'シフト記号表（勤務時間帯）'!$C$6:$K$35,9,FALSE))</f>
        <v/>
      </c>
      <c r="AJ68" s="310" t="str">
        <f>IF(AJ67="","",VLOOKUP(AJ67,'シフト記号表（勤務時間帯）'!$C$6:$K$35,9,FALSE))</f>
        <v/>
      </c>
      <c r="AK68" s="310" t="str">
        <f>IF(AK67="","",VLOOKUP(AK67,'シフト記号表（勤務時間帯）'!$C$6:$K$35,9,FALSE))</f>
        <v/>
      </c>
      <c r="AL68" s="310" t="str">
        <f>IF(AL67="","",VLOOKUP(AL67,'シフト記号表（勤務時間帯）'!$C$6:$K$35,9,FALSE))</f>
        <v/>
      </c>
      <c r="AM68" s="311" t="str">
        <f>IF(AM67="","",VLOOKUP(AM67,'シフト記号表（勤務時間帯）'!$C$6:$K$35,9,FALSE))</f>
        <v/>
      </c>
      <c r="AN68" s="309" t="str">
        <f>IF(AN67="","",VLOOKUP(AN67,'シフト記号表（勤務時間帯）'!$C$6:$K$35,9,FALSE))</f>
        <v/>
      </c>
      <c r="AO68" s="310" t="str">
        <f>IF(AO67="","",VLOOKUP(AO67,'シフト記号表（勤務時間帯）'!$C$6:$K$35,9,FALSE))</f>
        <v/>
      </c>
      <c r="AP68" s="310" t="str">
        <f>IF(AP67="","",VLOOKUP(AP67,'シフト記号表（勤務時間帯）'!$C$6:$K$35,9,FALSE))</f>
        <v/>
      </c>
      <c r="AQ68" s="310" t="str">
        <f>IF(AQ67="","",VLOOKUP(AQ67,'シフト記号表（勤務時間帯）'!$C$6:$K$35,9,FALSE))</f>
        <v/>
      </c>
      <c r="AR68" s="310" t="str">
        <f>IF(AR67="","",VLOOKUP(AR67,'シフト記号表（勤務時間帯）'!$C$6:$K$35,9,FALSE))</f>
        <v/>
      </c>
      <c r="AS68" s="310" t="str">
        <f>IF(AS67="","",VLOOKUP(AS67,'シフト記号表（勤務時間帯）'!$C$6:$K$35,9,FALSE))</f>
        <v/>
      </c>
      <c r="AT68" s="311" t="str">
        <f>IF(AT67="","",VLOOKUP(AT67,'シフト記号表（勤務時間帯）'!$C$6:$K$35,9,FALSE))</f>
        <v/>
      </c>
      <c r="AU68" s="309" t="str">
        <f>IF(AU67="","",VLOOKUP(AU67,'シフト記号表（勤務時間帯）'!$C$6:$K$35,9,FALSE))</f>
        <v/>
      </c>
      <c r="AV68" s="310" t="str">
        <f>IF(AV67="","",VLOOKUP(AV67,'シフト記号表（勤務時間帯）'!$C$6:$K$35,9,FALSE))</f>
        <v/>
      </c>
      <c r="AW68" s="310" t="str">
        <f>IF(AW67="","",VLOOKUP(AW67,'シフト記号表（勤務時間帯）'!$C$6:$K$35,9,FALSE))</f>
        <v/>
      </c>
      <c r="AX68" s="1009">
        <f>IF($BB$3="４週",SUM(S68:AT68),IF($BB$3="暦月",SUM(S68:AW68),""))</f>
        <v>0</v>
      </c>
      <c r="AY68" s="1010"/>
      <c r="AZ68" s="1011">
        <f>IF($BB$3="４週",AX68/4,IF($BB$3="暦月",'勤務形態一覧表（100名）'!AX68/('勤務形態一覧表（100名）'!$BB$8/7),""))</f>
        <v>0</v>
      </c>
      <c r="BA68" s="1012"/>
      <c r="BB68" s="1060"/>
      <c r="BC68" s="961"/>
      <c r="BD68" s="961"/>
      <c r="BE68" s="961"/>
      <c r="BF68" s="962"/>
    </row>
    <row r="69" spans="2:58" ht="20.25" customHeight="1" x14ac:dyDescent="0.2">
      <c r="B69" s="939"/>
      <c r="C69" s="1048"/>
      <c r="D69" s="1049"/>
      <c r="E69" s="1050"/>
      <c r="F69" s="369">
        <f>C67</f>
        <v>0</v>
      </c>
      <c r="G69" s="1024"/>
      <c r="H69" s="954"/>
      <c r="I69" s="955"/>
      <c r="J69" s="955"/>
      <c r="K69" s="956"/>
      <c r="L69" s="1029"/>
      <c r="M69" s="1030"/>
      <c r="N69" s="1030"/>
      <c r="O69" s="1031"/>
      <c r="P69" s="1013" t="s">
        <v>521</v>
      </c>
      <c r="Q69" s="1014"/>
      <c r="R69" s="1015"/>
      <c r="S69" s="313" t="str">
        <f>IF(S67="","",VLOOKUP(S67,'シフト記号表（勤務時間帯）'!$C$6:$U$35,19,FALSE))</f>
        <v/>
      </c>
      <c r="T69" s="314" t="str">
        <f>IF(T67="","",VLOOKUP(T67,'シフト記号表（勤務時間帯）'!$C$6:$U$35,19,FALSE))</f>
        <v/>
      </c>
      <c r="U69" s="314" t="str">
        <f>IF(U67="","",VLOOKUP(U67,'シフト記号表（勤務時間帯）'!$C$6:$U$35,19,FALSE))</f>
        <v/>
      </c>
      <c r="V69" s="314" t="str">
        <f>IF(V67="","",VLOOKUP(V67,'シフト記号表（勤務時間帯）'!$C$6:$U$35,19,FALSE))</f>
        <v/>
      </c>
      <c r="W69" s="314" t="str">
        <f>IF(W67="","",VLOOKUP(W67,'シフト記号表（勤務時間帯）'!$C$6:$U$35,19,FALSE))</f>
        <v/>
      </c>
      <c r="X69" s="314" t="str">
        <f>IF(X67="","",VLOOKUP(X67,'シフト記号表（勤務時間帯）'!$C$6:$U$35,19,FALSE))</f>
        <v/>
      </c>
      <c r="Y69" s="315" t="str">
        <f>IF(Y67="","",VLOOKUP(Y67,'シフト記号表（勤務時間帯）'!$C$6:$U$35,19,FALSE))</f>
        <v/>
      </c>
      <c r="Z69" s="313" t="str">
        <f>IF(Z67="","",VLOOKUP(Z67,'シフト記号表（勤務時間帯）'!$C$6:$U$35,19,FALSE))</f>
        <v/>
      </c>
      <c r="AA69" s="314" t="str">
        <f>IF(AA67="","",VLOOKUP(AA67,'シフト記号表（勤務時間帯）'!$C$6:$U$35,19,FALSE))</f>
        <v/>
      </c>
      <c r="AB69" s="314" t="str">
        <f>IF(AB67="","",VLOOKUP(AB67,'シフト記号表（勤務時間帯）'!$C$6:$U$35,19,FALSE))</f>
        <v/>
      </c>
      <c r="AC69" s="314" t="str">
        <f>IF(AC67="","",VLOOKUP(AC67,'シフト記号表（勤務時間帯）'!$C$6:$U$35,19,FALSE))</f>
        <v/>
      </c>
      <c r="AD69" s="314" t="str">
        <f>IF(AD67="","",VLOOKUP(AD67,'シフト記号表（勤務時間帯）'!$C$6:$U$35,19,FALSE))</f>
        <v/>
      </c>
      <c r="AE69" s="314" t="str">
        <f>IF(AE67="","",VLOOKUP(AE67,'シフト記号表（勤務時間帯）'!$C$6:$U$35,19,FALSE))</f>
        <v/>
      </c>
      <c r="AF69" s="315" t="str">
        <f>IF(AF67="","",VLOOKUP(AF67,'シフト記号表（勤務時間帯）'!$C$6:$U$35,19,FALSE))</f>
        <v/>
      </c>
      <c r="AG69" s="313" t="str">
        <f>IF(AG67="","",VLOOKUP(AG67,'シフト記号表（勤務時間帯）'!$C$6:$U$35,19,FALSE))</f>
        <v/>
      </c>
      <c r="AH69" s="314" t="str">
        <f>IF(AH67="","",VLOOKUP(AH67,'シフト記号表（勤務時間帯）'!$C$6:$U$35,19,FALSE))</f>
        <v/>
      </c>
      <c r="AI69" s="314" t="str">
        <f>IF(AI67="","",VLOOKUP(AI67,'シフト記号表（勤務時間帯）'!$C$6:$U$35,19,FALSE))</f>
        <v/>
      </c>
      <c r="AJ69" s="314" t="str">
        <f>IF(AJ67="","",VLOOKUP(AJ67,'シフト記号表（勤務時間帯）'!$C$6:$U$35,19,FALSE))</f>
        <v/>
      </c>
      <c r="AK69" s="314" t="str">
        <f>IF(AK67="","",VLOOKUP(AK67,'シフト記号表（勤務時間帯）'!$C$6:$U$35,19,FALSE))</f>
        <v/>
      </c>
      <c r="AL69" s="314" t="str">
        <f>IF(AL67="","",VLOOKUP(AL67,'シフト記号表（勤務時間帯）'!$C$6:$U$35,19,FALSE))</f>
        <v/>
      </c>
      <c r="AM69" s="315" t="str">
        <f>IF(AM67="","",VLOOKUP(AM67,'シフト記号表（勤務時間帯）'!$C$6:$U$35,19,FALSE))</f>
        <v/>
      </c>
      <c r="AN69" s="313" t="str">
        <f>IF(AN67="","",VLOOKUP(AN67,'シフト記号表（勤務時間帯）'!$C$6:$U$35,19,FALSE))</f>
        <v/>
      </c>
      <c r="AO69" s="314" t="str">
        <f>IF(AO67="","",VLOOKUP(AO67,'シフト記号表（勤務時間帯）'!$C$6:$U$35,19,FALSE))</f>
        <v/>
      </c>
      <c r="AP69" s="314" t="str">
        <f>IF(AP67="","",VLOOKUP(AP67,'シフト記号表（勤務時間帯）'!$C$6:$U$35,19,FALSE))</f>
        <v/>
      </c>
      <c r="AQ69" s="314" t="str">
        <f>IF(AQ67="","",VLOOKUP(AQ67,'シフト記号表（勤務時間帯）'!$C$6:$U$35,19,FALSE))</f>
        <v/>
      </c>
      <c r="AR69" s="314" t="str">
        <f>IF(AR67="","",VLOOKUP(AR67,'シフト記号表（勤務時間帯）'!$C$6:$U$35,19,FALSE))</f>
        <v/>
      </c>
      <c r="AS69" s="314" t="str">
        <f>IF(AS67="","",VLOOKUP(AS67,'シフト記号表（勤務時間帯）'!$C$6:$U$35,19,FALSE))</f>
        <v/>
      </c>
      <c r="AT69" s="315" t="str">
        <f>IF(AT67="","",VLOOKUP(AT67,'シフト記号表（勤務時間帯）'!$C$6:$U$35,19,FALSE))</f>
        <v/>
      </c>
      <c r="AU69" s="313" t="str">
        <f>IF(AU67="","",VLOOKUP(AU67,'シフト記号表（勤務時間帯）'!$C$6:$U$35,19,FALSE))</f>
        <v/>
      </c>
      <c r="AV69" s="314" t="str">
        <f>IF(AV67="","",VLOOKUP(AV67,'シフト記号表（勤務時間帯）'!$C$6:$U$35,19,FALSE))</f>
        <v/>
      </c>
      <c r="AW69" s="314" t="str">
        <f>IF(AW67="","",VLOOKUP(AW67,'シフト記号表（勤務時間帯）'!$C$6:$U$35,19,FALSE))</f>
        <v/>
      </c>
      <c r="AX69" s="1016">
        <f>IF($BB$3="４週",SUM(S69:AT69),IF($BB$3="暦月",SUM(S69:AW69),""))</f>
        <v>0</v>
      </c>
      <c r="AY69" s="1017"/>
      <c r="AZ69" s="1018">
        <f>IF($BB$3="４週",AX69/4,IF($BB$3="暦月",'勤務形態一覧表（100名）'!AX69/('勤務形態一覧表（100名）'!$BB$8/7),""))</f>
        <v>0</v>
      </c>
      <c r="BA69" s="1019"/>
      <c r="BB69" s="1061"/>
      <c r="BC69" s="1030"/>
      <c r="BD69" s="1030"/>
      <c r="BE69" s="1030"/>
      <c r="BF69" s="1031"/>
    </row>
    <row r="70" spans="2:58" ht="20.25" customHeight="1" x14ac:dyDescent="0.2">
      <c r="B70" s="939">
        <f>B67+1</f>
        <v>17</v>
      </c>
      <c r="C70" s="1042"/>
      <c r="D70" s="1043"/>
      <c r="E70" s="1044"/>
      <c r="F70" s="316"/>
      <c r="G70" s="1023"/>
      <c r="H70" s="1025"/>
      <c r="I70" s="955"/>
      <c r="J70" s="955"/>
      <c r="K70" s="956"/>
      <c r="L70" s="1026"/>
      <c r="M70" s="1027"/>
      <c r="N70" s="1027"/>
      <c r="O70" s="1028"/>
      <c r="P70" s="1032" t="s">
        <v>802</v>
      </c>
      <c r="Q70" s="1033"/>
      <c r="R70" s="1034"/>
      <c r="S70" s="366"/>
      <c r="T70" s="367"/>
      <c r="U70" s="367"/>
      <c r="V70" s="367"/>
      <c r="W70" s="367"/>
      <c r="X70" s="367"/>
      <c r="Y70" s="368"/>
      <c r="Z70" s="366"/>
      <c r="AA70" s="367"/>
      <c r="AB70" s="367"/>
      <c r="AC70" s="367"/>
      <c r="AD70" s="367"/>
      <c r="AE70" s="367"/>
      <c r="AF70" s="368"/>
      <c r="AG70" s="366"/>
      <c r="AH70" s="367"/>
      <c r="AI70" s="367"/>
      <c r="AJ70" s="367"/>
      <c r="AK70" s="367"/>
      <c r="AL70" s="367"/>
      <c r="AM70" s="368"/>
      <c r="AN70" s="366"/>
      <c r="AO70" s="367"/>
      <c r="AP70" s="367"/>
      <c r="AQ70" s="367"/>
      <c r="AR70" s="367"/>
      <c r="AS70" s="367"/>
      <c r="AT70" s="368"/>
      <c r="AU70" s="366"/>
      <c r="AV70" s="367"/>
      <c r="AW70" s="367"/>
      <c r="AX70" s="1109"/>
      <c r="AY70" s="1110"/>
      <c r="AZ70" s="1111"/>
      <c r="BA70" s="1112"/>
      <c r="BB70" s="1059"/>
      <c r="BC70" s="1027"/>
      <c r="BD70" s="1027"/>
      <c r="BE70" s="1027"/>
      <c r="BF70" s="1028"/>
    </row>
    <row r="71" spans="2:58" ht="20.25" customHeight="1" x14ac:dyDescent="0.2">
      <c r="B71" s="939"/>
      <c r="C71" s="1045"/>
      <c r="D71" s="1046"/>
      <c r="E71" s="1047"/>
      <c r="F71" s="308"/>
      <c r="G71" s="950"/>
      <c r="H71" s="954"/>
      <c r="I71" s="955"/>
      <c r="J71" s="955"/>
      <c r="K71" s="956"/>
      <c r="L71" s="960"/>
      <c r="M71" s="961"/>
      <c r="N71" s="961"/>
      <c r="O71" s="962"/>
      <c r="P71" s="1006" t="s">
        <v>520</v>
      </c>
      <c r="Q71" s="1007"/>
      <c r="R71" s="1008"/>
      <c r="S71" s="309" t="str">
        <f>IF(S70="","",VLOOKUP(S70,'シフト記号表（勤務時間帯）'!$C$6:$K$35,9,FALSE))</f>
        <v/>
      </c>
      <c r="T71" s="310" t="str">
        <f>IF(T70="","",VLOOKUP(T70,'シフト記号表（勤務時間帯）'!$C$6:$K$35,9,FALSE))</f>
        <v/>
      </c>
      <c r="U71" s="310" t="str">
        <f>IF(U70="","",VLOOKUP(U70,'シフト記号表（勤務時間帯）'!$C$6:$K$35,9,FALSE))</f>
        <v/>
      </c>
      <c r="V71" s="310" t="str">
        <f>IF(V70="","",VLOOKUP(V70,'シフト記号表（勤務時間帯）'!$C$6:$K$35,9,FALSE))</f>
        <v/>
      </c>
      <c r="W71" s="310" t="str">
        <f>IF(W70="","",VLOOKUP(W70,'シフト記号表（勤務時間帯）'!$C$6:$K$35,9,FALSE))</f>
        <v/>
      </c>
      <c r="X71" s="310" t="str">
        <f>IF(X70="","",VLOOKUP(X70,'シフト記号表（勤務時間帯）'!$C$6:$K$35,9,FALSE))</f>
        <v/>
      </c>
      <c r="Y71" s="311" t="str">
        <f>IF(Y70="","",VLOOKUP(Y70,'シフト記号表（勤務時間帯）'!$C$6:$K$35,9,FALSE))</f>
        <v/>
      </c>
      <c r="Z71" s="309" t="str">
        <f>IF(Z70="","",VLOOKUP(Z70,'シフト記号表（勤務時間帯）'!$C$6:$K$35,9,FALSE))</f>
        <v/>
      </c>
      <c r="AA71" s="310" t="str">
        <f>IF(AA70="","",VLOOKUP(AA70,'シフト記号表（勤務時間帯）'!$C$6:$K$35,9,FALSE))</f>
        <v/>
      </c>
      <c r="AB71" s="310" t="str">
        <f>IF(AB70="","",VLOOKUP(AB70,'シフト記号表（勤務時間帯）'!$C$6:$K$35,9,FALSE))</f>
        <v/>
      </c>
      <c r="AC71" s="310" t="str">
        <f>IF(AC70="","",VLOOKUP(AC70,'シフト記号表（勤務時間帯）'!$C$6:$K$35,9,FALSE))</f>
        <v/>
      </c>
      <c r="AD71" s="310" t="str">
        <f>IF(AD70="","",VLOOKUP(AD70,'シフト記号表（勤務時間帯）'!$C$6:$K$35,9,FALSE))</f>
        <v/>
      </c>
      <c r="AE71" s="310" t="str">
        <f>IF(AE70="","",VLOOKUP(AE70,'シフト記号表（勤務時間帯）'!$C$6:$K$35,9,FALSE))</f>
        <v/>
      </c>
      <c r="AF71" s="311" t="str">
        <f>IF(AF70="","",VLOOKUP(AF70,'シフト記号表（勤務時間帯）'!$C$6:$K$35,9,FALSE))</f>
        <v/>
      </c>
      <c r="AG71" s="309" t="str">
        <f>IF(AG70="","",VLOOKUP(AG70,'シフト記号表（勤務時間帯）'!$C$6:$K$35,9,FALSE))</f>
        <v/>
      </c>
      <c r="AH71" s="310" t="str">
        <f>IF(AH70="","",VLOOKUP(AH70,'シフト記号表（勤務時間帯）'!$C$6:$K$35,9,FALSE))</f>
        <v/>
      </c>
      <c r="AI71" s="310" t="str">
        <f>IF(AI70="","",VLOOKUP(AI70,'シフト記号表（勤務時間帯）'!$C$6:$K$35,9,FALSE))</f>
        <v/>
      </c>
      <c r="AJ71" s="310" t="str">
        <f>IF(AJ70="","",VLOOKUP(AJ70,'シフト記号表（勤務時間帯）'!$C$6:$K$35,9,FALSE))</f>
        <v/>
      </c>
      <c r="AK71" s="310" t="str">
        <f>IF(AK70="","",VLOOKUP(AK70,'シフト記号表（勤務時間帯）'!$C$6:$K$35,9,FALSE))</f>
        <v/>
      </c>
      <c r="AL71" s="310" t="str">
        <f>IF(AL70="","",VLOOKUP(AL70,'シフト記号表（勤務時間帯）'!$C$6:$K$35,9,FALSE))</f>
        <v/>
      </c>
      <c r="AM71" s="311" t="str">
        <f>IF(AM70="","",VLOOKUP(AM70,'シフト記号表（勤務時間帯）'!$C$6:$K$35,9,FALSE))</f>
        <v/>
      </c>
      <c r="AN71" s="309" t="str">
        <f>IF(AN70="","",VLOOKUP(AN70,'シフト記号表（勤務時間帯）'!$C$6:$K$35,9,FALSE))</f>
        <v/>
      </c>
      <c r="AO71" s="310" t="str">
        <f>IF(AO70="","",VLOOKUP(AO70,'シフト記号表（勤務時間帯）'!$C$6:$K$35,9,FALSE))</f>
        <v/>
      </c>
      <c r="AP71" s="310" t="str">
        <f>IF(AP70="","",VLOOKUP(AP70,'シフト記号表（勤務時間帯）'!$C$6:$K$35,9,FALSE))</f>
        <v/>
      </c>
      <c r="AQ71" s="310" t="str">
        <f>IF(AQ70="","",VLOOKUP(AQ70,'シフト記号表（勤務時間帯）'!$C$6:$K$35,9,FALSE))</f>
        <v/>
      </c>
      <c r="AR71" s="310" t="str">
        <f>IF(AR70="","",VLOOKUP(AR70,'シフト記号表（勤務時間帯）'!$C$6:$K$35,9,FALSE))</f>
        <v/>
      </c>
      <c r="AS71" s="310" t="str">
        <f>IF(AS70="","",VLOOKUP(AS70,'シフト記号表（勤務時間帯）'!$C$6:$K$35,9,FALSE))</f>
        <v/>
      </c>
      <c r="AT71" s="311" t="str">
        <f>IF(AT70="","",VLOOKUP(AT70,'シフト記号表（勤務時間帯）'!$C$6:$K$35,9,FALSE))</f>
        <v/>
      </c>
      <c r="AU71" s="309" t="str">
        <f>IF(AU70="","",VLOOKUP(AU70,'シフト記号表（勤務時間帯）'!$C$6:$K$35,9,FALSE))</f>
        <v/>
      </c>
      <c r="AV71" s="310" t="str">
        <f>IF(AV70="","",VLOOKUP(AV70,'シフト記号表（勤務時間帯）'!$C$6:$K$35,9,FALSE))</f>
        <v/>
      </c>
      <c r="AW71" s="310" t="str">
        <f>IF(AW70="","",VLOOKUP(AW70,'シフト記号表（勤務時間帯）'!$C$6:$K$35,9,FALSE))</f>
        <v/>
      </c>
      <c r="AX71" s="1009">
        <f>IF($BB$3="４週",SUM(S71:AT71),IF($BB$3="暦月",SUM(S71:AW71),""))</f>
        <v>0</v>
      </c>
      <c r="AY71" s="1010"/>
      <c r="AZ71" s="1011">
        <f>IF($BB$3="４週",AX71/4,IF($BB$3="暦月",'勤務形態一覧表（100名）'!AX71/('勤務形態一覧表（100名）'!$BB$8/7),""))</f>
        <v>0</v>
      </c>
      <c r="BA71" s="1012"/>
      <c r="BB71" s="1060"/>
      <c r="BC71" s="961"/>
      <c r="BD71" s="961"/>
      <c r="BE71" s="961"/>
      <c r="BF71" s="962"/>
    </row>
    <row r="72" spans="2:58" ht="20.25" customHeight="1" x14ac:dyDescent="0.2">
      <c r="B72" s="939"/>
      <c r="C72" s="1048"/>
      <c r="D72" s="1049"/>
      <c r="E72" s="1050"/>
      <c r="F72" s="369">
        <f>C70</f>
        <v>0</v>
      </c>
      <c r="G72" s="1024"/>
      <c r="H72" s="954"/>
      <c r="I72" s="955"/>
      <c r="J72" s="955"/>
      <c r="K72" s="956"/>
      <c r="L72" s="1029"/>
      <c r="M72" s="1030"/>
      <c r="N72" s="1030"/>
      <c r="O72" s="1031"/>
      <c r="P72" s="1013" t="s">
        <v>521</v>
      </c>
      <c r="Q72" s="1014"/>
      <c r="R72" s="1015"/>
      <c r="S72" s="313" t="str">
        <f>IF(S70="","",VLOOKUP(S70,'シフト記号表（勤務時間帯）'!$C$6:$U$35,19,FALSE))</f>
        <v/>
      </c>
      <c r="T72" s="314" t="str">
        <f>IF(T70="","",VLOOKUP(T70,'シフト記号表（勤務時間帯）'!$C$6:$U$35,19,FALSE))</f>
        <v/>
      </c>
      <c r="U72" s="314" t="str">
        <f>IF(U70="","",VLOOKUP(U70,'シフト記号表（勤務時間帯）'!$C$6:$U$35,19,FALSE))</f>
        <v/>
      </c>
      <c r="V72" s="314" t="str">
        <f>IF(V70="","",VLOOKUP(V70,'シフト記号表（勤務時間帯）'!$C$6:$U$35,19,FALSE))</f>
        <v/>
      </c>
      <c r="W72" s="314" t="str">
        <f>IF(W70="","",VLOOKUP(W70,'シフト記号表（勤務時間帯）'!$C$6:$U$35,19,FALSE))</f>
        <v/>
      </c>
      <c r="X72" s="314" t="str">
        <f>IF(X70="","",VLOOKUP(X70,'シフト記号表（勤務時間帯）'!$C$6:$U$35,19,FALSE))</f>
        <v/>
      </c>
      <c r="Y72" s="315" t="str">
        <f>IF(Y70="","",VLOOKUP(Y70,'シフト記号表（勤務時間帯）'!$C$6:$U$35,19,FALSE))</f>
        <v/>
      </c>
      <c r="Z72" s="313" t="str">
        <f>IF(Z70="","",VLOOKUP(Z70,'シフト記号表（勤務時間帯）'!$C$6:$U$35,19,FALSE))</f>
        <v/>
      </c>
      <c r="AA72" s="314" t="str">
        <f>IF(AA70="","",VLOOKUP(AA70,'シフト記号表（勤務時間帯）'!$C$6:$U$35,19,FALSE))</f>
        <v/>
      </c>
      <c r="AB72" s="314" t="str">
        <f>IF(AB70="","",VLOOKUP(AB70,'シフト記号表（勤務時間帯）'!$C$6:$U$35,19,FALSE))</f>
        <v/>
      </c>
      <c r="AC72" s="314" t="str">
        <f>IF(AC70="","",VLOOKUP(AC70,'シフト記号表（勤務時間帯）'!$C$6:$U$35,19,FALSE))</f>
        <v/>
      </c>
      <c r="AD72" s="314" t="str">
        <f>IF(AD70="","",VLOOKUP(AD70,'シフト記号表（勤務時間帯）'!$C$6:$U$35,19,FALSE))</f>
        <v/>
      </c>
      <c r="AE72" s="314" t="str">
        <f>IF(AE70="","",VLOOKUP(AE70,'シフト記号表（勤務時間帯）'!$C$6:$U$35,19,FALSE))</f>
        <v/>
      </c>
      <c r="AF72" s="315" t="str">
        <f>IF(AF70="","",VLOOKUP(AF70,'シフト記号表（勤務時間帯）'!$C$6:$U$35,19,FALSE))</f>
        <v/>
      </c>
      <c r="AG72" s="313" t="str">
        <f>IF(AG70="","",VLOOKUP(AG70,'シフト記号表（勤務時間帯）'!$C$6:$U$35,19,FALSE))</f>
        <v/>
      </c>
      <c r="AH72" s="314" t="str">
        <f>IF(AH70="","",VLOOKUP(AH70,'シフト記号表（勤務時間帯）'!$C$6:$U$35,19,FALSE))</f>
        <v/>
      </c>
      <c r="AI72" s="314" t="str">
        <f>IF(AI70="","",VLOOKUP(AI70,'シフト記号表（勤務時間帯）'!$C$6:$U$35,19,FALSE))</f>
        <v/>
      </c>
      <c r="AJ72" s="314" t="str">
        <f>IF(AJ70="","",VLOOKUP(AJ70,'シフト記号表（勤務時間帯）'!$C$6:$U$35,19,FALSE))</f>
        <v/>
      </c>
      <c r="AK72" s="314" t="str">
        <f>IF(AK70="","",VLOOKUP(AK70,'シフト記号表（勤務時間帯）'!$C$6:$U$35,19,FALSE))</f>
        <v/>
      </c>
      <c r="AL72" s="314" t="str">
        <f>IF(AL70="","",VLOOKUP(AL70,'シフト記号表（勤務時間帯）'!$C$6:$U$35,19,FALSE))</f>
        <v/>
      </c>
      <c r="AM72" s="315" t="str">
        <f>IF(AM70="","",VLOOKUP(AM70,'シフト記号表（勤務時間帯）'!$C$6:$U$35,19,FALSE))</f>
        <v/>
      </c>
      <c r="AN72" s="313" t="str">
        <f>IF(AN70="","",VLOOKUP(AN70,'シフト記号表（勤務時間帯）'!$C$6:$U$35,19,FALSE))</f>
        <v/>
      </c>
      <c r="AO72" s="314" t="str">
        <f>IF(AO70="","",VLOOKUP(AO70,'シフト記号表（勤務時間帯）'!$C$6:$U$35,19,FALSE))</f>
        <v/>
      </c>
      <c r="AP72" s="314" t="str">
        <f>IF(AP70="","",VLOOKUP(AP70,'シフト記号表（勤務時間帯）'!$C$6:$U$35,19,FALSE))</f>
        <v/>
      </c>
      <c r="AQ72" s="314" t="str">
        <f>IF(AQ70="","",VLOOKUP(AQ70,'シフト記号表（勤務時間帯）'!$C$6:$U$35,19,FALSE))</f>
        <v/>
      </c>
      <c r="AR72" s="314" t="str">
        <f>IF(AR70="","",VLOOKUP(AR70,'シフト記号表（勤務時間帯）'!$C$6:$U$35,19,FALSE))</f>
        <v/>
      </c>
      <c r="AS72" s="314" t="str">
        <f>IF(AS70="","",VLOOKUP(AS70,'シフト記号表（勤務時間帯）'!$C$6:$U$35,19,FALSE))</f>
        <v/>
      </c>
      <c r="AT72" s="315" t="str">
        <f>IF(AT70="","",VLOOKUP(AT70,'シフト記号表（勤務時間帯）'!$C$6:$U$35,19,FALSE))</f>
        <v/>
      </c>
      <c r="AU72" s="313" t="str">
        <f>IF(AU70="","",VLOOKUP(AU70,'シフト記号表（勤務時間帯）'!$C$6:$U$35,19,FALSE))</f>
        <v/>
      </c>
      <c r="AV72" s="314" t="str">
        <f>IF(AV70="","",VLOOKUP(AV70,'シフト記号表（勤務時間帯）'!$C$6:$U$35,19,FALSE))</f>
        <v/>
      </c>
      <c r="AW72" s="314" t="str">
        <f>IF(AW70="","",VLOOKUP(AW70,'シフト記号表（勤務時間帯）'!$C$6:$U$35,19,FALSE))</f>
        <v/>
      </c>
      <c r="AX72" s="1016">
        <f>IF($BB$3="４週",SUM(S72:AT72),IF($BB$3="暦月",SUM(S72:AW72),""))</f>
        <v>0</v>
      </c>
      <c r="AY72" s="1017"/>
      <c r="AZ72" s="1018">
        <f>IF($BB$3="４週",AX72/4,IF($BB$3="暦月",'勤務形態一覧表（100名）'!AX72/('勤務形態一覧表（100名）'!$BB$8/7),""))</f>
        <v>0</v>
      </c>
      <c r="BA72" s="1019"/>
      <c r="BB72" s="1061"/>
      <c r="BC72" s="1030"/>
      <c r="BD72" s="1030"/>
      <c r="BE72" s="1030"/>
      <c r="BF72" s="1031"/>
    </row>
    <row r="73" spans="2:58" ht="20.25" customHeight="1" x14ac:dyDescent="0.2">
      <c r="B73" s="939">
        <f>B70+1</f>
        <v>18</v>
      </c>
      <c r="C73" s="1042"/>
      <c r="D73" s="1043"/>
      <c r="E73" s="1044"/>
      <c r="F73" s="316"/>
      <c r="G73" s="1023"/>
      <c r="H73" s="1025"/>
      <c r="I73" s="955"/>
      <c r="J73" s="955"/>
      <c r="K73" s="956"/>
      <c r="L73" s="1026"/>
      <c r="M73" s="1027"/>
      <c r="N73" s="1027"/>
      <c r="O73" s="1028"/>
      <c r="P73" s="1032" t="s">
        <v>803</v>
      </c>
      <c r="Q73" s="1033"/>
      <c r="R73" s="1034"/>
      <c r="S73" s="366"/>
      <c r="T73" s="367"/>
      <c r="U73" s="367"/>
      <c r="V73" s="367"/>
      <c r="W73" s="367"/>
      <c r="X73" s="367"/>
      <c r="Y73" s="368"/>
      <c r="Z73" s="366"/>
      <c r="AA73" s="367"/>
      <c r="AB73" s="367"/>
      <c r="AC73" s="367"/>
      <c r="AD73" s="367"/>
      <c r="AE73" s="367"/>
      <c r="AF73" s="368"/>
      <c r="AG73" s="366"/>
      <c r="AH73" s="367"/>
      <c r="AI73" s="367"/>
      <c r="AJ73" s="367"/>
      <c r="AK73" s="367"/>
      <c r="AL73" s="367"/>
      <c r="AM73" s="368"/>
      <c r="AN73" s="366"/>
      <c r="AO73" s="367"/>
      <c r="AP73" s="367"/>
      <c r="AQ73" s="367"/>
      <c r="AR73" s="367"/>
      <c r="AS73" s="367"/>
      <c r="AT73" s="368"/>
      <c r="AU73" s="366"/>
      <c r="AV73" s="367"/>
      <c r="AW73" s="367"/>
      <c r="AX73" s="1109"/>
      <c r="AY73" s="1110"/>
      <c r="AZ73" s="1111"/>
      <c r="BA73" s="1112"/>
      <c r="BB73" s="1059"/>
      <c r="BC73" s="1027"/>
      <c r="BD73" s="1027"/>
      <c r="BE73" s="1027"/>
      <c r="BF73" s="1028"/>
    </row>
    <row r="74" spans="2:58" ht="20.25" customHeight="1" x14ac:dyDescent="0.2">
      <c r="B74" s="939"/>
      <c r="C74" s="1045"/>
      <c r="D74" s="1046"/>
      <c r="E74" s="1047"/>
      <c r="F74" s="308"/>
      <c r="G74" s="950"/>
      <c r="H74" s="954"/>
      <c r="I74" s="955"/>
      <c r="J74" s="955"/>
      <c r="K74" s="956"/>
      <c r="L74" s="960"/>
      <c r="M74" s="961"/>
      <c r="N74" s="961"/>
      <c r="O74" s="962"/>
      <c r="P74" s="1006" t="s">
        <v>520</v>
      </c>
      <c r="Q74" s="1007"/>
      <c r="R74" s="1008"/>
      <c r="S74" s="309" t="str">
        <f>IF(S73="","",VLOOKUP(S73,'シフト記号表（勤務時間帯）'!$C$6:$K$35,9,FALSE))</f>
        <v/>
      </c>
      <c r="T74" s="310" t="str">
        <f>IF(T73="","",VLOOKUP(T73,'シフト記号表（勤務時間帯）'!$C$6:$K$35,9,FALSE))</f>
        <v/>
      </c>
      <c r="U74" s="310" t="str">
        <f>IF(U73="","",VLOOKUP(U73,'シフト記号表（勤務時間帯）'!$C$6:$K$35,9,FALSE))</f>
        <v/>
      </c>
      <c r="V74" s="310" t="str">
        <f>IF(V73="","",VLOOKUP(V73,'シフト記号表（勤務時間帯）'!$C$6:$K$35,9,FALSE))</f>
        <v/>
      </c>
      <c r="W74" s="310" t="str">
        <f>IF(W73="","",VLOOKUP(W73,'シフト記号表（勤務時間帯）'!$C$6:$K$35,9,FALSE))</f>
        <v/>
      </c>
      <c r="X74" s="310" t="str">
        <f>IF(X73="","",VLOOKUP(X73,'シフト記号表（勤務時間帯）'!$C$6:$K$35,9,FALSE))</f>
        <v/>
      </c>
      <c r="Y74" s="311" t="str">
        <f>IF(Y73="","",VLOOKUP(Y73,'シフト記号表（勤務時間帯）'!$C$6:$K$35,9,FALSE))</f>
        <v/>
      </c>
      <c r="Z74" s="309" t="str">
        <f>IF(Z73="","",VLOOKUP(Z73,'シフト記号表（勤務時間帯）'!$C$6:$K$35,9,FALSE))</f>
        <v/>
      </c>
      <c r="AA74" s="310" t="str">
        <f>IF(AA73="","",VLOOKUP(AA73,'シフト記号表（勤務時間帯）'!$C$6:$K$35,9,FALSE))</f>
        <v/>
      </c>
      <c r="AB74" s="310" t="str">
        <f>IF(AB73="","",VLOOKUP(AB73,'シフト記号表（勤務時間帯）'!$C$6:$K$35,9,FALSE))</f>
        <v/>
      </c>
      <c r="AC74" s="310" t="str">
        <f>IF(AC73="","",VLOOKUP(AC73,'シフト記号表（勤務時間帯）'!$C$6:$K$35,9,FALSE))</f>
        <v/>
      </c>
      <c r="AD74" s="310" t="str">
        <f>IF(AD73="","",VLOOKUP(AD73,'シフト記号表（勤務時間帯）'!$C$6:$K$35,9,FALSE))</f>
        <v/>
      </c>
      <c r="AE74" s="310" t="str">
        <f>IF(AE73="","",VLOOKUP(AE73,'シフト記号表（勤務時間帯）'!$C$6:$K$35,9,FALSE))</f>
        <v/>
      </c>
      <c r="AF74" s="311" t="str">
        <f>IF(AF73="","",VLOOKUP(AF73,'シフト記号表（勤務時間帯）'!$C$6:$K$35,9,FALSE))</f>
        <v/>
      </c>
      <c r="AG74" s="309" t="str">
        <f>IF(AG73="","",VLOOKUP(AG73,'シフト記号表（勤務時間帯）'!$C$6:$K$35,9,FALSE))</f>
        <v/>
      </c>
      <c r="AH74" s="310" t="str">
        <f>IF(AH73="","",VLOOKUP(AH73,'シフト記号表（勤務時間帯）'!$C$6:$K$35,9,FALSE))</f>
        <v/>
      </c>
      <c r="AI74" s="310" t="str">
        <f>IF(AI73="","",VLOOKUP(AI73,'シフト記号表（勤務時間帯）'!$C$6:$K$35,9,FALSE))</f>
        <v/>
      </c>
      <c r="AJ74" s="310" t="str">
        <f>IF(AJ73="","",VLOOKUP(AJ73,'シフト記号表（勤務時間帯）'!$C$6:$K$35,9,FALSE))</f>
        <v/>
      </c>
      <c r="AK74" s="310" t="str">
        <f>IF(AK73="","",VLOOKUP(AK73,'シフト記号表（勤務時間帯）'!$C$6:$K$35,9,FALSE))</f>
        <v/>
      </c>
      <c r="AL74" s="310" t="str">
        <f>IF(AL73="","",VLOOKUP(AL73,'シフト記号表（勤務時間帯）'!$C$6:$K$35,9,FALSE))</f>
        <v/>
      </c>
      <c r="AM74" s="311" t="str">
        <f>IF(AM73="","",VLOOKUP(AM73,'シフト記号表（勤務時間帯）'!$C$6:$K$35,9,FALSE))</f>
        <v/>
      </c>
      <c r="AN74" s="309" t="str">
        <f>IF(AN73="","",VLOOKUP(AN73,'シフト記号表（勤務時間帯）'!$C$6:$K$35,9,FALSE))</f>
        <v/>
      </c>
      <c r="AO74" s="310" t="str">
        <f>IF(AO73="","",VLOOKUP(AO73,'シフト記号表（勤務時間帯）'!$C$6:$K$35,9,FALSE))</f>
        <v/>
      </c>
      <c r="AP74" s="310" t="str">
        <f>IF(AP73="","",VLOOKUP(AP73,'シフト記号表（勤務時間帯）'!$C$6:$K$35,9,FALSE))</f>
        <v/>
      </c>
      <c r="AQ74" s="310" t="str">
        <f>IF(AQ73="","",VLOOKUP(AQ73,'シフト記号表（勤務時間帯）'!$C$6:$K$35,9,FALSE))</f>
        <v/>
      </c>
      <c r="AR74" s="310" t="str">
        <f>IF(AR73="","",VLOOKUP(AR73,'シフト記号表（勤務時間帯）'!$C$6:$K$35,9,FALSE))</f>
        <v/>
      </c>
      <c r="AS74" s="310" t="str">
        <f>IF(AS73="","",VLOOKUP(AS73,'シフト記号表（勤務時間帯）'!$C$6:$K$35,9,FALSE))</f>
        <v/>
      </c>
      <c r="AT74" s="311" t="str">
        <f>IF(AT73="","",VLOOKUP(AT73,'シフト記号表（勤務時間帯）'!$C$6:$K$35,9,FALSE))</f>
        <v/>
      </c>
      <c r="AU74" s="309" t="str">
        <f>IF(AU73="","",VLOOKUP(AU73,'シフト記号表（勤務時間帯）'!$C$6:$K$35,9,FALSE))</f>
        <v/>
      </c>
      <c r="AV74" s="310" t="str">
        <f>IF(AV73="","",VLOOKUP(AV73,'シフト記号表（勤務時間帯）'!$C$6:$K$35,9,FALSE))</f>
        <v/>
      </c>
      <c r="AW74" s="310" t="str">
        <f>IF(AW73="","",VLOOKUP(AW73,'シフト記号表（勤務時間帯）'!$C$6:$K$35,9,FALSE))</f>
        <v/>
      </c>
      <c r="AX74" s="1009">
        <f>IF($BB$3="４週",SUM(S74:AT74),IF($BB$3="暦月",SUM(S74:AW74),""))</f>
        <v>0</v>
      </c>
      <c r="AY74" s="1010"/>
      <c r="AZ74" s="1011">
        <f>IF($BB$3="４週",AX74/4,IF($BB$3="暦月",'勤務形態一覧表（100名）'!AX74/('勤務形態一覧表（100名）'!$BB$8/7),""))</f>
        <v>0</v>
      </c>
      <c r="BA74" s="1012"/>
      <c r="BB74" s="1060"/>
      <c r="BC74" s="961"/>
      <c r="BD74" s="961"/>
      <c r="BE74" s="961"/>
      <c r="BF74" s="962"/>
    </row>
    <row r="75" spans="2:58" ht="20.25" customHeight="1" x14ac:dyDescent="0.2">
      <c r="B75" s="939"/>
      <c r="C75" s="1048"/>
      <c r="D75" s="1049"/>
      <c r="E75" s="1050"/>
      <c r="F75" s="369">
        <f>C73</f>
        <v>0</v>
      </c>
      <c r="G75" s="1024"/>
      <c r="H75" s="954"/>
      <c r="I75" s="955"/>
      <c r="J75" s="955"/>
      <c r="K75" s="956"/>
      <c r="L75" s="1029"/>
      <c r="M75" s="1030"/>
      <c r="N75" s="1030"/>
      <c r="O75" s="1031"/>
      <c r="P75" s="1013" t="s">
        <v>521</v>
      </c>
      <c r="Q75" s="1014"/>
      <c r="R75" s="1015"/>
      <c r="S75" s="313" t="str">
        <f>IF(S73="","",VLOOKUP(S73,'シフト記号表（勤務時間帯）'!$C$6:$U$35,19,FALSE))</f>
        <v/>
      </c>
      <c r="T75" s="314" t="str">
        <f>IF(T73="","",VLOOKUP(T73,'シフト記号表（勤務時間帯）'!$C$6:$U$35,19,FALSE))</f>
        <v/>
      </c>
      <c r="U75" s="314" t="str">
        <f>IF(U73="","",VLOOKUP(U73,'シフト記号表（勤務時間帯）'!$C$6:$U$35,19,FALSE))</f>
        <v/>
      </c>
      <c r="V75" s="314" t="str">
        <f>IF(V73="","",VLOOKUP(V73,'シフト記号表（勤務時間帯）'!$C$6:$U$35,19,FALSE))</f>
        <v/>
      </c>
      <c r="W75" s="314" t="str">
        <f>IF(W73="","",VLOOKUP(W73,'シフト記号表（勤務時間帯）'!$C$6:$U$35,19,FALSE))</f>
        <v/>
      </c>
      <c r="X75" s="314" t="str">
        <f>IF(X73="","",VLOOKUP(X73,'シフト記号表（勤務時間帯）'!$C$6:$U$35,19,FALSE))</f>
        <v/>
      </c>
      <c r="Y75" s="315" t="str">
        <f>IF(Y73="","",VLOOKUP(Y73,'シフト記号表（勤務時間帯）'!$C$6:$U$35,19,FALSE))</f>
        <v/>
      </c>
      <c r="Z75" s="313" t="str">
        <f>IF(Z73="","",VLOOKUP(Z73,'シフト記号表（勤務時間帯）'!$C$6:$U$35,19,FALSE))</f>
        <v/>
      </c>
      <c r="AA75" s="314" t="str">
        <f>IF(AA73="","",VLOOKUP(AA73,'シフト記号表（勤務時間帯）'!$C$6:$U$35,19,FALSE))</f>
        <v/>
      </c>
      <c r="AB75" s="314" t="str">
        <f>IF(AB73="","",VLOOKUP(AB73,'シフト記号表（勤務時間帯）'!$C$6:$U$35,19,FALSE))</f>
        <v/>
      </c>
      <c r="AC75" s="314" t="str">
        <f>IF(AC73="","",VLOOKUP(AC73,'シフト記号表（勤務時間帯）'!$C$6:$U$35,19,FALSE))</f>
        <v/>
      </c>
      <c r="AD75" s="314" t="str">
        <f>IF(AD73="","",VLOOKUP(AD73,'シフト記号表（勤務時間帯）'!$C$6:$U$35,19,FALSE))</f>
        <v/>
      </c>
      <c r="AE75" s="314" t="str">
        <f>IF(AE73="","",VLOOKUP(AE73,'シフト記号表（勤務時間帯）'!$C$6:$U$35,19,FALSE))</f>
        <v/>
      </c>
      <c r="AF75" s="315" t="str">
        <f>IF(AF73="","",VLOOKUP(AF73,'シフト記号表（勤務時間帯）'!$C$6:$U$35,19,FALSE))</f>
        <v/>
      </c>
      <c r="AG75" s="313" t="str">
        <f>IF(AG73="","",VLOOKUP(AG73,'シフト記号表（勤務時間帯）'!$C$6:$U$35,19,FALSE))</f>
        <v/>
      </c>
      <c r="AH75" s="314" t="str">
        <f>IF(AH73="","",VLOOKUP(AH73,'シフト記号表（勤務時間帯）'!$C$6:$U$35,19,FALSE))</f>
        <v/>
      </c>
      <c r="AI75" s="314" t="str">
        <f>IF(AI73="","",VLOOKUP(AI73,'シフト記号表（勤務時間帯）'!$C$6:$U$35,19,FALSE))</f>
        <v/>
      </c>
      <c r="AJ75" s="314" t="str">
        <f>IF(AJ73="","",VLOOKUP(AJ73,'シフト記号表（勤務時間帯）'!$C$6:$U$35,19,FALSE))</f>
        <v/>
      </c>
      <c r="AK75" s="314" t="str">
        <f>IF(AK73="","",VLOOKUP(AK73,'シフト記号表（勤務時間帯）'!$C$6:$U$35,19,FALSE))</f>
        <v/>
      </c>
      <c r="AL75" s="314" t="str">
        <f>IF(AL73="","",VLOOKUP(AL73,'シフト記号表（勤務時間帯）'!$C$6:$U$35,19,FALSE))</f>
        <v/>
      </c>
      <c r="AM75" s="315" t="str">
        <f>IF(AM73="","",VLOOKUP(AM73,'シフト記号表（勤務時間帯）'!$C$6:$U$35,19,FALSE))</f>
        <v/>
      </c>
      <c r="AN75" s="313" t="str">
        <f>IF(AN73="","",VLOOKUP(AN73,'シフト記号表（勤務時間帯）'!$C$6:$U$35,19,FALSE))</f>
        <v/>
      </c>
      <c r="AO75" s="314" t="str">
        <f>IF(AO73="","",VLOOKUP(AO73,'シフト記号表（勤務時間帯）'!$C$6:$U$35,19,FALSE))</f>
        <v/>
      </c>
      <c r="AP75" s="314" t="str">
        <f>IF(AP73="","",VLOOKUP(AP73,'シフト記号表（勤務時間帯）'!$C$6:$U$35,19,FALSE))</f>
        <v/>
      </c>
      <c r="AQ75" s="314" t="str">
        <f>IF(AQ73="","",VLOOKUP(AQ73,'シフト記号表（勤務時間帯）'!$C$6:$U$35,19,FALSE))</f>
        <v/>
      </c>
      <c r="AR75" s="314" t="str">
        <f>IF(AR73="","",VLOOKUP(AR73,'シフト記号表（勤務時間帯）'!$C$6:$U$35,19,FALSE))</f>
        <v/>
      </c>
      <c r="AS75" s="314" t="str">
        <f>IF(AS73="","",VLOOKUP(AS73,'シフト記号表（勤務時間帯）'!$C$6:$U$35,19,FALSE))</f>
        <v/>
      </c>
      <c r="AT75" s="315" t="str">
        <f>IF(AT73="","",VLOOKUP(AT73,'シフト記号表（勤務時間帯）'!$C$6:$U$35,19,FALSE))</f>
        <v/>
      </c>
      <c r="AU75" s="313" t="str">
        <f>IF(AU73="","",VLOOKUP(AU73,'シフト記号表（勤務時間帯）'!$C$6:$U$35,19,FALSE))</f>
        <v/>
      </c>
      <c r="AV75" s="314" t="str">
        <f>IF(AV73="","",VLOOKUP(AV73,'シフト記号表（勤務時間帯）'!$C$6:$U$35,19,FALSE))</f>
        <v/>
      </c>
      <c r="AW75" s="314" t="str">
        <f>IF(AW73="","",VLOOKUP(AW73,'シフト記号表（勤務時間帯）'!$C$6:$U$35,19,FALSE))</f>
        <v/>
      </c>
      <c r="AX75" s="1016">
        <f>IF($BB$3="４週",SUM(S75:AT75),IF($BB$3="暦月",SUM(S75:AW75),""))</f>
        <v>0</v>
      </c>
      <c r="AY75" s="1017"/>
      <c r="AZ75" s="1018">
        <f>IF($BB$3="４週",AX75/4,IF($BB$3="暦月",'勤務形態一覧表（100名）'!AX75/('勤務形態一覧表（100名）'!$BB$8/7),""))</f>
        <v>0</v>
      </c>
      <c r="BA75" s="1019"/>
      <c r="BB75" s="1061"/>
      <c r="BC75" s="1030"/>
      <c r="BD75" s="1030"/>
      <c r="BE75" s="1030"/>
      <c r="BF75" s="1031"/>
    </row>
    <row r="76" spans="2:58" ht="20.25" customHeight="1" x14ac:dyDescent="0.2">
      <c r="B76" s="939">
        <f>B73+1</f>
        <v>19</v>
      </c>
      <c r="C76" s="1042"/>
      <c r="D76" s="1043"/>
      <c r="E76" s="1044"/>
      <c r="F76" s="316"/>
      <c r="G76" s="1023"/>
      <c r="H76" s="1025"/>
      <c r="I76" s="955"/>
      <c r="J76" s="955"/>
      <c r="K76" s="956"/>
      <c r="L76" s="1026"/>
      <c r="M76" s="1027"/>
      <c r="N76" s="1027"/>
      <c r="O76" s="1028"/>
      <c r="P76" s="1032" t="s">
        <v>802</v>
      </c>
      <c r="Q76" s="1033"/>
      <c r="R76" s="1034"/>
      <c r="S76" s="366"/>
      <c r="T76" s="367"/>
      <c r="U76" s="367"/>
      <c r="V76" s="367"/>
      <c r="W76" s="367"/>
      <c r="X76" s="367"/>
      <c r="Y76" s="368"/>
      <c r="Z76" s="366"/>
      <c r="AA76" s="367"/>
      <c r="AB76" s="367"/>
      <c r="AC76" s="367"/>
      <c r="AD76" s="367"/>
      <c r="AE76" s="367"/>
      <c r="AF76" s="368"/>
      <c r="AG76" s="366"/>
      <c r="AH76" s="367"/>
      <c r="AI76" s="367"/>
      <c r="AJ76" s="367"/>
      <c r="AK76" s="367"/>
      <c r="AL76" s="367"/>
      <c r="AM76" s="368"/>
      <c r="AN76" s="366"/>
      <c r="AO76" s="367"/>
      <c r="AP76" s="367"/>
      <c r="AQ76" s="367"/>
      <c r="AR76" s="367"/>
      <c r="AS76" s="367"/>
      <c r="AT76" s="368"/>
      <c r="AU76" s="366"/>
      <c r="AV76" s="367"/>
      <c r="AW76" s="367"/>
      <c r="AX76" s="1109"/>
      <c r="AY76" s="1110"/>
      <c r="AZ76" s="1111"/>
      <c r="BA76" s="1112"/>
      <c r="BB76" s="1059"/>
      <c r="BC76" s="1027"/>
      <c r="BD76" s="1027"/>
      <c r="BE76" s="1027"/>
      <c r="BF76" s="1028"/>
    </row>
    <row r="77" spans="2:58" ht="20.25" customHeight="1" x14ac:dyDescent="0.2">
      <c r="B77" s="939"/>
      <c r="C77" s="1045"/>
      <c r="D77" s="1046"/>
      <c r="E77" s="1047"/>
      <c r="F77" s="308"/>
      <c r="G77" s="950"/>
      <c r="H77" s="954"/>
      <c r="I77" s="955"/>
      <c r="J77" s="955"/>
      <c r="K77" s="956"/>
      <c r="L77" s="960"/>
      <c r="M77" s="961"/>
      <c r="N77" s="961"/>
      <c r="O77" s="962"/>
      <c r="P77" s="1006" t="s">
        <v>520</v>
      </c>
      <c r="Q77" s="1007"/>
      <c r="R77" s="1008"/>
      <c r="S77" s="309" t="str">
        <f>IF(S76="","",VLOOKUP(S76,'シフト記号表（勤務時間帯）'!$C$6:$K$35,9,FALSE))</f>
        <v/>
      </c>
      <c r="T77" s="310" t="str">
        <f>IF(T76="","",VLOOKUP(T76,'シフト記号表（勤務時間帯）'!$C$6:$K$35,9,FALSE))</f>
        <v/>
      </c>
      <c r="U77" s="310" t="str">
        <f>IF(U76="","",VLOOKUP(U76,'シフト記号表（勤務時間帯）'!$C$6:$K$35,9,FALSE))</f>
        <v/>
      </c>
      <c r="V77" s="310" t="str">
        <f>IF(V76="","",VLOOKUP(V76,'シフト記号表（勤務時間帯）'!$C$6:$K$35,9,FALSE))</f>
        <v/>
      </c>
      <c r="W77" s="310" t="str">
        <f>IF(W76="","",VLOOKUP(W76,'シフト記号表（勤務時間帯）'!$C$6:$K$35,9,FALSE))</f>
        <v/>
      </c>
      <c r="X77" s="310" t="str">
        <f>IF(X76="","",VLOOKUP(X76,'シフト記号表（勤務時間帯）'!$C$6:$K$35,9,FALSE))</f>
        <v/>
      </c>
      <c r="Y77" s="311" t="str">
        <f>IF(Y76="","",VLOOKUP(Y76,'シフト記号表（勤務時間帯）'!$C$6:$K$35,9,FALSE))</f>
        <v/>
      </c>
      <c r="Z77" s="309" t="str">
        <f>IF(Z76="","",VLOOKUP(Z76,'シフト記号表（勤務時間帯）'!$C$6:$K$35,9,FALSE))</f>
        <v/>
      </c>
      <c r="AA77" s="310" t="str">
        <f>IF(AA76="","",VLOOKUP(AA76,'シフト記号表（勤務時間帯）'!$C$6:$K$35,9,FALSE))</f>
        <v/>
      </c>
      <c r="AB77" s="310" t="str">
        <f>IF(AB76="","",VLOOKUP(AB76,'シフト記号表（勤務時間帯）'!$C$6:$K$35,9,FALSE))</f>
        <v/>
      </c>
      <c r="AC77" s="310" t="str">
        <f>IF(AC76="","",VLOOKUP(AC76,'シフト記号表（勤務時間帯）'!$C$6:$K$35,9,FALSE))</f>
        <v/>
      </c>
      <c r="AD77" s="310" t="str">
        <f>IF(AD76="","",VLOOKUP(AD76,'シフト記号表（勤務時間帯）'!$C$6:$K$35,9,FALSE))</f>
        <v/>
      </c>
      <c r="AE77" s="310" t="str">
        <f>IF(AE76="","",VLOOKUP(AE76,'シフト記号表（勤務時間帯）'!$C$6:$K$35,9,FALSE))</f>
        <v/>
      </c>
      <c r="AF77" s="311" t="str">
        <f>IF(AF76="","",VLOOKUP(AF76,'シフト記号表（勤務時間帯）'!$C$6:$K$35,9,FALSE))</f>
        <v/>
      </c>
      <c r="AG77" s="309" t="str">
        <f>IF(AG76="","",VLOOKUP(AG76,'シフト記号表（勤務時間帯）'!$C$6:$K$35,9,FALSE))</f>
        <v/>
      </c>
      <c r="AH77" s="310" t="str">
        <f>IF(AH76="","",VLOOKUP(AH76,'シフト記号表（勤務時間帯）'!$C$6:$K$35,9,FALSE))</f>
        <v/>
      </c>
      <c r="AI77" s="310" t="str">
        <f>IF(AI76="","",VLOOKUP(AI76,'シフト記号表（勤務時間帯）'!$C$6:$K$35,9,FALSE))</f>
        <v/>
      </c>
      <c r="AJ77" s="310" t="str">
        <f>IF(AJ76="","",VLOOKUP(AJ76,'シフト記号表（勤務時間帯）'!$C$6:$K$35,9,FALSE))</f>
        <v/>
      </c>
      <c r="AK77" s="310" t="str">
        <f>IF(AK76="","",VLOOKUP(AK76,'シフト記号表（勤務時間帯）'!$C$6:$K$35,9,FALSE))</f>
        <v/>
      </c>
      <c r="AL77" s="310" t="str">
        <f>IF(AL76="","",VLOOKUP(AL76,'シフト記号表（勤務時間帯）'!$C$6:$K$35,9,FALSE))</f>
        <v/>
      </c>
      <c r="AM77" s="311" t="str">
        <f>IF(AM76="","",VLOOKUP(AM76,'シフト記号表（勤務時間帯）'!$C$6:$K$35,9,FALSE))</f>
        <v/>
      </c>
      <c r="AN77" s="309" t="str">
        <f>IF(AN76="","",VLOOKUP(AN76,'シフト記号表（勤務時間帯）'!$C$6:$K$35,9,FALSE))</f>
        <v/>
      </c>
      <c r="AO77" s="310" t="str">
        <f>IF(AO76="","",VLOOKUP(AO76,'シフト記号表（勤務時間帯）'!$C$6:$K$35,9,FALSE))</f>
        <v/>
      </c>
      <c r="AP77" s="310" t="str">
        <f>IF(AP76="","",VLOOKUP(AP76,'シフト記号表（勤務時間帯）'!$C$6:$K$35,9,FALSE))</f>
        <v/>
      </c>
      <c r="AQ77" s="310" t="str">
        <f>IF(AQ76="","",VLOOKUP(AQ76,'シフト記号表（勤務時間帯）'!$C$6:$K$35,9,FALSE))</f>
        <v/>
      </c>
      <c r="AR77" s="310" t="str">
        <f>IF(AR76="","",VLOOKUP(AR76,'シフト記号表（勤務時間帯）'!$C$6:$K$35,9,FALSE))</f>
        <v/>
      </c>
      <c r="AS77" s="310" t="str">
        <f>IF(AS76="","",VLOOKUP(AS76,'シフト記号表（勤務時間帯）'!$C$6:$K$35,9,FALSE))</f>
        <v/>
      </c>
      <c r="AT77" s="311" t="str">
        <f>IF(AT76="","",VLOOKUP(AT76,'シフト記号表（勤務時間帯）'!$C$6:$K$35,9,FALSE))</f>
        <v/>
      </c>
      <c r="AU77" s="309" t="str">
        <f>IF(AU76="","",VLOOKUP(AU76,'シフト記号表（勤務時間帯）'!$C$6:$K$35,9,FALSE))</f>
        <v/>
      </c>
      <c r="AV77" s="310" t="str">
        <f>IF(AV76="","",VLOOKUP(AV76,'シフト記号表（勤務時間帯）'!$C$6:$K$35,9,FALSE))</f>
        <v/>
      </c>
      <c r="AW77" s="310" t="str">
        <f>IF(AW76="","",VLOOKUP(AW76,'シフト記号表（勤務時間帯）'!$C$6:$K$35,9,FALSE))</f>
        <v/>
      </c>
      <c r="AX77" s="1009">
        <f>IF($BB$3="４週",SUM(S77:AT77),IF($BB$3="暦月",SUM(S77:AW77),""))</f>
        <v>0</v>
      </c>
      <c r="AY77" s="1010"/>
      <c r="AZ77" s="1011">
        <f>IF($BB$3="４週",AX77/4,IF($BB$3="暦月",'勤務形態一覧表（100名）'!AX77/('勤務形態一覧表（100名）'!$BB$8/7),""))</f>
        <v>0</v>
      </c>
      <c r="BA77" s="1012"/>
      <c r="BB77" s="1060"/>
      <c r="BC77" s="961"/>
      <c r="BD77" s="961"/>
      <c r="BE77" s="961"/>
      <c r="BF77" s="962"/>
    </row>
    <row r="78" spans="2:58" ht="20.25" customHeight="1" x14ac:dyDescent="0.2">
      <c r="B78" s="939"/>
      <c r="C78" s="1048"/>
      <c r="D78" s="1049"/>
      <c r="E78" s="1050"/>
      <c r="F78" s="369">
        <f>C76</f>
        <v>0</v>
      </c>
      <c r="G78" s="1024"/>
      <c r="H78" s="954"/>
      <c r="I78" s="955"/>
      <c r="J78" s="955"/>
      <c r="K78" s="956"/>
      <c r="L78" s="1029"/>
      <c r="M78" s="1030"/>
      <c r="N78" s="1030"/>
      <c r="O78" s="1031"/>
      <c r="P78" s="1013" t="s">
        <v>521</v>
      </c>
      <c r="Q78" s="1014"/>
      <c r="R78" s="1015"/>
      <c r="S78" s="313" t="str">
        <f>IF(S76="","",VLOOKUP(S76,'シフト記号表（勤務時間帯）'!$C$6:$U$35,19,FALSE))</f>
        <v/>
      </c>
      <c r="T78" s="314" t="str">
        <f>IF(T76="","",VLOOKUP(T76,'シフト記号表（勤務時間帯）'!$C$6:$U$35,19,FALSE))</f>
        <v/>
      </c>
      <c r="U78" s="314" t="str">
        <f>IF(U76="","",VLOOKUP(U76,'シフト記号表（勤務時間帯）'!$C$6:$U$35,19,FALSE))</f>
        <v/>
      </c>
      <c r="V78" s="314" t="str">
        <f>IF(V76="","",VLOOKUP(V76,'シフト記号表（勤務時間帯）'!$C$6:$U$35,19,FALSE))</f>
        <v/>
      </c>
      <c r="W78" s="314" t="str">
        <f>IF(W76="","",VLOOKUP(W76,'シフト記号表（勤務時間帯）'!$C$6:$U$35,19,FALSE))</f>
        <v/>
      </c>
      <c r="X78" s="314" t="str">
        <f>IF(X76="","",VLOOKUP(X76,'シフト記号表（勤務時間帯）'!$C$6:$U$35,19,FALSE))</f>
        <v/>
      </c>
      <c r="Y78" s="315" t="str">
        <f>IF(Y76="","",VLOOKUP(Y76,'シフト記号表（勤務時間帯）'!$C$6:$U$35,19,FALSE))</f>
        <v/>
      </c>
      <c r="Z78" s="313" t="str">
        <f>IF(Z76="","",VLOOKUP(Z76,'シフト記号表（勤務時間帯）'!$C$6:$U$35,19,FALSE))</f>
        <v/>
      </c>
      <c r="AA78" s="314" t="str">
        <f>IF(AA76="","",VLOOKUP(AA76,'シフト記号表（勤務時間帯）'!$C$6:$U$35,19,FALSE))</f>
        <v/>
      </c>
      <c r="AB78" s="314" t="str">
        <f>IF(AB76="","",VLOOKUP(AB76,'シフト記号表（勤務時間帯）'!$C$6:$U$35,19,FALSE))</f>
        <v/>
      </c>
      <c r="AC78" s="314" t="str">
        <f>IF(AC76="","",VLOOKUP(AC76,'シフト記号表（勤務時間帯）'!$C$6:$U$35,19,FALSE))</f>
        <v/>
      </c>
      <c r="AD78" s="314" t="str">
        <f>IF(AD76="","",VLOOKUP(AD76,'シフト記号表（勤務時間帯）'!$C$6:$U$35,19,FALSE))</f>
        <v/>
      </c>
      <c r="AE78" s="314" t="str">
        <f>IF(AE76="","",VLOOKUP(AE76,'シフト記号表（勤務時間帯）'!$C$6:$U$35,19,FALSE))</f>
        <v/>
      </c>
      <c r="AF78" s="315" t="str">
        <f>IF(AF76="","",VLOOKUP(AF76,'シフト記号表（勤務時間帯）'!$C$6:$U$35,19,FALSE))</f>
        <v/>
      </c>
      <c r="AG78" s="313" t="str">
        <f>IF(AG76="","",VLOOKUP(AG76,'シフト記号表（勤務時間帯）'!$C$6:$U$35,19,FALSE))</f>
        <v/>
      </c>
      <c r="AH78" s="314" t="str">
        <f>IF(AH76="","",VLOOKUP(AH76,'シフト記号表（勤務時間帯）'!$C$6:$U$35,19,FALSE))</f>
        <v/>
      </c>
      <c r="AI78" s="314" t="str">
        <f>IF(AI76="","",VLOOKUP(AI76,'シフト記号表（勤務時間帯）'!$C$6:$U$35,19,FALSE))</f>
        <v/>
      </c>
      <c r="AJ78" s="314" t="str">
        <f>IF(AJ76="","",VLOOKUP(AJ76,'シフト記号表（勤務時間帯）'!$C$6:$U$35,19,FALSE))</f>
        <v/>
      </c>
      <c r="AK78" s="314" t="str">
        <f>IF(AK76="","",VLOOKUP(AK76,'シフト記号表（勤務時間帯）'!$C$6:$U$35,19,FALSE))</f>
        <v/>
      </c>
      <c r="AL78" s="314" t="str">
        <f>IF(AL76="","",VLOOKUP(AL76,'シフト記号表（勤務時間帯）'!$C$6:$U$35,19,FALSE))</f>
        <v/>
      </c>
      <c r="AM78" s="315" t="str">
        <f>IF(AM76="","",VLOOKUP(AM76,'シフト記号表（勤務時間帯）'!$C$6:$U$35,19,FALSE))</f>
        <v/>
      </c>
      <c r="AN78" s="313" t="str">
        <f>IF(AN76="","",VLOOKUP(AN76,'シフト記号表（勤務時間帯）'!$C$6:$U$35,19,FALSE))</f>
        <v/>
      </c>
      <c r="AO78" s="314" t="str">
        <f>IF(AO76="","",VLOOKUP(AO76,'シフト記号表（勤務時間帯）'!$C$6:$U$35,19,FALSE))</f>
        <v/>
      </c>
      <c r="AP78" s="314" t="str">
        <f>IF(AP76="","",VLOOKUP(AP76,'シフト記号表（勤務時間帯）'!$C$6:$U$35,19,FALSE))</f>
        <v/>
      </c>
      <c r="AQ78" s="314" t="str">
        <f>IF(AQ76="","",VLOOKUP(AQ76,'シフト記号表（勤務時間帯）'!$C$6:$U$35,19,FALSE))</f>
        <v/>
      </c>
      <c r="AR78" s="314" t="str">
        <f>IF(AR76="","",VLOOKUP(AR76,'シフト記号表（勤務時間帯）'!$C$6:$U$35,19,FALSE))</f>
        <v/>
      </c>
      <c r="AS78" s="314" t="str">
        <f>IF(AS76="","",VLOOKUP(AS76,'シフト記号表（勤務時間帯）'!$C$6:$U$35,19,FALSE))</f>
        <v/>
      </c>
      <c r="AT78" s="315" t="str">
        <f>IF(AT76="","",VLOOKUP(AT76,'シフト記号表（勤務時間帯）'!$C$6:$U$35,19,FALSE))</f>
        <v/>
      </c>
      <c r="AU78" s="313" t="str">
        <f>IF(AU76="","",VLOOKUP(AU76,'シフト記号表（勤務時間帯）'!$C$6:$U$35,19,FALSE))</f>
        <v/>
      </c>
      <c r="AV78" s="314" t="str">
        <f>IF(AV76="","",VLOOKUP(AV76,'シフト記号表（勤務時間帯）'!$C$6:$U$35,19,FALSE))</f>
        <v/>
      </c>
      <c r="AW78" s="314" t="str">
        <f>IF(AW76="","",VLOOKUP(AW76,'シフト記号表（勤務時間帯）'!$C$6:$U$35,19,FALSE))</f>
        <v/>
      </c>
      <c r="AX78" s="1016">
        <f>IF($BB$3="４週",SUM(S78:AT78),IF($BB$3="暦月",SUM(S78:AW78),""))</f>
        <v>0</v>
      </c>
      <c r="AY78" s="1017"/>
      <c r="AZ78" s="1018">
        <f>IF($BB$3="４週",AX78/4,IF($BB$3="暦月",'勤務形態一覧表（100名）'!AX78/('勤務形態一覧表（100名）'!$BB$8/7),""))</f>
        <v>0</v>
      </c>
      <c r="BA78" s="1019"/>
      <c r="BB78" s="1061"/>
      <c r="BC78" s="1030"/>
      <c r="BD78" s="1030"/>
      <c r="BE78" s="1030"/>
      <c r="BF78" s="1031"/>
    </row>
    <row r="79" spans="2:58" ht="20.25" customHeight="1" x14ac:dyDescent="0.2">
      <c r="B79" s="939">
        <f>B76+1</f>
        <v>20</v>
      </c>
      <c r="C79" s="1042"/>
      <c r="D79" s="1043"/>
      <c r="E79" s="1044"/>
      <c r="F79" s="316"/>
      <c r="G79" s="1023"/>
      <c r="H79" s="1025"/>
      <c r="I79" s="955"/>
      <c r="J79" s="955"/>
      <c r="K79" s="956"/>
      <c r="L79" s="1026"/>
      <c r="M79" s="1027"/>
      <c r="N79" s="1027"/>
      <c r="O79" s="1028"/>
      <c r="P79" s="1032" t="s">
        <v>803</v>
      </c>
      <c r="Q79" s="1033"/>
      <c r="R79" s="1034"/>
      <c r="S79" s="366"/>
      <c r="T79" s="367"/>
      <c r="U79" s="367"/>
      <c r="V79" s="367"/>
      <c r="W79" s="367"/>
      <c r="X79" s="367"/>
      <c r="Y79" s="368"/>
      <c r="Z79" s="366"/>
      <c r="AA79" s="367"/>
      <c r="AB79" s="367"/>
      <c r="AC79" s="367"/>
      <c r="AD79" s="367"/>
      <c r="AE79" s="367"/>
      <c r="AF79" s="368"/>
      <c r="AG79" s="366"/>
      <c r="AH79" s="367"/>
      <c r="AI79" s="367"/>
      <c r="AJ79" s="367"/>
      <c r="AK79" s="367"/>
      <c r="AL79" s="367"/>
      <c r="AM79" s="368"/>
      <c r="AN79" s="366"/>
      <c r="AO79" s="367"/>
      <c r="AP79" s="367"/>
      <c r="AQ79" s="367"/>
      <c r="AR79" s="367"/>
      <c r="AS79" s="367"/>
      <c r="AT79" s="368"/>
      <c r="AU79" s="366"/>
      <c r="AV79" s="367"/>
      <c r="AW79" s="367"/>
      <c r="AX79" s="1109"/>
      <c r="AY79" s="1110"/>
      <c r="AZ79" s="1111"/>
      <c r="BA79" s="1112"/>
      <c r="BB79" s="1059"/>
      <c r="BC79" s="1027"/>
      <c r="BD79" s="1027"/>
      <c r="BE79" s="1027"/>
      <c r="BF79" s="1028"/>
    </row>
    <row r="80" spans="2:58" ht="20.25" customHeight="1" x14ac:dyDescent="0.2">
      <c r="B80" s="939"/>
      <c r="C80" s="1045"/>
      <c r="D80" s="1046"/>
      <c r="E80" s="1047"/>
      <c r="F80" s="308"/>
      <c r="G80" s="950"/>
      <c r="H80" s="954"/>
      <c r="I80" s="955"/>
      <c r="J80" s="955"/>
      <c r="K80" s="956"/>
      <c r="L80" s="960"/>
      <c r="M80" s="961"/>
      <c r="N80" s="961"/>
      <c r="O80" s="962"/>
      <c r="P80" s="1006" t="s">
        <v>520</v>
      </c>
      <c r="Q80" s="1007"/>
      <c r="R80" s="1008"/>
      <c r="S80" s="309" t="str">
        <f>IF(S79="","",VLOOKUP(S79,'シフト記号表（勤務時間帯）'!$C$6:$K$35,9,FALSE))</f>
        <v/>
      </c>
      <c r="T80" s="310" t="str">
        <f>IF(T79="","",VLOOKUP(T79,'シフト記号表（勤務時間帯）'!$C$6:$K$35,9,FALSE))</f>
        <v/>
      </c>
      <c r="U80" s="310" t="str">
        <f>IF(U79="","",VLOOKUP(U79,'シフト記号表（勤務時間帯）'!$C$6:$K$35,9,FALSE))</f>
        <v/>
      </c>
      <c r="V80" s="310" t="str">
        <f>IF(V79="","",VLOOKUP(V79,'シフト記号表（勤務時間帯）'!$C$6:$K$35,9,FALSE))</f>
        <v/>
      </c>
      <c r="W80" s="310" t="str">
        <f>IF(W79="","",VLOOKUP(W79,'シフト記号表（勤務時間帯）'!$C$6:$K$35,9,FALSE))</f>
        <v/>
      </c>
      <c r="X80" s="310" t="str">
        <f>IF(X79="","",VLOOKUP(X79,'シフト記号表（勤務時間帯）'!$C$6:$K$35,9,FALSE))</f>
        <v/>
      </c>
      <c r="Y80" s="311" t="str">
        <f>IF(Y79="","",VLOOKUP(Y79,'シフト記号表（勤務時間帯）'!$C$6:$K$35,9,FALSE))</f>
        <v/>
      </c>
      <c r="Z80" s="309" t="str">
        <f>IF(Z79="","",VLOOKUP(Z79,'シフト記号表（勤務時間帯）'!$C$6:$K$35,9,FALSE))</f>
        <v/>
      </c>
      <c r="AA80" s="310" t="str">
        <f>IF(AA79="","",VLOOKUP(AA79,'シフト記号表（勤務時間帯）'!$C$6:$K$35,9,FALSE))</f>
        <v/>
      </c>
      <c r="AB80" s="310" t="str">
        <f>IF(AB79="","",VLOOKUP(AB79,'シフト記号表（勤務時間帯）'!$C$6:$K$35,9,FALSE))</f>
        <v/>
      </c>
      <c r="AC80" s="310" t="str">
        <f>IF(AC79="","",VLOOKUP(AC79,'シフト記号表（勤務時間帯）'!$C$6:$K$35,9,FALSE))</f>
        <v/>
      </c>
      <c r="AD80" s="310" t="str">
        <f>IF(AD79="","",VLOOKUP(AD79,'シフト記号表（勤務時間帯）'!$C$6:$K$35,9,FALSE))</f>
        <v/>
      </c>
      <c r="AE80" s="310" t="str">
        <f>IF(AE79="","",VLOOKUP(AE79,'シフト記号表（勤務時間帯）'!$C$6:$K$35,9,FALSE))</f>
        <v/>
      </c>
      <c r="AF80" s="311" t="str">
        <f>IF(AF79="","",VLOOKUP(AF79,'シフト記号表（勤務時間帯）'!$C$6:$K$35,9,FALSE))</f>
        <v/>
      </c>
      <c r="AG80" s="309" t="str">
        <f>IF(AG79="","",VLOOKUP(AG79,'シフト記号表（勤務時間帯）'!$C$6:$K$35,9,FALSE))</f>
        <v/>
      </c>
      <c r="AH80" s="310" t="str">
        <f>IF(AH79="","",VLOOKUP(AH79,'シフト記号表（勤務時間帯）'!$C$6:$K$35,9,FALSE))</f>
        <v/>
      </c>
      <c r="AI80" s="310" t="str">
        <f>IF(AI79="","",VLOOKUP(AI79,'シフト記号表（勤務時間帯）'!$C$6:$K$35,9,FALSE))</f>
        <v/>
      </c>
      <c r="AJ80" s="310" t="str">
        <f>IF(AJ79="","",VLOOKUP(AJ79,'シフト記号表（勤務時間帯）'!$C$6:$K$35,9,FALSE))</f>
        <v/>
      </c>
      <c r="AK80" s="310" t="str">
        <f>IF(AK79="","",VLOOKUP(AK79,'シフト記号表（勤務時間帯）'!$C$6:$K$35,9,FALSE))</f>
        <v/>
      </c>
      <c r="AL80" s="310" t="str">
        <f>IF(AL79="","",VLOOKUP(AL79,'シフト記号表（勤務時間帯）'!$C$6:$K$35,9,FALSE))</f>
        <v/>
      </c>
      <c r="AM80" s="311" t="str">
        <f>IF(AM79="","",VLOOKUP(AM79,'シフト記号表（勤務時間帯）'!$C$6:$K$35,9,FALSE))</f>
        <v/>
      </c>
      <c r="AN80" s="309" t="str">
        <f>IF(AN79="","",VLOOKUP(AN79,'シフト記号表（勤務時間帯）'!$C$6:$K$35,9,FALSE))</f>
        <v/>
      </c>
      <c r="AO80" s="310" t="str">
        <f>IF(AO79="","",VLOOKUP(AO79,'シフト記号表（勤務時間帯）'!$C$6:$K$35,9,FALSE))</f>
        <v/>
      </c>
      <c r="AP80" s="310" t="str">
        <f>IF(AP79="","",VLOOKUP(AP79,'シフト記号表（勤務時間帯）'!$C$6:$K$35,9,FALSE))</f>
        <v/>
      </c>
      <c r="AQ80" s="310" t="str">
        <f>IF(AQ79="","",VLOOKUP(AQ79,'シフト記号表（勤務時間帯）'!$C$6:$K$35,9,FALSE))</f>
        <v/>
      </c>
      <c r="AR80" s="310" t="str">
        <f>IF(AR79="","",VLOOKUP(AR79,'シフト記号表（勤務時間帯）'!$C$6:$K$35,9,FALSE))</f>
        <v/>
      </c>
      <c r="AS80" s="310" t="str">
        <f>IF(AS79="","",VLOOKUP(AS79,'シフト記号表（勤務時間帯）'!$C$6:$K$35,9,FALSE))</f>
        <v/>
      </c>
      <c r="AT80" s="311" t="str">
        <f>IF(AT79="","",VLOOKUP(AT79,'シフト記号表（勤務時間帯）'!$C$6:$K$35,9,FALSE))</f>
        <v/>
      </c>
      <c r="AU80" s="309" t="str">
        <f>IF(AU79="","",VLOOKUP(AU79,'シフト記号表（勤務時間帯）'!$C$6:$K$35,9,FALSE))</f>
        <v/>
      </c>
      <c r="AV80" s="310" t="str">
        <f>IF(AV79="","",VLOOKUP(AV79,'シフト記号表（勤務時間帯）'!$C$6:$K$35,9,FALSE))</f>
        <v/>
      </c>
      <c r="AW80" s="310" t="str">
        <f>IF(AW79="","",VLOOKUP(AW79,'シフト記号表（勤務時間帯）'!$C$6:$K$35,9,FALSE))</f>
        <v/>
      </c>
      <c r="AX80" s="1009">
        <f>IF($BB$3="４週",SUM(S80:AT80),IF($BB$3="暦月",SUM(S80:AW80),""))</f>
        <v>0</v>
      </c>
      <c r="AY80" s="1010"/>
      <c r="AZ80" s="1011">
        <f>IF($BB$3="４週",AX80/4,IF($BB$3="暦月",'勤務形態一覧表（100名）'!AX80/('勤務形態一覧表（100名）'!$BB$8/7),""))</f>
        <v>0</v>
      </c>
      <c r="BA80" s="1012"/>
      <c r="BB80" s="1060"/>
      <c r="BC80" s="961"/>
      <c r="BD80" s="961"/>
      <c r="BE80" s="961"/>
      <c r="BF80" s="962"/>
    </row>
    <row r="81" spans="2:58" ht="20.25" customHeight="1" x14ac:dyDescent="0.2">
      <c r="B81" s="939"/>
      <c r="C81" s="1048"/>
      <c r="D81" s="1049"/>
      <c r="E81" s="1050"/>
      <c r="F81" s="369">
        <f>C79</f>
        <v>0</v>
      </c>
      <c r="G81" s="1024"/>
      <c r="H81" s="954"/>
      <c r="I81" s="955"/>
      <c r="J81" s="955"/>
      <c r="K81" s="956"/>
      <c r="L81" s="1029"/>
      <c r="M81" s="1030"/>
      <c r="N81" s="1030"/>
      <c r="O81" s="1031"/>
      <c r="P81" s="1013" t="s">
        <v>521</v>
      </c>
      <c r="Q81" s="1014"/>
      <c r="R81" s="1015"/>
      <c r="S81" s="313" t="str">
        <f>IF(S79="","",VLOOKUP(S79,'シフト記号表（勤務時間帯）'!$C$6:$U$35,19,FALSE))</f>
        <v/>
      </c>
      <c r="T81" s="314" t="str">
        <f>IF(T79="","",VLOOKUP(T79,'シフト記号表（勤務時間帯）'!$C$6:$U$35,19,FALSE))</f>
        <v/>
      </c>
      <c r="U81" s="314" t="str">
        <f>IF(U79="","",VLOOKUP(U79,'シフト記号表（勤務時間帯）'!$C$6:$U$35,19,FALSE))</f>
        <v/>
      </c>
      <c r="V81" s="314" t="str">
        <f>IF(V79="","",VLOOKUP(V79,'シフト記号表（勤務時間帯）'!$C$6:$U$35,19,FALSE))</f>
        <v/>
      </c>
      <c r="W81" s="314" t="str">
        <f>IF(W79="","",VLOOKUP(W79,'シフト記号表（勤務時間帯）'!$C$6:$U$35,19,FALSE))</f>
        <v/>
      </c>
      <c r="X81" s="314" t="str">
        <f>IF(X79="","",VLOOKUP(X79,'シフト記号表（勤務時間帯）'!$C$6:$U$35,19,FALSE))</f>
        <v/>
      </c>
      <c r="Y81" s="315" t="str">
        <f>IF(Y79="","",VLOOKUP(Y79,'シフト記号表（勤務時間帯）'!$C$6:$U$35,19,FALSE))</f>
        <v/>
      </c>
      <c r="Z81" s="313" t="str">
        <f>IF(Z79="","",VLOOKUP(Z79,'シフト記号表（勤務時間帯）'!$C$6:$U$35,19,FALSE))</f>
        <v/>
      </c>
      <c r="AA81" s="314" t="str">
        <f>IF(AA79="","",VLOOKUP(AA79,'シフト記号表（勤務時間帯）'!$C$6:$U$35,19,FALSE))</f>
        <v/>
      </c>
      <c r="AB81" s="314" t="str">
        <f>IF(AB79="","",VLOOKUP(AB79,'シフト記号表（勤務時間帯）'!$C$6:$U$35,19,FALSE))</f>
        <v/>
      </c>
      <c r="AC81" s="314" t="str">
        <f>IF(AC79="","",VLOOKUP(AC79,'シフト記号表（勤務時間帯）'!$C$6:$U$35,19,FALSE))</f>
        <v/>
      </c>
      <c r="AD81" s="314" t="str">
        <f>IF(AD79="","",VLOOKUP(AD79,'シフト記号表（勤務時間帯）'!$C$6:$U$35,19,FALSE))</f>
        <v/>
      </c>
      <c r="AE81" s="314" t="str">
        <f>IF(AE79="","",VLOOKUP(AE79,'シフト記号表（勤務時間帯）'!$C$6:$U$35,19,FALSE))</f>
        <v/>
      </c>
      <c r="AF81" s="315" t="str">
        <f>IF(AF79="","",VLOOKUP(AF79,'シフト記号表（勤務時間帯）'!$C$6:$U$35,19,FALSE))</f>
        <v/>
      </c>
      <c r="AG81" s="313" t="str">
        <f>IF(AG79="","",VLOOKUP(AG79,'シフト記号表（勤務時間帯）'!$C$6:$U$35,19,FALSE))</f>
        <v/>
      </c>
      <c r="AH81" s="314" t="str">
        <f>IF(AH79="","",VLOOKUP(AH79,'シフト記号表（勤務時間帯）'!$C$6:$U$35,19,FALSE))</f>
        <v/>
      </c>
      <c r="AI81" s="314" t="str">
        <f>IF(AI79="","",VLOOKUP(AI79,'シフト記号表（勤務時間帯）'!$C$6:$U$35,19,FALSE))</f>
        <v/>
      </c>
      <c r="AJ81" s="314" t="str">
        <f>IF(AJ79="","",VLOOKUP(AJ79,'シフト記号表（勤務時間帯）'!$C$6:$U$35,19,FALSE))</f>
        <v/>
      </c>
      <c r="AK81" s="314" t="str">
        <f>IF(AK79="","",VLOOKUP(AK79,'シフト記号表（勤務時間帯）'!$C$6:$U$35,19,FALSE))</f>
        <v/>
      </c>
      <c r="AL81" s="314" t="str">
        <f>IF(AL79="","",VLOOKUP(AL79,'シフト記号表（勤務時間帯）'!$C$6:$U$35,19,FALSE))</f>
        <v/>
      </c>
      <c r="AM81" s="315" t="str">
        <f>IF(AM79="","",VLOOKUP(AM79,'シフト記号表（勤務時間帯）'!$C$6:$U$35,19,FALSE))</f>
        <v/>
      </c>
      <c r="AN81" s="313" t="str">
        <f>IF(AN79="","",VLOOKUP(AN79,'シフト記号表（勤務時間帯）'!$C$6:$U$35,19,FALSE))</f>
        <v/>
      </c>
      <c r="AO81" s="314" t="str">
        <f>IF(AO79="","",VLOOKUP(AO79,'シフト記号表（勤務時間帯）'!$C$6:$U$35,19,FALSE))</f>
        <v/>
      </c>
      <c r="AP81" s="314" t="str">
        <f>IF(AP79="","",VLOOKUP(AP79,'シフト記号表（勤務時間帯）'!$C$6:$U$35,19,FALSE))</f>
        <v/>
      </c>
      <c r="AQ81" s="314" t="str">
        <f>IF(AQ79="","",VLOOKUP(AQ79,'シフト記号表（勤務時間帯）'!$C$6:$U$35,19,FALSE))</f>
        <v/>
      </c>
      <c r="AR81" s="314" t="str">
        <f>IF(AR79="","",VLOOKUP(AR79,'シフト記号表（勤務時間帯）'!$C$6:$U$35,19,FALSE))</f>
        <v/>
      </c>
      <c r="AS81" s="314" t="str">
        <f>IF(AS79="","",VLOOKUP(AS79,'シフト記号表（勤務時間帯）'!$C$6:$U$35,19,FALSE))</f>
        <v/>
      </c>
      <c r="AT81" s="315" t="str">
        <f>IF(AT79="","",VLOOKUP(AT79,'シフト記号表（勤務時間帯）'!$C$6:$U$35,19,FALSE))</f>
        <v/>
      </c>
      <c r="AU81" s="313" t="str">
        <f>IF(AU79="","",VLOOKUP(AU79,'シフト記号表（勤務時間帯）'!$C$6:$U$35,19,FALSE))</f>
        <v/>
      </c>
      <c r="AV81" s="314" t="str">
        <f>IF(AV79="","",VLOOKUP(AV79,'シフト記号表（勤務時間帯）'!$C$6:$U$35,19,FALSE))</f>
        <v/>
      </c>
      <c r="AW81" s="314" t="str">
        <f>IF(AW79="","",VLOOKUP(AW79,'シフト記号表（勤務時間帯）'!$C$6:$U$35,19,FALSE))</f>
        <v/>
      </c>
      <c r="AX81" s="1016">
        <f>IF($BB$3="４週",SUM(S81:AT81),IF($BB$3="暦月",SUM(S81:AW81),""))</f>
        <v>0</v>
      </c>
      <c r="AY81" s="1017"/>
      <c r="AZ81" s="1018">
        <f>IF($BB$3="４週",AX81/4,IF($BB$3="暦月",'勤務形態一覧表（100名）'!AX81/('勤務形態一覧表（100名）'!$BB$8/7),""))</f>
        <v>0</v>
      </c>
      <c r="BA81" s="1019"/>
      <c r="BB81" s="1061"/>
      <c r="BC81" s="1030"/>
      <c r="BD81" s="1030"/>
      <c r="BE81" s="1030"/>
      <c r="BF81" s="1031"/>
    </row>
    <row r="82" spans="2:58" ht="20.25" customHeight="1" x14ac:dyDescent="0.2">
      <c r="B82" s="939">
        <f>B79+1</f>
        <v>21</v>
      </c>
      <c r="C82" s="1042"/>
      <c r="D82" s="1043"/>
      <c r="E82" s="1044"/>
      <c r="F82" s="316"/>
      <c r="G82" s="1023"/>
      <c r="H82" s="1025"/>
      <c r="I82" s="955"/>
      <c r="J82" s="955"/>
      <c r="K82" s="956"/>
      <c r="L82" s="1026"/>
      <c r="M82" s="1027"/>
      <c r="N82" s="1027"/>
      <c r="O82" s="1028"/>
      <c r="P82" s="1032" t="s">
        <v>804</v>
      </c>
      <c r="Q82" s="1033"/>
      <c r="R82" s="1034"/>
      <c r="S82" s="366"/>
      <c r="T82" s="367"/>
      <c r="U82" s="367"/>
      <c r="V82" s="367"/>
      <c r="W82" s="367"/>
      <c r="X82" s="367"/>
      <c r="Y82" s="368"/>
      <c r="Z82" s="366"/>
      <c r="AA82" s="367"/>
      <c r="AB82" s="367"/>
      <c r="AC82" s="367"/>
      <c r="AD82" s="367"/>
      <c r="AE82" s="367"/>
      <c r="AF82" s="368"/>
      <c r="AG82" s="366"/>
      <c r="AH82" s="367"/>
      <c r="AI82" s="367"/>
      <c r="AJ82" s="367"/>
      <c r="AK82" s="367"/>
      <c r="AL82" s="367"/>
      <c r="AM82" s="368"/>
      <c r="AN82" s="366"/>
      <c r="AO82" s="367"/>
      <c r="AP82" s="367"/>
      <c r="AQ82" s="367"/>
      <c r="AR82" s="367"/>
      <c r="AS82" s="367"/>
      <c r="AT82" s="368"/>
      <c r="AU82" s="366"/>
      <c r="AV82" s="367"/>
      <c r="AW82" s="367"/>
      <c r="AX82" s="1109"/>
      <c r="AY82" s="1110"/>
      <c r="AZ82" s="1111"/>
      <c r="BA82" s="1112"/>
      <c r="BB82" s="1059"/>
      <c r="BC82" s="1027"/>
      <c r="BD82" s="1027"/>
      <c r="BE82" s="1027"/>
      <c r="BF82" s="1028"/>
    </row>
    <row r="83" spans="2:58" ht="20.25" customHeight="1" x14ac:dyDescent="0.2">
      <c r="B83" s="939"/>
      <c r="C83" s="1045"/>
      <c r="D83" s="1046"/>
      <c r="E83" s="1047"/>
      <c r="F83" s="308"/>
      <c r="G83" s="950"/>
      <c r="H83" s="954"/>
      <c r="I83" s="955"/>
      <c r="J83" s="955"/>
      <c r="K83" s="956"/>
      <c r="L83" s="960"/>
      <c r="M83" s="961"/>
      <c r="N83" s="961"/>
      <c r="O83" s="962"/>
      <c r="P83" s="1006" t="s">
        <v>520</v>
      </c>
      <c r="Q83" s="1007"/>
      <c r="R83" s="1008"/>
      <c r="S83" s="309" t="str">
        <f>IF(S82="","",VLOOKUP(S82,'シフト記号表（勤務時間帯）'!$C$6:$K$35,9,FALSE))</f>
        <v/>
      </c>
      <c r="T83" s="310" t="str">
        <f>IF(T82="","",VLOOKUP(T82,'シフト記号表（勤務時間帯）'!$C$6:$K$35,9,FALSE))</f>
        <v/>
      </c>
      <c r="U83" s="310" t="str">
        <f>IF(U82="","",VLOOKUP(U82,'シフト記号表（勤務時間帯）'!$C$6:$K$35,9,FALSE))</f>
        <v/>
      </c>
      <c r="V83" s="310" t="str">
        <f>IF(V82="","",VLOOKUP(V82,'シフト記号表（勤務時間帯）'!$C$6:$K$35,9,FALSE))</f>
        <v/>
      </c>
      <c r="W83" s="310" t="str">
        <f>IF(W82="","",VLOOKUP(W82,'シフト記号表（勤務時間帯）'!$C$6:$K$35,9,FALSE))</f>
        <v/>
      </c>
      <c r="X83" s="310" t="str">
        <f>IF(X82="","",VLOOKUP(X82,'シフト記号表（勤務時間帯）'!$C$6:$K$35,9,FALSE))</f>
        <v/>
      </c>
      <c r="Y83" s="311" t="str">
        <f>IF(Y82="","",VLOOKUP(Y82,'シフト記号表（勤務時間帯）'!$C$6:$K$35,9,FALSE))</f>
        <v/>
      </c>
      <c r="Z83" s="309" t="str">
        <f>IF(Z82="","",VLOOKUP(Z82,'シフト記号表（勤務時間帯）'!$C$6:$K$35,9,FALSE))</f>
        <v/>
      </c>
      <c r="AA83" s="310" t="str">
        <f>IF(AA82="","",VLOOKUP(AA82,'シフト記号表（勤務時間帯）'!$C$6:$K$35,9,FALSE))</f>
        <v/>
      </c>
      <c r="AB83" s="310" t="str">
        <f>IF(AB82="","",VLOOKUP(AB82,'シフト記号表（勤務時間帯）'!$C$6:$K$35,9,FALSE))</f>
        <v/>
      </c>
      <c r="AC83" s="310" t="str">
        <f>IF(AC82="","",VLOOKUP(AC82,'シフト記号表（勤務時間帯）'!$C$6:$K$35,9,FALSE))</f>
        <v/>
      </c>
      <c r="AD83" s="310" t="str">
        <f>IF(AD82="","",VLOOKUP(AD82,'シフト記号表（勤務時間帯）'!$C$6:$K$35,9,FALSE))</f>
        <v/>
      </c>
      <c r="AE83" s="310" t="str">
        <f>IF(AE82="","",VLOOKUP(AE82,'シフト記号表（勤務時間帯）'!$C$6:$K$35,9,FALSE))</f>
        <v/>
      </c>
      <c r="AF83" s="311" t="str">
        <f>IF(AF82="","",VLOOKUP(AF82,'シフト記号表（勤務時間帯）'!$C$6:$K$35,9,FALSE))</f>
        <v/>
      </c>
      <c r="AG83" s="309" t="str">
        <f>IF(AG82="","",VLOOKUP(AG82,'シフト記号表（勤務時間帯）'!$C$6:$K$35,9,FALSE))</f>
        <v/>
      </c>
      <c r="AH83" s="310" t="str">
        <f>IF(AH82="","",VLOOKUP(AH82,'シフト記号表（勤務時間帯）'!$C$6:$K$35,9,FALSE))</f>
        <v/>
      </c>
      <c r="AI83" s="310" t="str">
        <f>IF(AI82="","",VLOOKUP(AI82,'シフト記号表（勤務時間帯）'!$C$6:$K$35,9,FALSE))</f>
        <v/>
      </c>
      <c r="AJ83" s="310" t="str">
        <f>IF(AJ82="","",VLOOKUP(AJ82,'シフト記号表（勤務時間帯）'!$C$6:$K$35,9,FALSE))</f>
        <v/>
      </c>
      <c r="AK83" s="310" t="str">
        <f>IF(AK82="","",VLOOKUP(AK82,'シフト記号表（勤務時間帯）'!$C$6:$K$35,9,FALSE))</f>
        <v/>
      </c>
      <c r="AL83" s="310" t="str">
        <f>IF(AL82="","",VLOOKUP(AL82,'シフト記号表（勤務時間帯）'!$C$6:$K$35,9,FALSE))</f>
        <v/>
      </c>
      <c r="AM83" s="311" t="str">
        <f>IF(AM82="","",VLOOKUP(AM82,'シフト記号表（勤務時間帯）'!$C$6:$K$35,9,FALSE))</f>
        <v/>
      </c>
      <c r="AN83" s="309" t="str">
        <f>IF(AN82="","",VLOOKUP(AN82,'シフト記号表（勤務時間帯）'!$C$6:$K$35,9,FALSE))</f>
        <v/>
      </c>
      <c r="AO83" s="310" t="str">
        <f>IF(AO82="","",VLOOKUP(AO82,'シフト記号表（勤務時間帯）'!$C$6:$K$35,9,FALSE))</f>
        <v/>
      </c>
      <c r="AP83" s="310" t="str">
        <f>IF(AP82="","",VLOOKUP(AP82,'シフト記号表（勤務時間帯）'!$C$6:$K$35,9,FALSE))</f>
        <v/>
      </c>
      <c r="AQ83" s="310" t="str">
        <f>IF(AQ82="","",VLOOKUP(AQ82,'シフト記号表（勤務時間帯）'!$C$6:$K$35,9,FALSE))</f>
        <v/>
      </c>
      <c r="AR83" s="310" t="str">
        <f>IF(AR82="","",VLOOKUP(AR82,'シフト記号表（勤務時間帯）'!$C$6:$K$35,9,FALSE))</f>
        <v/>
      </c>
      <c r="AS83" s="310" t="str">
        <f>IF(AS82="","",VLOOKUP(AS82,'シフト記号表（勤務時間帯）'!$C$6:$K$35,9,FALSE))</f>
        <v/>
      </c>
      <c r="AT83" s="311" t="str">
        <f>IF(AT82="","",VLOOKUP(AT82,'シフト記号表（勤務時間帯）'!$C$6:$K$35,9,FALSE))</f>
        <v/>
      </c>
      <c r="AU83" s="309" t="str">
        <f>IF(AU82="","",VLOOKUP(AU82,'シフト記号表（勤務時間帯）'!$C$6:$K$35,9,FALSE))</f>
        <v/>
      </c>
      <c r="AV83" s="310" t="str">
        <f>IF(AV82="","",VLOOKUP(AV82,'シフト記号表（勤務時間帯）'!$C$6:$K$35,9,FALSE))</f>
        <v/>
      </c>
      <c r="AW83" s="310" t="str">
        <f>IF(AW82="","",VLOOKUP(AW82,'シフト記号表（勤務時間帯）'!$C$6:$K$35,9,FALSE))</f>
        <v/>
      </c>
      <c r="AX83" s="1009">
        <f>IF($BB$3="４週",SUM(S83:AT83),IF($BB$3="暦月",SUM(S83:AW83),""))</f>
        <v>0</v>
      </c>
      <c r="AY83" s="1010"/>
      <c r="AZ83" s="1011">
        <f>IF($BB$3="４週",AX83/4,IF($BB$3="暦月",'勤務形態一覧表（100名）'!AX83/('勤務形態一覧表（100名）'!$BB$8/7),""))</f>
        <v>0</v>
      </c>
      <c r="BA83" s="1012"/>
      <c r="BB83" s="1060"/>
      <c r="BC83" s="961"/>
      <c r="BD83" s="961"/>
      <c r="BE83" s="961"/>
      <c r="BF83" s="962"/>
    </row>
    <row r="84" spans="2:58" ht="20.25" customHeight="1" x14ac:dyDescent="0.2">
      <c r="B84" s="939"/>
      <c r="C84" s="1048"/>
      <c r="D84" s="1049"/>
      <c r="E84" s="1050"/>
      <c r="F84" s="369">
        <f>C82</f>
        <v>0</v>
      </c>
      <c r="G84" s="1024"/>
      <c r="H84" s="954"/>
      <c r="I84" s="955"/>
      <c r="J84" s="955"/>
      <c r="K84" s="956"/>
      <c r="L84" s="1029"/>
      <c r="M84" s="1030"/>
      <c r="N84" s="1030"/>
      <c r="O84" s="1031"/>
      <c r="P84" s="1013" t="s">
        <v>521</v>
      </c>
      <c r="Q84" s="1014"/>
      <c r="R84" s="1015"/>
      <c r="S84" s="313" t="str">
        <f>IF(S82="","",VLOOKUP(S82,'シフト記号表（勤務時間帯）'!$C$6:$U$35,19,FALSE))</f>
        <v/>
      </c>
      <c r="T84" s="314" t="str">
        <f>IF(T82="","",VLOOKUP(T82,'シフト記号表（勤務時間帯）'!$C$6:$U$35,19,FALSE))</f>
        <v/>
      </c>
      <c r="U84" s="314" t="str">
        <f>IF(U82="","",VLOOKUP(U82,'シフト記号表（勤務時間帯）'!$C$6:$U$35,19,FALSE))</f>
        <v/>
      </c>
      <c r="V84" s="314" t="str">
        <f>IF(V82="","",VLOOKUP(V82,'シフト記号表（勤務時間帯）'!$C$6:$U$35,19,FALSE))</f>
        <v/>
      </c>
      <c r="W84" s="314" t="str">
        <f>IF(W82="","",VLOOKUP(W82,'シフト記号表（勤務時間帯）'!$C$6:$U$35,19,FALSE))</f>
        <v/>
      </c>
      <c r="X84" s="314" t="str">
        <f>IF(X82="","",VLOOKUP(X82,'シフト記号表（勤務時間帯）'!$C$6:$U$35,19,FALSE))</f>
        <v/>
      </c>
      <c r="Y84" s="315" t="str">
        <f>IF(Y82="","",VLOOKUP(Y82,'シフト記号表（勤務時間帯）'!$C$6:$U$35,19,FALSE))</f>
        <v/>
      </c>
      <c r="Z84" s="313" t="str">
        <f>IF(Z82="","",VLOOKUP(Z82,'シフト記号表（勤務時間帯）'!$C$6:$U$35,19,FALSE))</f>
        <v/>
      </c>
      <c r="AA84" s="314" t="str">
        <f>IF(AA82="","",VLOOKUP(AA82,'シフト記号表（勤務時間帯）'!$C$6:$U$35,19,FALSE))</f>
        <v/>
      </c>
      <c r="AB84" s="314" t="str">
        <f>IF(AB82="","",VLOOKUP(AB82,'シフト記号表（勤務時間帯）'!$C$6:$U$35,19,FALSE))</f>
        <v/>
      </c>
      <c r="AC84" s="314" t="str">
        <f>IF(AC82="","",VLOOKUP(AC82,'シフト記号表（勤務時間帯）'!$C$6:$U$35,19,FALSE))</f>
        <v/>
      </c>
      <c r="AD84" s="314" t="str">
        <f>IF(AD82="","",VLOOKUP(AD82,'シフト記号表（勤務時間帯）'!$C$6:$U$35,19,FALSE))</f>
        <v/>
      </c>
      <c r="AE84" s="314" t="str">
        <f>IF(AE82="","",VLOOKUP(AE82,'シフト記号表（勤務時間帯）'!$C$6:$U$35,19,FALSE))</f>
        <v/>
      </c>
      <c r="AF84" s="315" t="str">
        <f>IF(AF82="","",VLOOKUP(AF82,'シフト記号表（勤務時間帯）'!$C$6:$U$35,19,FALSE))</f>
        <v/>
      </c>
      <c r="AG84" s="313" t="str">
        <f>IF(AG82="","",VLOOKUP(AG82,'シフト記号表（勤務時間帯）'!$C$6:$U$35,19,FALSE))</f>
        <v/>
      </c>
      <c r="AH84" s="314" t="str">
        <f>IF(AH82="","",VLOOKUP(AH82,'シフト記号表（勤務時間帯）'!$C$6:$U$35,19,FALSE))</f>
        <v/>
      </c>
      <c r="AI84" s="314" t="str">
        <f>IF(AI82="","",VLOOKUP(AI82,'シフト記号表（勤務時間帯）'!$C$6:$U$35,19,FALSE))</f>
        <v/>
      </c>
      <c r="AJ84" s="314" t="str">
        <f>IF(AJ82="","",VLOOKUP(AJ82,'シフト記号表（勤務時間帯）'!$C$6:$U$35,19,FALSE))</f>
        <v/>
      </c>
      <c r="AK84" s="314" t="str">
        <f>IF(AK82="","",VLOOKUP(AK82,'シフト記号表（勤務時間帯）'!$C$6:$U$35,19,FALSE))</f>
        <v/>
      </c>
      <c r="AL84" s="314" t="str">
        <f>IF(AL82="","",VLOOKUP(AL82,'シフト記号表（勤務時間帯）'!$C$6:$U$35,19,FALSE))</f>
        <v/>
      </c>
      <c r="AM84" s="315" t="str">
        <f>IF(AM82="","",VLOOKUP(AM82,'シフト記号表（勤務時間帯）'!$C$6:$U$35,19,FALSE))</f>
        <v/>
      </c>
      <c r="AN84" s="313" t="str">
        <f>IF(AN82="","",VLOOKUP(AN82,'シフト記号表（勤務時間帯）'!$C$6:$U$35,19,FALSE))</f>
        <v/>
      </c>
      <c r="AO84" s="314" t="str">
        <f>IF(AO82="","",VLOOKUP(AO82,'シフト記号表（勤務時間帯）'!$C$6:$U$35,19,FALSE))</f>
        <v/>
      </c>
      <c r="AP84" s="314" t="str">
        <f>IF(AP82="","",VLOOKUP(AP82,'シフト記号表（勤務時間帯）'!$C$6:$U$35,19,FALSE))</f>
        <v/>
      </c>
      <c r="AQ84" s="314" t="str">
        <f>IF(AQ82="","",VLOOKUP(AQ82,'シフト記号表（勤務時間帯）'!$C$6:$U$35,19,FALSE))</f>
        <v/>
      </c>
      <c r="AR84" s="314" t="str">
        <f>IF(AR82="","",VLOOKUP(AR82,'シフト記号表（勤務時間帯）'!$C$6:$U$35,19,FALSE))</f>
        <v/>
      </c>
      <c r="AS84" s="314" t="str">
        <f>IF(AS82="","",VLOOKUP(AS82,'シフト記号表（勤務時間帯）'!$C$6:$U$35,19,FALSE))</f>
        <v/>
      </c>
      <c r="AT84" s="315" t="str">
        <f>IF(AT82="","",VLOOKUP(AT82,'シフト記号表（勤務時間帯）'!$C$6:$U$35,19,FALSE))</f>
        <v/>
      </c>
      <c r="AU84" s="313" t="str">
        <f>IF(AU82="","",VLOOKUP(AU82,'シフト記号表（勤務時間帯）'!$C$6:$U$35,19,FALSE))</f>
        <v/>
      </c>
      <c r="AV84" s="314" t="str">
        <f>IF(AV82="","",VLOOKUP(AV82,'シフト記号表（勤務時間帯）'!$C$6:$U$35,19,FALSE))</f>
        <v/>
      </c>
      <c r="AW84" s="314" t="str">
        <f>IF(AW82="","",VLOOKUP(AW82,'シフト記号表（勤務時間帯）'!$C$6:$U$35,19,FALSE))</f>
        <v/>
      </c>
      <c r="AX84" s="1016">
        <f>IF($BB$3="４週",SUM(S84:AT84),IF($BB$3="暦月",SUM(S84:AW84),""))</f>
        <v>0</v>
      </c>
      <c r="AY84" s="1017"/>
      <c r="AZ84" s="1018">
        <f>IF($BB$3="４週",AX84/4,IF($BB$3="暦月",'勤務形態一覧表（100名）'!AX84/('勤務形態一覧表（100名）'!$BB$8/7),""))</f>
        <v>0</v>
      </c>
      <c r="BA84" s="1019"/>
      <c r="BB84" s="1061"/>
      <c r="BC84" s="1030"/>
      <c r="BD84" s="1030"/>
      <c r="BE84" s="1030"/>
      <c r="BF84" s="1031"/>
    </row>
    <row r="85" spans="2:58" ht="20.25" customHeight="1" x14ac:dyDescent="0.2">
      <c r="B85" s="939">
        <f>B82+1</f>
        <v>22</v>
      </c>
      <c r="C85" s="1042"/>
      <c r="D85" s="1043"/>
      <c r="E85" s="1044"/>
      <c r="F85" s="316"/>
      <c r="G85" s="1023"/>
      <c r="H85" s="1025"/>
      <c r="I85" s="955"/>
      <c r="J85" s="955"/>
      <c r="K85" s="956"/>
      <c r="L85" s="1026"/>
      <c r="M85" s="1027"/>
      <c r="N85" s="1027"/>
      <c r="O85" s="1028"/>
      <c r="P85" s="1032" t="s">
        <v>803</v>
      </c>
      <c r="Q85" s="1033"/>
      <c r="R85" s="1034"/>
      <c r="S85" s="366"/>
      <c r="T85" s="367"/>
      <c r="U85" s="367"/>
      <c r="V85" s="367"/>
      <c r="W85" s="367"/>
      <c r="X85" s="367"/>
      <c r="Y85" s="368"/>
      <c r="Z85" s="366"/>
      <c r="AA85" s="367"/>
      <c r="AB85" s="367"/>
      <c r="AC85" s="367"/>
      <c r="AD85" s="367"/>
      <c r="AE85" s="367"/>
      <c r="AF85" s="368"/>
      <c r="AG85" s="366"/>
      <c r="AH85" s="367"/>
      <c r="AI85" s="367"/>
      <c r="AJ85" s="367"/>
      <c r="AK85" s="367"/>
      <c r="AL85" s="367"/>
      <c r="AM85" s="368"/>
      <c r="AN85" s="366"/>
      <c r="AO85" s="367"/>
      <c r="AP85" s="367"/>
      <c r="AQ85" s="367"/>
      <c r="AR85" s="367"/>
      <c r="AS85" s="367"/>
      <c r="AT85" s="368"/>
      <c r="AU85" s="366"/>
      <c r="AV85" s="367"/>
      <c r="AW85" s="367"/>
      <c r="AX85" s="1109"/>
      <c r="AY85" s="1110"/>
      <c r="AZ85" s="1111"/>
      <c r="BA85" s="1112"/>
      <c r="BB85" s="1059"/>
      <c r="BC85" s="1027"/>
      <c r="BD85" s="1027"/>
      <c r="BE85" s="1027"/>
      <c r="BF85" s="1028"/>
    </row>
    <row r="86" spans="2:58" ht="20.25" customHeight="1" x14ac:dyDescent="0.2">
      <c r="B86" s="939"/>
      <c r="C86" s="1045"/>
      <c r="D86" s="1046"/>
      <c r="E86" s="1047"/>
      <c r="F86" s="308"/>
      <c r="G86" s="950"/>
      <c r="H86" s="954"/>
      <c r="I86" s="955"/>
      <c r="J86" s="955"/>
      <c r="K86" s="956"/>
      <c r="L86" s="960"/>
      <c r="M86" s="961"/>
      <c r="N86" s="961"/>
      <c r="O86" s="962"/>
      <c r="P86" s="1006" t="s">
        <v>520</v>
      </c>
      <c r="Q86" s="1007"/>
      <c r="R86" s="1008"/>
      <c r="S86" s="309" t="str">
        <f>IF(S85="","",VLOOKUP(S85,'シフト記号表（勤務時間帯）'!$C$6:$K$35,9,FALSE))</f>
        <v/>
      </c>
      <c r="T86" s="310" t="str">
        <f>IF(T85="","",VLOOKUP(T85,'シフト記号表（勤務時間帯）'!$C$6:$K$35,9,FALSE))</f>
        <v/>
      </c>
      <c r="U86" s="310" t="str">
        <f>IF(U85="","",VLOOKUP(U85,'シフト記号表（勤務時間帯）'!$C$6:$K$35,9,FALSE))</f>
        <v/>
      </c>
      <c r="V86" s="310" t="str">
        <f>IF(V85="","",VLOOKUP(V85,'シフト記号表（勤務時間帯）'!$C$6:$K$35,9,FALSE))</f>
        <v/>
      </c>
      <c r="W86" s="310" t="str">
        <f>IF(W85="","",VLOOKUP(W85,'シフト記号表（勤務時間帯）'!$C$6:$K$35,9,FALSE))</f>
        <v/>
      </c>
      <c r="X86" s="310" t="str">
        <f>IF(X85="","",VLOOKUP(X85,'シフト記号表（勤務時間帯）'!$C$6:$K$35,9,FALSE))</f>
        <v/>
      </c>
      <c r="Y86" s="311" t="str">
        <f>IF(Y85="","",VLOOKUP(Y85,'シフト記号表（勤務時間帯）'!$C$6:$K$35,9,FALSE))</f>
        <v/>
      </c>
      <c r="Z86" s="309" t="str">
        <f>IF(Z85="","",VLOOKUP(Z85,'シフト記号表（勤務時間帯）'!$C$6:$K$35,9,FALSE))</f>
        <v/>
      </c>
      <c r="AA86" s="310" t="str">
        <f>IF(AA85="","",VLOOKUP(AA85,'シフト記号表（勤務時間帯）'!$C$6:$K$35,9,FALSE))</f>
        <v/>
      </c>
      <c r="AB86" s="310" t="str">
        <f>IF(AB85="","",VLOOKUP(AB85,'シフト記号表（勤務時間帯）'!$C$6:$K$35,9,FALSE))</f>
        <v/>
      </c>
      <c r="AC86" s="310" t="str">
        <f>IF(AC85="","",VLOOKUP(AC85,'シフト記号表（勤務時間帯）'!$C$6:$K$35,9,FALSE))</f>
        <v/>
      </c>
      <c r="AD86" s="310" t="str">
        <f>IF(AD85="","",VLOOKUP(AD85,'シフト記号表（勤務時間帯）'!$C$6:$K$35,9,FALSE))</f>
        <v/>
      </c>
      <c r="AE86" s="310" t="str">
        <f>IF(AE85="","",VLOOKUP(AE85,'シフト記号表（勤務時間帯）'!$C$6:$K$35,9,FALSE))</f>
        <v/>
      </c>
      <c r="AF86" s="311" t="str">
        <f>IF(AF85="","",VLOOKUP(AF85,'シフト記号表（勤務時間帯）'!$C$6:$K$35,9,FALSE))</f>
        <v/>
      </c>
      <c r="AG86" s="309" t="str">
        <f>IF(AG85="","",VLOOKUP(AG85,'シフト記号表（勤務時間帯）'!$C$6:$K$35,9,FALSE))</f>
        <v/>
      </c>
      <c r="AH86" s="310" t="str">
        <f>IF(AH85="","",VLOOKUP(AH85,'シフト記号表（勤務時間帯）'!$C$6:$K$35,9,FALSE))</f>
        <v/>
      </c>
      <c r="AI86" s="310" t="str">
        <f>IF(AI85="","",VLOOKUP(AI85,'シフト記号表（勤務時間帯）'!$C$6:$K$35,9,FALSE))</f>
        <v/>
      </c>
      <c r="AJ86" s="310" t="str">
        <f>IF(AJ85="","",VLOOKUP(AJ85,'シフト記号表（勤務時間帯）'!$C$6:$K$35,9,FALSE))</f>
        <v/>
      </c>
      <c r="AK86" s="310" t="str">
        <f>IF(AK85="","",VLOOKUP(AK85,'シフト記号表（勤務時間帯）'!$C$6:$K$35,9,FALSE))</f>
        <v/>
      </c>
      <c r="AL86" s="310" t="str">
        <f>IF(AL85="","",VLOOKUP(AL85,'シフト記号表（勤務時間帯）'!$C$6:$K$35,9,FALSE))</f>
        <v/>
      </c>
      <c r="AM86" s="311" t="str">
        <f>IF(AM85="","",VLOOKUP(AM85,'シフト記号表（勤務時間帯）'!$C$6:$K$35,9,FALSE))</f>
        <v/>
      </c>
      <c r="AN86" s="309" t="str">
        <f>IF(AN85="","",VLOOKUP(AN85,'シフト記号表（勤務時間帯）'!$C$6:$K$35,9,FALSE))</f>
        <v/>
      </c>
      <c r="AO86" s="310" t="str">
        <f>IF(AO85="","",VLOOKUP(AO85,'シフト記号表（勤務時間帯）'!$C$6:$K$35,9,FALSE))</f>
        <v/>
      </c>
      <c r="AP86" s="310" t="str">
        <f>IF(AP85="","",VLOOKUP(AP85,'シフト記号表（勤務時間帯）'!$C$6:$K$35,9,FALSE))</f>
        <v/>
      </c>
      <c r="AQ86" s="310" t="str">
        <f>IF(AQ85="","",VLOOKUP(AQ85,'シフト記号表（勤務時間帯）'!$C$6:$K$35,9,FALSE))</f>
        <v/>
      </c>
      <c r="AR86" s="310" t="str">
        <f>IF(AR85="","",VLOOKUP(AR85,'シフト記号表（勤務時間帯）'!$C$6:$K$35,9,FALSE))</f>
        <v/>
      </c>
      <c r="AS86" s="310" t="str">
        <f>IF(AS85="","",VLOOKUP(AS85,'シフト記号表（勤務時間帯）'!$C$6:$K$35,9,FALSE))</f>
        <v/>
      </c>
      <c r="AT86" s="311" t="str">
        <f>IF(AT85="","",VLOOKUP(AT85,'シフト記号表（勤務時間帯）'!$C$6:$K$35,9,FALSE))</f>
        <v/>
      </c>
      <c r="AU86" s="309" t="str">
        <f>IF(AU85="","",VLOOKUP(AU85,'シフト記号表（勤務時間帯）'!$C$6:$K$35,9,FALSE))</f>
        <v/>
      </c>
      <c r="AV86" s="310" t="str">
        <f>IF(AV85="","",VLOOKUP(AV85,'シフト記号表（勤務時間帯）'!$C$6:$K$35,9,FALSE))</f>
        <v/>
      </c>
      <c r="AW86" s="310" t="str">
        <f>IF(AW85="","",VLOOKUP(AW85,'シフト記号表（勤務時間帯）'!$C$6:$K$35,9,FALSE))</f>
        <v/>
      </c>
      <c r="AX86" s="1009">
        <f>IF($BB$3="４週",SUM(S86:AT86),IF($BB$3="暦月",SUM(S86:AW86),""))</f>
        <v>0</v>
      </c>
      <c r="AY86" s="1010"/>
      <c r="AZ86" s="1011">
        <f>IF($BB$3="４週",AX86/4,IF($BB$3="暦月",'勤務形態一覧表（100名）'!AX86/('勤務形態一覧表（100名）'!$BB$8/7),""))</f>
        <v>0</v>
      </c>
      <c r="BA86" s="1012"/>
      <c r="BB86" s="1060"/>
      <c r="BC86" s="961"/>
      <c r="BD86" s="961"/>
      <c r="BE86" s="961"/>
      <c r="BF86" s="962"/>
    </row>
    <row r="87" spans="2:58" ht="20.25" customHeight="1" x14ac:dyDescent="0.2">
      <c r="B87" s="939"/>
      <c r="C87" s="1048"/>
      <c r="D87" s="1049"/>
      <c r="E87" s="1050"/>
      <c r="F87" s="369">
        <f>C85</f>
        <v>0</v>
      </c>
      <c r="G87" s="1024"/>
      <c r="H87" s="954"/>
      <c r="I87" s="955"/>
      <c r="J87" s="955"/>
      <c r="K87" s="956"/>
      <c r="L87" s="1029"/>
      <c r="M87" s="1030"/>
      <c r="N87" s="1030"/>
      <c r="O87" s="1031"/>
      <c r="P87" s="1013" t="s">
        <v>521</v>
      </c>
      <c r="Q87" s="1014"/>
      <c r="R87" s="1015"/>
      <c r="S87" s="313" t="str">
        <f>IF(S85="","",VLOOKUP(S85,'シフト記号表（勤務時間帯）'!$C$6:$U$35,19,FALSE))</f>
        <v/>
      </c>
      <c r="T87" s="314" t="str">
        <f>IF(T85="","",VLOOKUP(T85,'シフト記号表（勤務時間帯）'!$C$6:$U$35,19,FALSE))</f>
        <v/>
      </c>
      <c r="U87" s="314" t="str">
        <f>IF(U85="","",VLOOKUP(U85,'シフト記号表（勤務時間帯）'!$C$6:$U$35,19,FALSE))</f>
        <v/>
      </c>
      <c r="V87" s="314" t="str">
        <f>IF(V85="","",VLOOKUP(V85,'シフト記号表（勤務時間帯）'!$C$6:$U$35,19,FALSE))</f>
        <v/>
      </c>
      <c r="W87" s="314" t="str">
        <f>IF(W85="","",VLOOKUP(W85,'シフト記号表（勤務時間帯）'!$C$6:$U$35,19,FALSE))</f>
        <v/>
      </c>
      <c r="X87" s="314" t="str">
        <f>IF(X85="","",VLOOKUP(X85,'シフト記号表（勤務時間帯）'!$C$6:$U$35,19,FALSE))</f>
        <v/>
      </c>
      <c r="Y87" s="315" t="str">
        <f>IF(Y85="","",VLOOKUP(Y85,'シフト記号表（勤務時間帯）'!$C$6:$U$35,19,FALSE))</f>
        <v/>
      </c>
      <c r="Z87" s="313" t="str">
        <f>IF(Z85="","",VLOOKUP(Z85,'シフト記号表（勤務時間帯）'!$C$6:$U$35,19,FALSE))</f>
        <v/>
      </c>
      <c r="AA87" s="314" t="str">
        <f>IF(AA85="","",VLOOKUP(AA85,'シフト記号表（勤務時間帯）'!$C$6:$U$35,19,FALSE))</f>
        <v/>
      </c>
      <c r="AB87" s="314" t="str">
        <f>IF(AB85="","",VLOOKUP(AB85,'シフト記号表（勤務時間帯）'!$C$6:$U$35,19,FALSE))</f>
        <v/>
      </c>
      <c r="AC87" s="314" t="str">
        <f>IF(AC85="","",VLOOKUP(AC85,'シフト記号表（勤務時間帯）'!$C$6:$U$35,19,FALSE))</f>
        <v/>
      </c>
      <c r="AD87" s="314" t="str">
        <f>IF(AD85="","",VLOOKUP(AD85,'シフト記号表（勤務時間帯）'!$C$6:$U$35,19,FALSE))</f>
        <v/>
      </c>
      <c r="AE87" s="314" t="str">
        <f>IF(AE85="","",VLOOKUP(AE85,'シフト記号表（勤務時間帯）'!$C$6:$U$35,19,FALSE))</f>
        <v/>
      </c>
      <c r="AF87" s="315" t="str">
        <f>IF(AF85="","",VLOOKUP(AF85,'シフト記号表（勤務時間帯）'!$C$6:$U$35,19,FALSE))</f>
        <v/>
      </c>
      <c r="AG87" s="313" t="str">
        <f>IF(AG85="","",VLOOKUP(AG85,'シフト記号表（勤務時間帯）'!$C$6:$U$35,19,FALSE))</f>
        <v/>
      </c>
      <c r="AH87" s="314" t="str">
        <f>IF(AH85="","",VLOOKUP(AH85,'シフト記号表（勤務時間帯）'!$C$6:$U$35,19,FALSE))</f>
        <v/>
      </c>
      <c r="AI87" s="314" t="str">
        <f>IF(AI85="","",VLOOKUP(AI85,'シフト記号表（勤務時間帯）'!$C$6:$U$35,19,FALSE))</f>
        <v/>
      </c>
      <c r="AJ87" s="314" t="str">
        <f>IF(AJ85="","",VLOOKUP(AJ85,'シフト記号表（勤務時間帯）'!$C$6:$U$35,19,FALSE))</f>
        <v/>
      </c>
      <c r="AK87" s="314" t="str">
        <f>IF(AK85="","",VLOOKUP(AK85,'シフト記号表（勤務時間帯）'!$C$6:$U$35,19,FALSE))</f>
        <v/>
      </c>
      <c r="AL87" s="314" t="str">
        <f>IF(AL85="","",VLOOKUP(AL85,'シフト記号表（勤務時間帯）'!$C$6:$U$35,19,FALSE))</f>
        <v/>
      </c>
      <c r="AM87" s="315" t="str">
        <f>IF(AM85="","",VLOOKUP(AM85,'シフト記号表（勤務時間帯）'!$C$6:$U$35,19,FALSE))</f>
        <v/>
      </c>
      <c r="AN87" s="313" t="str">
        <f>IF(AN85="","",VLOOKUP(AN85,'シフト記号表（勤務時間帯）'!$C$6:$U$35,19,FALSE))</f>
        <v/>
      </c>
      <c r="AO87" s="314" t="str">
        <f>IF(AO85="","",VLOOKUP(AO85,'シフト記号表（勤務時間帯）'!$C$6:$U$35,19,FALSE))</f>
        <v/>
      </c>
      <c r="AP87" s="314" t="str">
        <f>IF(AP85="","",VLOOKUP(AP85,'シフト記号表（勤務時間帯）'!$C$6:$U$35,19,FALSE))</f>
        <v/>
      </c>
      <c r="AQ87" s="314" t="str">
        <f>IF(AQ85="","",VLOOKUP(AQ85,'シフト記号表（勤務時間帯）'!$C$6:$U$35,19,FALSE))</f>
        <v/>
      </c>
      <c r="AR87" s="314" t="str">
        <f>IF(AR85="","",VLOOKUP(AR85,'シフト記号表（勤務時間帯）'!$C$6:$U$35,19,FALSE))</f>
        <v/>
      </c>
      <c r="AS87" s="314" t="str">
        <f>IF(AS85="","",VLOOKUP(AS85,'シフト記号表（勤務時間帯）'!$C$6:$U$35,19,FALSE))</f>
        <v/>
      </c>
      <c r="AT87" s="315" t="str">
        <f>IF(AT85="","",VLOOKUP(AT85,'シフト記号表（勤務時間帯）'!$C$6:$U$35,19,FALSE))</f>
        <v/>
      </c>
      <c r="AU87" s="313" t="str">
        <f>IF(AU85="","",VLOOKUP(AU85,'シフト記号表（勤務時間帯）'!$C$6:$U$35,19,FALSE))</f>
        <v/>
      </c>
      <c r="AV87" s="314" t="str">
        <f>IF(AV85="","",VLOOKUP(AV85,'シフト記号表（勤務時間帯）'!$C$6:$U$35,19,FALSE))</f>
        <v/>
      </c>
      <c r="AW87" s="314" t="str">
        <f>IF(AW85="","",VLOOKUP(AW85,'シフト記号表（勤務時間帯）'!$C$6:$U$35,19,FALSE))</f>
        <v/>
      </c>
      <c r="AX87" s="1016">
        <f>IF($BB$3="４週",SUM(S87:AT87),IF($BB$3="暦月",SUM(S87:AW87),""))</f>
        <v>0</v>
      </c>
      <c r="AY87" s="1017"/>
      <c r="AZ87" s="1018">
        <f>IF($BB$3="４週",AX87/4,IF($BB$3="暦月",'勤務形態一覧表（100名）'!AX87/('勤務形態一覧表（100名）'!$BB$8/7),""))</f>
        <v>0</v>
      </c>
      <c r="BA87" s="1019"/>
      <c r="BB87" s="1061"/>
      <c r="BC87" s="1030"/>
      <c r="BD87" s="1030"/>
      <c r="BE87" s="1030"/>
      <c r="BF87" s="1031"/>
    </row>
    <row r="88" spans="2:58" ht="20.25" customHeight="1" x14ac:dyDescent="0.2">
      <c r="B88" s="939">
        <f>B85+1</f>
        <v>23</v>
      </c>
      <c r="C88" s="1042"/>
      <c r="D88" s="1043"/>
      <c r="E88" s="1044"/>
      <c r="F88" s="316"/>
      <c r="G88" s="1023"/>
      <c r="H88" s="1025"/>
      <c r="I88" s="955"/>
      <c r="J88" s="955"/>
      <c r="K88" s="956"/>
      <c r="L88" s="1026"/>
      <c r="M88" s="1027"/>
      <c r="N88" s="1027"/>
      <c r="O88" s="1028"/>
      <c r="P88" s="1032" t="s">
        <v>804</v>
      </c>
      <c r="Q88" s="1033"/>
      <c r="R88" s="1034"/>
      <c r="S88" s="366"/>
      <c r="T88" s="367"/>
      <c r="U88" s="367"/>
      <c r="V88" s="367"/>
      <c r="W88" s="367"/>
      <c r="X88" s="367"/>
      <c r="Y88" s="368"/>
      <c r="Z88" s="366"/>
      <c r="AA88" s="367"/>
      <c r="AB88" s="367"/>
      <c r="AC88" s="367"/>
      <c r="AD88" s="367"/>
      <c r="AE88" s="367"/>
      <c r="AF88" s="368"/>
      <c r="AG88" s="366"/>
      <c r="AH88" s="367"/>
      <c r="AI88" s="367"/>
      <c r="AJ88" s="367"/>
      <c r="AK88" s="367"/>
      <c r="AL88" s="367"/>
      <c r="AM88" s="368"/>
      <c r="AN88" s="366"/>
      <c r="AO88" s="367"/>
      <c r="AP88" s="367"/>
      <c r="AQ88" s="367"/>
      <c r="AR88" s="367"/>
      <c r="AS88" s="367"/>
      <c r="AT88" s="368"/>
      <c r="AU88" s="366"/>
      <c r="AV88" s="367"/>
      <c r="AW88" s="367"/>
      <c r="AX88" s="1109"/>
      <c r="AY88" s="1110"/>
      <c r="AZ88" s="1111"/>
      <c r="BA88" s="1112"/>
      <c r="BB88" s="1059"/>
      <c r="BC88" s="1027"/>
      <c r="BD88" s="1027"/>
      <c r="BE88" s="1027"/>
      <c r="BF88" s="1028"/>
    </row>
    <row r="89" spans="2:58" ht="20.25" customHeight="1" x14ac:dyDescent="0.2">
      <c r="B89" s="939"/>
      <c r="C89" s="1045"/>
      <c r="D89" s="1046"/>
      <c r="E89" s="1047"/>
      <c r="F89" s="308"/>
      <c r="G89" s="950"/>
      <c r="H89" s="954"/>
      <c r="I89" s="955"/>
      <c r="J89" s="955"/>
      <c r="K89" s="956"/>
      <c r="L89" s="960"/>
      <c r="M89" s="961"/>
      <c r="N89" s="961"/>
      <c r="O89" s="962"/>
      <c r="P89" s="1006" t="s">
        <v>520</v>
      </c>
      <c r="Q89" s="1007"/>
      <c r="R89" s="1008"/>
      <c r="S89" s="309" t="str">
        <f>IF(S88="","",VLOOKUP(S88,'シフト記号表（勤務時間帯）'!$C$6:$K$35,9,FALSE))</f>
        <v/>
      </c>
      <c r="T89" s="310" t="str">
        <f>IF(T88="","",VLOOKUP(T88,'シフト記号表（勤務時間帯）'!$C$6:$K$35,9,FALSE))</f>
        <v/>
      </c>
      <c r="U89" s="310" t="str">
        <f>IF(U88="","",VLOOKUP(U88,'シフト記号表（勤務時間帯）'!$C$6:$K$35,9,FALSE))</f>
        <v/>
      </c>
      <c r="V89" s="310" t="str">
        <f>IF(V88="","",VLOOKUP(V88,'シフト記号表（勤務時間帯）'!$C$6:$K$35,9,FALSE))</f>
        <v/>
      </c>
      <c r="W89" s="310" t="str">
        <f>IF(W88="","",VLOOKUP(W88,'シフト記号表（勤務時間帯）'!$C$6:$K$35,9,FALSE))</f>
        <v/>
      </c>
      <c r="X89" s="310" t="str">
        <f>IF(X88="","",VLOOKUP(X88,'シフト記号表（勤務時間帯）'!$C$6:$K$35,9,FALSE))</f>
        <v/>
      </c>
      <c r="Y89" s="311" t="str">
        <f>IF(Y88="","",VLOOKUP(Y88,'シフト記号表（勤務時間帯）'!$C$6:$K$35,9,FALSE))</f>
        <v/>
      </c>
      <c r="Z89" s="309" t="str">
        <f>IF(Z88="","",VLOOKUP(Z88,'シフト記号表（勤務時間帯）'!$C$6:$K$35,9,FALSE))</f>
        <v/>
      </c>
      <c r="AA89" s="310" t="str">
        <f>IF(AA88="","",VLOOKUP(AA88,'シフト記号表（勤務時間帯）'!$C$6:$K$35,9,FALSE))</f>
        <v/>
      </c>
      <c r="AB89" s="310" t="str">
        <f>IF(AB88="","",VLOOKUP(AB88,'シフト記号表（勤務時間帯）'!$C$6:$K$35,9,FALSE))</f>
        <v/>
      </c>
      <c r="AC89" s="310" t="str">
        <f>IF(AC88="","",VLOOKUP(AC88,'シフト記号表（勤務時間帯）'!$C$6:$K$35,9,FALSE))</f>
        <v/>
      </c>
      <c r="AD89" s="310" t="str">
        <f>IF(AD88="","",VLOOKUP(AD88,'シフト記号表（勤務時間帯）'!$C$6:$K$35,9,FALSE))</f>
        <v/>
      </c>
      <c r="AE89" s="310" t="str">
        <f>IF(AE88="","",VLOOKUP(AE88,'シフト記号表（勤務時間帯）'!$C$6:$K$35,9,FALSE))</f>
        <v/>
      </c>
      <c r="AF89" s="311" t="str">
        <f>IF(AF88="","",VLOOKUP(AF88,'シフト記号表（勤務時間帯）'!$C$6:$K$35,9,FALSE))</f>
        <v/>
      </c>
      <c r="AG89" s="309" t="str">
        <f>IF(AG88="","",VLOOKUP(AG88,'シフト記号表（勤務時間帯）'!$C$6:$K$35,9,FALSE))</f>
        <v/>
      </c>
      <c r="AH89" s="310" t="str">
        <f>IF(AH88="","",VLOOKUP(AH88,'シフト記号表（勤務時間帯）'!$C$6:$K$35,9,FALSE))</f>
        <v/>
      </c>
      <c r="AI89" s="310" t="str">
        <f>IF(AI88="","",VLOOKUP(AI88,'シフト記号表（勤務時間帯）'!$C$6:$K$35,9,FALSE))</f>
        <v/>
      </c>
      <c r="AJ89" s="310" t="str">
        <f>IF(AJ88="","",VLOOKUP(AJ88,'シフト記号表（勤務時間帯）'!$C$6:$K$35,9,FALSE))</f>
        <v/>
      </c>
      <c r="AK89" s="310" t="str">
        <f>IF(AK88="","",VLOOKUP(AK88,'シフト記号表（勤務時間帯）'!$C$6:$K$35,9,FALSE))</f>
        <v/>
      </c>
      <c r="AL89" s="310" t="str">
        <f>IF(AL88="","",VLOOKUP(AL88,'シフト記号表（勤務時間帯）'!$C$6:$K$35,9,FALSE))</f>
        <v/>
      </c>
      <c r="AM89" s="311" t="str">
        <f>IF(AM88="","",VLOOKUP(AM88,'シフト記号表（勤務時間帯）'!$C$6:$K$35,9,FALSE))</f>
        <v/>
      </c>
      <c r="AN89" s="309" t="str">
        <f>IF(AN88="","",VLOOKUP(AN88,'シフト記号表（勤務時間帯）'!$C$6:$K$35,9,FALSE))</f>
        <v/>
      </c>
      <c r="AO89" s="310" t="str">
        <f>IF(AO88="","",VLOOKUP(AO88,'シフト記号表（勤務時間帯）'!$C$6:$K$35,9,FALSE))</f>
        <v/>
      </c>
      <c r="AP89" s="310" t="str">
        <f>IF(AP88="","",VLOOKUP(AP88,'シフト記号表（勤務時間帯）'!$C$6:$K$35,9,FALSE))</f>
        <v/>
      </c>
      <c r="AQ89" s="310" t="str">
        <f>IF(AQ88="","",VLOOKUP(AQ88,'シフト記号表（勤務時間帯）'!$C$6:$K$35,9,FALSE))</f>
        <v/>
      </c>
      <c r="AR89" s="310" t="str">
        <f>IF(AR88="","",VLOOKUP(AR88,'シフト記号表（勤務時間帯）'!$C$6:$K$35,9,FALSE))</f>
        <v/>
      </c>
      <c r="AS89" s="310" t="str">
        <f>IF(AS88="","",VLOOKUP(AS88,'シフト記号表（勤務時間帯）'!$C$6:$K$35,9,FALSE))</f>
        <v/>
      </c>
      <c r="AT89" s="311" t="str">
        <f>IF(AT88="","",VLOOKUP(AT88,'シフト記号表（勤務時間帯）'!$C$6:$K$35,9,FALSE))</f>
        <v/>
      </c>
      <c r="AU89" s="309" t="str">
        <f>IF(AU88="","",VLOOKUP(AU88,'シフト記号表（勤務時間帯）'!$C$6:$K$35,9,FALSE))</f>
        <v/>
      </c>
      <c r="AV89" s="310" t="str">
        <f>IF(AV88="","",VLOOKUP(AV88,'シフト記号表（勤務時間帯）'!$C$6:$K$35,9,FALSE))</f>
        <v/>
      </c>
      <c r="AW89" s="310" t="str">
        <f>IF(AW88="","",VLOOKUP(AW88,'シフト記号表（勤務時間帯）'!$C$6:$K$35,9,FALSE))</f>
        <v/>
      </c>
      <c r="AX89" s="1009">
        <f>IF($BB$3="４週",SUM(S89:AT89),IF($BB$3="暦月",SUM(S89:AW89),""))</f>
        <v>0</v>
      </c>
      <c r="AY89" s="1010"/>
      <c r="AZ89" s="1011">
        <f>IF($BB$3="４週",AX89/4,IF($BB$3="暦月",'勤務形態一覧表（100名）'!AX89/('勤務形態一覧表（100名）'!$BB$8/7),""))</f>
        <v>0</v>
      </c>
      <c r="BA89" s="1012"/>
      <c r="BB89" s="1060"/>
      <c r="BC89" s="961"/>
      <c r="BD89" s="961"/>
      <c r="BE89" s="961"/>
      <c r="BF89" s="962"/>
    </row>
    <row r="90" spans="2:58" ht="20.25" customHeight="1" x14ac:dyDescent="0.2">
      <c r="B90" s="939"/>
      <c r="C90" s="1048"/>
      <c r="D90" s="1049"/>
      <c r="E90" s="1050"/>
      <c r="F90" s="369">
        <f>C88</f>
        <v>0</v>
      </c>
      <c r="G90" s="1024"/>
      <c r="H90" s="954"/>
      <c r="I90" s="955"/>
      <c r="J90" s="955"/>
      <c r="K90" s="956"/>
      <c r="L90" s="1029"/>
      <c r="M90" s="1030"/>
      <c r="N90" s="1030"/>
      <c r="O90" s="1031"/>
      <c r="P90" s="1013" t="s">
        <v>521</v>
      </c>
      <c r="Q90" s="1014"/>
      <c r="R90" s="1015"/>
      <c r="S90" s="313" t="str">
        <f>IF(S88="","",VLOOKUP(S88,'シフト記号表（勤務時間帯）'!$C$6:$U$35,19,FALSE))</f>
        <v/>
      </c>
      <c r="T90" s="314" t="str">
        <f>IF(T88="","",VLOOKUP(T88,'シフト記号表（勤務時間帯）'!$C$6:$U$35,19,FALSE))</f>
        <v/>
      </c>
      <c r="U90" s="314" t="str">
        <f>IF(U88="","",VLOOKUP(U88,'シフト記号表（勤務時間帯）'!$C$6:$U$35,19,FALSE))</f>
        <v/>
      </c>
      <c r="V90" s="314" t="str">
        <f>IF(V88="","",VLOOKUP(V88,'シフト記号表（勤務時間帯）'!$C$6:$U$35,19,FALSE))</f>
        <v/>
      </c>
      <c r="W90" s="314" t="str">
        <f>IF(W88="","",VLOOKUP(W88,'シフト記号表（勤務時間帯）'!$C$6:$U$35,19,FALSE))</f>
        <v/>
      </c>
      <c r="X90" s="314" t="str">
        <f>IF(X88="","",VLOOKUP(X88,'シフト記号表（勤務時間帯）'!$C$6:$U$35,19,FALSE))</f>
        <v/>
      </c>
      <c r="Y90" s="315" t="str">
        <f>IF(Y88="","",VLOOKUP(Y88,'シフト記号表（勤務時間帯）'!$C$6:$U$35,19,FALSE))</f>
        <v/>
      </c>
      <c r="Z90" s="313" t="str">
        <f>IF(Z88="","",VLOOKUP(Z88,'シフト記号表（勤務時間帯）'!$C$6:$U$35,19,FALSE))</f>
        <v/>
      </c>
      <c r="AA90" s="314" t="str">
        <f>IF(AA88="","",VLOOKUP(AA88,'シフト記号表（勤務時間帯）'!$C$6:$U$35,19,FALSE))</f>
        <v/>
      </c>
      <c r="AB90" s="314" t="str">
        <f>IF(AB88="","",VLOOKUP(AB88,'シフト記号表（勤務時間帯）'!$C$6:$U$35,19,FALSE))</f>
        <v/>
      </c>
      <c r="AC90" s="314" t="str">
        <f>IF(AC88="","",VLOOKUP(AC88,'シフト記号表（勤務時間帯）'!$C$6:$U$35,19,FALSE))</f>
        <v/>
      </c>
      <c r="AD90" s="314" t="str">
        <f>IF(AD88="","",VLOOKUP(AD88,'シフト記号表（勤務時間帯）'!$C$6:$U$35,19,FALSE))</f>
        <v/>
      </c>
      <c r="AE90" s="314" t="str">
        <f>IF(AE88="","",VLOOKUP(AE88,'シフト記号表（勤務時間帯）'!$C$6:$U$35,19,FALSE))</f>
        <v/>
      </c>
      <c r="AF90" s="315" t="str">
        <f>IF(AF88="","",VLOOKUP(AF88,'シフト記号表（勤務時間帯）'!$C$6:$U$35,19,FALSE))</f>
        <v/>
      </c>
      <c r="AG90" s="313" t="str">
        <f>IF(AG88="","",VLOOKUP(AG88,'シフト記号表（勤務時間帯）'!$C$6:$U$35,19,FALSE))</f>
        <v/>
      </c>
      <c r="AH90" s="314" t="str">
        <f>IF(AH88="","",VLOOKUP(AH88,'シフト記号表（勤務時間帯）'!$C$6:$U$35,19,FALSE))</f>
        <v/>
      </c>
      <c r="AI90" s="314" t="str">
        <f>IF(AI88="","",VLOOKUP(AI88,'シフト記号表（勤務時間帯）'!$C$6:$U$35,19,FALSE))</f>
        <v/>
      </c>
      <c r="AJ90" s="314" t="str">
        <f>IF(AJ88="","",VLOOKUP(AJ88,'シフト記号表（勤務時間帯）'!$C$6:$U$35,19,FALSE))</f>
        <v/>
      </c>
      <c r="AK90" s="314" t="str">
        <f>IF(AK88="","",VLOOKUP(AK88,'シフト記号表（勤務時間帯）'!$C$6:$U$35,19,FALSE))</f>
        <v/>
      </c>
      <c r="AL90" s="314" t="str">
        <f>IF(AL88="","",VLOOKUP(AL88,'シフト記号表（勤務時間帯）'!$C$6:$U$35,19,FALSE))</f>
        <v/>
      </c>
      <c r="AM90" s="315" t="str">
        <f>IF(AM88="","",VLOOKUP(AM88,'シフト記号表（勤務時間帯）'!$C$6:$U$35,19,FALSE))</f>
        <v/>
      </c>
      <c r="AN90" s="313" t="str">
        <f>IF(AN88="","",VLOOKUP(AN88,'シフト記号表（勤務時間帯）'!$C$6:$U$35,19,FALSE))</f>
        <v/>
      </c>
      <c r="AO90" s="314" t="str">
        <f>IF(AO88="","",VLOOKUP(AO88,'シフト記号表（勤務時間帯）'!$C$6:$U$35,19,FALSE))</f>
        <v/>
      </c>
      <c r="AP90" s="314" t="str">
        <f>IF(AP88="","",VLOOKUP(AP88,'シフト記号表（勤務時間帯）'!$C$6:$U$35,19,FALSE))</f>
        <v/>
      </c>
      <c r="AQ90" s="314" t="str">
        <f>IF(AQ88="","",VLOOKUP(AQ88,'シフト記号表（勤務時間帯）'!$C$6:$U$35,19,FALSE))</f>
        <v/>
      </c>
      <c r="AR90" s="314" t="str">
        <f>IF(AR88="","",VLOOKUP(AR88,'シフト記号表（勤務時間帯）'!$C$6:$U$35,19,FALSE))</f>
        <v/>
      </c>
      <c r="AS90" s="314" t="str">
        <f>IF(AS88="","",VLOOKUP(AS88,'シフト記号表（勤務時間帯）'!$C$6:$U$35,19,FALSE))</f>
        <v/>
      </c>
      <c r="AT90" s="315" t="str">
        <f>IF(AT88="","",VLOOKUP(AT88,'シフト記号表（勤務時間帯）'!$C$6:$U$35,19,FALSE))</f>
        <v/>
      </c>
      <c r="AU90" s="313" t="str">
        <f>IF(AU88="","",VLOOKUP(AU88,'シフト記号表（勤務時間帯）'!$C$6:$U$35,19,FALSE))</f>
        <v/>
      </c>
      <c r="AV90" s="314" t="str">
        <f>IF(AV88="","",VLOOKUP(AV88,'シフト記号表（勤務時間帯）'!$C$6:$U$35,19,FALSE))</f>
        <v/>
      </c>
      <c r="AW90" s="314" t="str">
        <f>IF(AW88="","",VLOOKUP(AW88,'シフト記号表（勤務時間帯）'!$C$6:$U$35,19,FALSE))</f>
        <v/>
      </c>
      <c r="AX90" s="1016">
        <f>IF($BB$3="４週",SUM(S90:AT90),IF($BB$3="暦月",SUM(S90:AW90),""))</f>
        <v>0</v>
      </c>
      <c r="AY90" s="1017"/>
      <c r="AZ90" s="1018">
        <f>IF($BB$3="４週",AX90/4,IF($BB$3="暦月",'勤務形態一覧表（100名）'!AX90/('勤務形態一覧表（100名）'!$BB$8/7),""))</f>
        <v>0</v>
      </c>
      <c r="BA90" s="1019"/>
      <c r="BB90" s="1061"/>
      <c r="BC90" s="1030"/>
      <c r="BD90" s="1030"/>
      <c r="BE90" s="1030"/>
      <c r="BF90" s="1031"/>
    </row>
    <row r="91" spans="2:58" ht="20.25" customHeight="1" x14ac:dyDescent="0.2">
      <c r="B91" s="939">
        <f>B88+1</f>
        <v>24</v>
      </c>
      <c r="C91" s="1042"/>
      <c r="D91" s="1043"/>
      <c r="E91" s="1044"/>
      <c r="F91" s="316"/>
      <c r="G91" s="1023"/>
      <c r="H91" s="1025"/>
      <c r="I91" s="955"/>
      <c r="J91" s="955"/>
      <c r="K91" s="956"/>
      <c r="L91" s="1026"/>
      <c r="M91" s="1027"/>
      <c r="N91" s="1027"/>
      <c r="O91" s="1028"/>
      <c r="P91" s="1032" t="s">
        <v>804</v>
      </c>
      <c r="Q91" s="1033"/>
      <c r="R91" s="1034"/>
      <c r="S91" s="366"/>
      <c r="T91" s="367"/>
      <c r="U91" s="367"/>
      <c r="V91" s="367"/>
      <c r="W91" s="367"/>
      <c r="X91" s="367"/>
      <c r="Y91" s="368"/>
      <c r="Z91" s="366"/>
      <c r="AA91" s="367"/>
      <c r="AB91" s="367"/>
      <c r="AC91" s="367"/>
      <c r="AD91" s="367"/>
      <c r="AE91" s="367"/>
      <c r="AF91" s="368"/>
      <c r="AG91" s="366"/>
      <c r="AH91" s="367"/>
      <c r="AI91" s="367"/>
      <c r="AJ91" s="367"/>
      <c r="AK91" s="367"/>
      <c r="AL91" s="367"/>
      <c r="AM91" s="368"/>
      <c r="AN91" s="366"/>
      <c r="AO91" s="367"/>
      <c r="AP91" s="367"/>
      <c r="AQ91" s="367"/>
      <c r="AR91" s="367"/>
      <c r="AS91" s="367"/>
      <c r="AT91" s="368"/>
      <c r="AU91" s="366"/>
      <c r="AV91" s="367"/>
      <c r="AW91" s="367"/>
      <c r="AX91" s="1109"/>
      <c r="AY91" s="1110"/>
      <c r="AZ91" s="1111"/>
      <c r="BA91" s="1112"/>
      <c r="BB91" s="1059"/>
      <c r="BC91" s="1027"/>
      <c r="BD91" s="1027"/>
      <c r="BE91" s="1027"/>
      <c r="BF91" s="1028"/>
    </row>
    <row r="92" spans="2:58" ht="20.25" customHeight="1" x14ac:dyDescent="0.2">
      <c r="B92" s="939"/>
      <c r="C92" s="1045"/>
      <c r="D92" s="1046"/>
      <c r="E92" s="1047"/>
      <c r="F92" s="308"/>
      <c r="G92" s="950"/>
      <c r="H92" s="954"/>
      <c r="I92" s="955"/>
      <c r="J92" s="955"/>
      <c r="K92" s="956"/>
      <c r="L92" s="960"/>
      <c r="M92" s="961"/>
      <c r="N92" s="961"/>
      <c r="O92" s="962"/>
      <c r="P92" s="1006" t="s">
        <v>520</v>
      </c>
      <c r="Q92" s="1007"/>
      <c r="R92" s="1008"/>
      <c r="S92" s="309" t="str">
        <f>IF(S91="","",VLOOKUP(S91,'シフト記号表（勤務時間帯）'!$C$6:$K$35,9,FALSE))</f>
        <v/>
      </c>
      <c r="T92" s="310" t="str">
        <f>IF(T91="","",VLOOKUP(T91,'シフト記号表（勤務時間帯）'!$C$6:$K$35,9,FALSE))</f>
        <v/>
      </c>
      <c r="U92" s="310" t="str">
        <f>IF(U91="","",VLOOKUP(U91,'シフト記号表（勤務時間帯）'!$C$6:$K$35,9,FALSE))</f>
        <v/>
      </c>
      <c r="V92" s="310" t="str">
        <f>IF(V91="","",VLOOKUP(V91,'シフト記号表（勤務時間帯）'!$C$6:$K$35,9,FALSE))</f>
        <v/>
      </c>
      <c r="W92" s="310" t="str">
        <f>IF(W91="","",VLOOKUP(W91,'シフト記号表（勤務時間帯）'!$C$6:$K$35,9,FALSE))</f>
        <v/>
      </c>
      <c r="X92" s="310" t="str">
        <f>IF(X91="","",VLOOKUP(X91,'シフト記号表（勤務時間帯）'!$C$6:$K$35,9,FALSE))</f>
        <v/>
      </c>
      <c r="Y92" s="311" t="str">
        <f>IF(Y91="","",VLOOKUP(Y91,'シフト記号表（勤務時間帯）'!$C$6:$K$35,9,FALSE))</f>
        <v/>
      </c>
      <c r="Z92" s="309" t="str">
        <f>IF(Z91="","",VLOOKUP(Z91,'シフト記号表（勤務時間帯）'!$C$6:$K$35,9,FALSE))</f>
        <v/>
      </c>
      <c r="AA92" s="310" t="str">
        <f>IF(AA91="","",VLOOKUP(AA91,'シフト記号表（勤務時間帯）'!$C$6:$K$35,9,FALSE))</f>
        <v/>
      </c>
      <c r="AB92" s="310" t="str">
        <f>IF(AB91="","",VLOOKUP(AB91,'シフト記号表（勤務時間帯）'!$C$6:$K$35,9,FALSE))</f>
        <v/>
      </c>
      <c r="AC92" s="310" t="str">
        <f>IF(AC91="","",VLOOKUP(AC91,'シフト記号表（勤務時間帯）'!$C$6:$K$35,9,FALSE))</f>
        <v/>
      </c>
      <c r="AD92" s="310" t="str">
        <f>IF(AD91="","",VLOOKUP(AD91,'シフト記号表（勤務時間帯）'!$C$6:$K$35,9,FALSE))</f>
        <v/>
      </c>
      <c r="AE92" s="310" t="str">
        <f>IF(AE91="","",VLOOKUP(AE91,'シフト記号表（勤務時間帯）'!$C$6:$K$35,9,FALSE))</f>
        <v/>
      </c>
      <c r="AF92" s="311" t="str">
        <f>IF(AF91="","",VLOOKUP(AF91,'シフト記号表（勤務時間帯）'!$C$6:$K$35,9,FALSE))</f>
        <v/>
      </c>
      <c r="AG92" s="309" t="str">
        <f>IF(AG91="","",VLOOKUP(AG91,'シフト記号表（勤務時間帯）'!$C$6:$K$35,9,FALSE))</f>
        <v/>
      </c>
      <c r="AH92" s="310" t="str">
        <f>IF(AH91="","",VLOOKUP(AH91,'シフト記号表（勤務時間帯）'!$C$6:$K$35,9,FALSE))</f>
        <v/>
      </c>
      <c r="AI92" s="310" t="str">
        <f>IF(AI91="","",VLOOKUP(AI91,'シフト記号表（勤務時間帯）'!$C$6:$K$35,9,FALSE))</f>
        <v/>
      </c>
      <c r="AJ92" s="310" t="str">
        <f>IF(AJ91="","",VLOOKUP(AJ91,'シフト記号表（勤務時間帯）'!$C$6:$K$35,9,FALSE))</f>
        <v/>
      </c>
      <c r="AK92" s="310" t="str">
        <f>IF(AK91="","",VLOOKUP(AK91,'シフト記号表（勤務時間帯）'!$C$6:$K$35,9,FALSE))</f>
        <v/>
      </c>
      <c r="AL92" s="310" t="str">
        <f>IF(AL91="","",VLOOKUP(AL91,'シフト記号表（勤務時間帯）'!$C$6:$K$35,9,FALSE))</f>
        <v/>
      </c>
      <c r="AM92" s="311" t="str">
        <f>IF(AM91="","",VLOOKUP(AM91,'シフト記号表（勤務時間帯）'!$C$6:$K$35,9,FALSE))</f>
        <v/>
      </c>
      <c r="AN92" s="309" t="str">
        <f>IF(AN91="","",VLOOKUP(AN91,'シフト記号表（勤務時間帯）'!$C$6:$K$35,9,FALSE))</f>
        <v/>
      </c>
      <c r="AO92" s="310" t="str">
        <f>IF(AO91="","",VLOOKUP(AO91,'シフト記号表（勤務時間帯）'!$C$6:$K$35,9,FALSE))</f>
        <v/>
      </c>
      <c r="AP92" s="310" t="str">
        <f>IF(AP91="","",VLOOKUP(AP91,'シフト記号表（勤務時間帯）'!$C$6:$K$35,9,FALSE))</f>
        <v/>
      </c>
      <c r="AQ92" s="310" t="str">
        <f>IF(AQ91="","",VLOOKUP(AQ91,'シフト記号表（勤務時間帯）'!$C$6:$K$35,9,FALSE))</f>
        <v/>
      </c>
      <c r="AR92" s="310" t="str">
        <f>IF(AR91="","",VLOOKUP(AR91,'シフト記号表（勤務時間帯）'!$C$6:$K$35,9,FALSE))</f>
        <v/>
      </c>
      <c r="AS92" s="310" t="str">
        <f>IF(AS91="","",VLOOKUP(AS91,'シフト記号表（勤務時間帯）'!$C$6:$K$35,9,FALSE))</f>
        <v/>
      </c>
      <c r="AT92" s="311" t="str">
        <f>IF(AT91="","",VLOOKUP(AT91,'シフト記号表（勤務時間帯）'!$C$6:$K$35,9,FALSE))</f>
        <v/>
      </c>
      <c r="AU92" s="309" t="str">
        <f>IF(AU91="","",VLOOKUP(AU91,'シフト記号表（勤務時間帯）'!$C$6:$K$35,9,FALSE))</f>
        <v/>
      </c>
      <c r="AV92" s="310" t="str">
        <f>IF(AV91="","",VLOOKUP(AV91,'シフト記号表（勤務時間帯）'!$C$6:$K$35,9,FALSE))</f>
        <v/>
      </c>
      <c r="AW92" s="310" t="str">
        <f>IF(AW91="","",VLOOKUP(AW91,'シフト記号表（勤務時間帯）'!$C$6:$K$35,9,FALSE))</f>
        <v/>
      </c>
      <c r="AX92" s="1009">
        <f>IF($BB$3="４週",SUM(S92:AT92),IF($BB$3="暦月",SUM(S92:AW92),""))</f>
        <v>0</v>
      </c>
      <c r="AY92" s="1010"/>
      <c r="AZ92" s="1011">
        <f>IF($BB$3="４週",AX92/4,IF($BB$3="暦月",'勤務形態一覧表（100名）'!AX92/('勤務形態一覧表（100名）'!$BB$8/7),""))</f>
        <v>0</v>
      </c>
      <c r="BA92" s="1012"/>
      <c r="BB92" s="1060"/>
      <c r="BC92" s="961"/>
      <c r="BD92" s="961"/>
      <c r="BE92" s="961"/>
      <c r="BF92" s="962"/>
    </row>
    <row r="93" spans="2:58" ht="20.25" customHeight="1" x14ac:dyDescent="0.2">
      <c r="B93" s="939"/>
      <c r="C93" s="1048"/>
      <c r="D93" s="1049"/>
      <c r="E93" s="1050"/>
      <c r="F93" s="369">
        <f>C91</f>
        <v>0</v>
      </c>
      <c r="G93" s="1024"/>
      <c r="H93" s="954"/>
      <c r="I93" s="955"/>
      <c r="J93" s="955"/>
      <c r="K93" s="956"/>
      <c r="L93" s="1029"/>
      <c r="M93" s="1030"/>
      <c r="N93" s="1030"/>
      <c r="O93" s="1031"/>
      <c r="P93" s="1013" t="s">
        <v>521</v>
      </c>
      <c r="Q93" s="1014"/>
      <c r="R93" s="1015"/>
      <c r="S93" s="313" t="str">
        <f>IF(S91="","",VLOOKUP(S91,'シフト記号表（勤務時間帯）'!$C$6:$U$35,19,FALSE))</f>
        <v/>
      </c>
      <c r="T93" s="314" t="str">
        <f>IF(T91="","",VLOOKUP(T91,'シフト記号表（勤務時間帯）'!$C$6:$U$35,19,FALSE))</f>
        <v/>
      </c>
      <c r="U93" s="314" t="str">
        <f>IF(U91="","",VLOOKUP(U91,'シフト記号表（勤務時間帯）'!$C$6:$U$35,19,FALSE))</f>
        <v/>
      </c>
      <c r="V93" s="314" t="str">
        <f>IF(V91="","",VLOOKUP(V91,'シフト記号表（勤務時間帯）'!$C$6:$U$35,19,FALSE))</f>
        <v/>
      </c>
      <c r="W93" s="314" t="str">
        <f>IF(W91="","",VLOOKUP(W91,'シフト記号表（勤務時間帯）'!$C$6:$U$35,19,FALSE))</f>
        <v/>
      </c>
      <c r="X93" s="314" t="str">
        <f>IF(X91="","",VLOOKUP(X91,'シフト記号表（勤務時間帯）'!$C$6:$U$35,19,FALSE))</f>
        <v/>
      </c>
      <c r="Y93" s="315" t="str">
        <f>IF(Y91="","",VLOOKUP(Y91,'シフト記号表（勤務時間帯）'!$C$6:$U$35,19,FALSE))</f>
        <v/>
      </c>
      <c r="Z93" s="313" t="str">
        <f>IF(Z91="","",VLOOKUP(Z91,'シフト記号表（勤務時間帯）'!$C$6:$U$35,19,FALSE))</f>
        <v/>
      </c>
      <c r="AA93" s="314" t="str">
        <f>IF(AA91="","",VLOOKUP(AA91,'シフト記号表（勤務時間帯）'!$C$6:$U$35,19,FALSE))</f>
        <v/>
      </c>
      <c r="AB93" s="314" t="str">
        <f>IF(AB91="","",VLOOKUP(AB91,'シフト記号表（勤務時間帯）'!$C$6:$U$35,19,FALSE))</f>
        <v/>
      </c>
      <c r="AC93" s="314" t="str">
        <f>IF(AC91="","",VLOOKUP(AC91,'シフト記号表（勤務時間帯）'!$C$6:$U$35,19,FALSE))</f>
        <v/>
      </c>
      <c r="AD93" s="314" t="str">
        <f>IF(AD91="","",VLOOKUP(AD91,'シフト記号表（勤務時間帯）'!$C$6:$U$35,19,FALSE))</f>
        <v/>
      </c>
      <c r="AE93" s="314" t="str">
        <f>IF(AE91="","",VLOOKUP(AE91,'シフト記号表（勤務時間帯）'!$C$6:$U$35,19,FALSE))</f>
        <v/>
      </c>
      <c r="AF93" s="315" t="str">
        <f>IF(AF91="","",VLOOKUP(AF91,'シフト記号表（勤務時間帯）'!$C$6:$U$35,19,FALSE))</f>
        <v/>
      </c>
      <c r="AG93" s="313" t="str">
        <f>IF(AG91="","",VLOOKUP(AG91,'シフト記号表（勤務時間帯）'!$C$6:$U$35,19,FALSE))</f>
        <v/>
      </c>
      <c r="AH93" s="314" t="str">
        <f>IF(AH91="","",VLOOKUP(AH91,'シフト記号表（勤務時間帯）'!$C$6:$U$35,19,FALSE))</f>
        <v/>
      </c>
      <c r="AI93" s="314" t="str">
        <f>IF(AI91="","",VLOOKUP(AI91,'シフト記号表（勤務時間帯）'!$C$6:$U$35,19,FALSE))</f>
        <v/>
      </c>
      <c r="AJ93" s="314" t="str">
        <f>IF(AJ91="","",VLOOKUP(AJ91,'シフト記号表（勤務時間帯）'!$C$6:$U$35,19,FALSE))</f>
        <v/>
      </c>
      <c r="AK93" s="314" t="str">
        <f>IF(AK91="","",VLOOKUP(AK91,'シフト記号表（勤務時間帯）'!$C$6:$U$35,19,FALSE))</f>
        <v/>
      </c>
      <c r="AL93" s="314" t="str">
        <f>IF(AL91="","",VLOOKUP(AL91,'シフト記号表（勤務時間帯）'!$C$6:$U$35,19,FALSE))</f>
        <v/>
      </c>
      <c r="AM93" s="315" t="str">
        <f>IF(AM91="","",VLOOKUP(AM91,'シフト記号表（勤務時間帯）'!$C$6:$U$35,19,FALSE))</f>
        <v/>
      </c>
      <c r="AN93" s="313" t="str">
        <f>IF(AN91="","",VLOOKUP(AN91,'シフト記号表（勤務時間帯）'!$C$6:$U$35,19,FALSE))</f>
        <v/>
      </c>
      <c r="AO93" s="314" t="str">
        <f>IF(AO91="","",VLOOKUP(AO91,'シフト記号表（勤務時間帯）'!$C$6:$U$35,19,FALSE))</f>
        <v/>
      </c>
      <c r="AP93" s="314" t="str">
        <f>IF(AP91="","",VLOOKUP(AP91,'シフト記号表（勤務時間帯）'!$C$6:$U$35,19,FALSE))</f>
        <v/>
      </c>
      <c r="AQ93" s="314" t="str">
        <f>IF(AQ91="","",VLOOKUP(AQ91,'シフト記号表（勤務時間帯）'!$C$6:$U$35,19,FALSE))</f>
        <v/>
      </c>
      <c r="AR93" s="314" t="str">
        <f>IF(AR91="","",VLOOKUP(AR91,'シフト記号表（勤務時間帯）'!$C$6:$U$35,19,FALSE))</f>
        <v/>
      </c>
      <c r="AS93" s="314" t="str">
        <f>IF(AS91="","",VLOOKUP(AS91,'シフト記号表（勤務時間帯）'!$C$6:$U$35,19,FALSE))</f>
        <v/>
      </c>
      <c r="AT93" s="315" t="str">
        <f>IF(AT91="","",VLOOKUP(AT91,'シフト記号表（勤務時間帯）'!$C$6:$U$35,19,FALSE))</f>
        <v/>
      </c>
      <c r="AU93" s="313" t="str">
        <f>IF(AU91="","",VLOOKUP(AU91,'シフト記号表（勤務時間帯）'!$C$6:$U$35,19,FALSE))</f>
        <v/>
      </c>
      <c r="AV93" s="314" t="str">
        <f>IF(AV91="","",VLOOKUP(AV91,'シフト記号表（勤務時間帯）'!$C$6:$U$35,19,FALSE))</f>
        <v/>
      </c>
      <c r="AW93" s="314" t="str">
        <f>IF(AW91="","",VLOOKUP(AW91,'シフト記号表（勤務時間帯）'!$C$6:$U$35,19,FALSE))</f>
        <v/>
      </c>
      <c r="AX93" s="1016">
        <f>IF($BB$3="４週",SUM(S93:AT93),IF($BB$3="暦月",SUM(S93:AW93),""))</f>
        <v>0</v>
      </c>
      <c r="AY93" s="1017"/>
      <c r="AZ93" s="1018">
        <f>IF($BB$3="４週",AX93/4,IF($BB$3="暦月",'勤務形態一覧表（100名）'!AX93/('勤務形態一覧表（100名）'!$BB$8/7),""))</f>
        <v>0</v>
      </c>
      <c r="BA93" s="1019"/>
      <c r="BB93" s="1061"/>
      <c r="BC93" s="1030"/>
      <c r="BD93" s="1030"/>
      <c r="BE93" s="1030"/>
      <c r="BF93" s="1031"/>
    </row>
    <row r="94" spans="2:58" ht="20.25" customHeight="1" x14ac:dyDescent="0.2">
      <c r="B94" s="939">
        <f>B91+1</f>
        <v>25</v>
      </c>
      <c r="C94" s="1042"/>
      <c r="D94" s="1043"/>
      <c r="E94" s="1044"/>
      <c r="F94" s="316"/>
      <c r="G94" s="1023"/>
      <c r="H94" s="1025"/>
      <c r="I94" s="955"/>
      <c r="J94" s="955"/>
      <c r="K94" s="956"/>
      <c r="L94" s="1026"/>
      <c r="M94" s="1027"/>
      <c r="N94" s="1027"/>
      <c r="O94" s="1028"/>
      <c r="P94" s="1032" t="s">
        <v>805</v>
      </c>
      <c r="Q94" s="1033"/>
      <c r="R94" s="1034"/>
      <c r="S94" s="366"/>
      <c r="T94" s="367"/>
      <c r="U94" s="367"/>
      <c r="V94" s="367"/>
      <c r="W94" s="367"/>
      <c r="X94" s="367"/>
      <c r="Y94" s="368"/>
      <c r="Z94" s="366"/>
      <c r="AA94" s="367"/>
      <c r="AB94" s="367"/>
      <c r="AC94" s="367"/>
      <c r="AD94" s="367"/>
      <c r="AE94" s="367"/>
      <c r="AF94" s="368"/>
      <c r="AG94" s="366"/>
      <c r="AH94" s="367"/>
      <c r="AI94" s="367"/>
      <c r="AJ94" s="367"/>
      <c r="AK94" s="367"/>
      <c r="AL94" s="367"/>
      <c r="AM94" s="368"/>
      <c r="AN94" s="366"/>
      <c r="AO94" s="367"/>
      <c r="AP94" s="367"/>
      <c r="AQ94" s="367"/>
      <c r="AR94" s="367"/>
      <c r="AS94" s="367"/>
      <c r="AT94" s="368"/>
      <c r="AU94" s="366"/>
      <c r="AV94" s="367"/>
      <c r="AW94" s="367"/>
      <c r="AX94" s="1109"/>
      <c r="AY94" s="1110"/>
      <c r="AZ94" s="1111"/>
      <c r="BA94" s="1112"/>
      <c r="BB94" s="1059"/>
      <c r="BC94" s="1027"/>
      <c r="BD94" s="1027"/>
      <c r="BE94" s="1027"/>
      <c r="BF94" s="1028"/>
    </row>
    <row r="95" spans="2:58" ht="20.25" customHeight="1" x14ac:dyDescent="0.2">
      <c r="B95" s="939"/>
      <c r="C95" s="1045"/>
      <c r="D95" s="1046"/>
      <c r="E95" s="1047"/>
      <c r="F95" s="308"/>
      <c r="G95" s="950"/>
      <c r="H95" s="954"/>
      <c r="I95" s="955"/>
      <c r="J95" s="955"/>
      <c r="K95" s="956"/>
      <c r="L95" s="960"/>
      <c r="M95" s="961"/>
      <c r="N95" s="961"/>
      <c r="O95" s="962"/>
      <c r="P95" s="1006" t="s">
        <v>520</v>
      </c>
      <c r="Q95" s="1007"/>
      <c r="R95" s="1008"/>
      <c r="S95" s="309" t="str">
        <f>IF(S94="","",VLOOKUP(S94,'シフト記号表（勤務時間帯）'!$C$6:$K$35,9,FALSE))</f>
        <v/>
      </c>
      <c r="T95" s="310" t="str">
        <f>IF(T94="","",VLOOKUP(T94,'シフト記号表（勤務時間帯）'!$C$6:$K$35,9,FALSE))</f>
        <v/>
      </c>
      <c r="U95" s="310" t="str">
        <f>IF(U94="","",VLOOKUP(U94,'シフト記号表（勤務時間帯）'!$C$6:$K$35,9,FALSE))</f>
        <v/>
      </c>
      <c r="V95" s="310" t="str">
        <f>IF(V94="","",VLOOKUP(V94,'シフト記号表（勤務時間帯）'!$C$6:$K$35,9,FALSE))</f>
        <v/>
      </c>
      <c r="W95" s="310" t="str">
        <f>IF(W94="","",VLOOKUP(W94,'シフト記号表（勤務時間帯）'!$C$6:$K$35,9,FALSE))</f>
        <v/>
      </c>
      <c r="X95" s="310" t="str">
        <f>IF(X94="","",VLOOKUP(X94,'シフト記号表（勤務時間帯）'!$C$6:$K$35,9,FALSE))</f>
        <v/>
      </c>
      <c r="Y95" s="311" t="str">
        <f>IF(Y94="","",VLOOKUP(Y94,'シフト記号表（勤務時間帯）'!$C$6:$K$35,9,FALSE))</f>
        <v/>
      </c>
      <c r="Z95" s="309" t="str">
        <f>IF(Z94="","",VLOOKUP(Z94,'シフト記号表（勤務時間帯）'!$C$6:$K$35,9,FALSE))</f>
        <v/>
      </c>
      <c r="AA95" s="310" t="str">
        <f>IF(AA94="","",VLOOKUP(AA94,'シフト記号表（勤務時間帯）'!$C$6:$K$35,9,FALSE))</f>
        <v/>
      </c>
      <c r="AB95" s="310" t="str">
        <f>IF(AB94="","",VLOOKUP(AB94,'シフト記号表（勤務時間帯）'!$C$6:$K$35,9,FALSE))</f>
        <v/>
      </c>
      <c r="AC95" s="310" t="str">
        <f>IF(AC94="","",VLOOKUP(AC94,'シフト記号表（勤務時間帯）'!$C$6:$K$35,9,FALSE))</f>
        <v/>
      </c>
      <c r="AD95" s="310" t="str">
        <f>IF(AD94="","",VLOOKUP(AD94,'シフト記号表（勤務時間帯）'!$C$6:$K$35,9,FALSE))</f>
        <v/>
      </c>
      <c r="AE95" s="310" t="str">
        <f>IF(AE94="","",VLOOKUP(AE94,'シフト記号表（勤務時間帯）'!$C$6:$K$35,9,FALSE))</f>
        <v/>
      </c>
      <c r="AF95" s="311" t="str">
        <f>IF(AF94="","",VLOOKUP(AF94,'シフト記号表（勤務時間帯）'!$C$6:$K$35,9,FALSE))</f>
        <v/>
      </c>
      <c r="AG95" s="309" t="str">
        <f>IF(AG94="","",VLOOKUP(AG94,'シフト記号表（勤務時間帯）'!$C$6:$K$35,9,FALSE))</f>
        <v/>
      </c>
      <c r="AH95" s="310" t="str">
        <f>IF(AH94="","",VLOOKUP(AH94,'シフト記号表（勤務時間帯）'!$C$6:$K$35,9,FALSE))</f>
        <v/>
      </c>
      <c r="AI95" s="310" t="str">
        <f>IF(AI94="","",VLOOKUP(AI94,'シフト記号表（勤務時間帯）'!$C$6:$K$35,9,FALSE))</f>
        <v/>
      </c>
      <c r="AJ95" s="310" t="str">
        <f>IF(AJ94="","",VLOOKUP(AJ94,'シフト記号表（勤務時間帯）'!$C$6:$K$35,9,FALSE))</f>
        <v/>
      </c>
      <c r="AK95" s="310" t="str">
        <f>IF(AK94="","",VLOOKUP(AK94,'シフト記号表（勤務時間帯）'!$C$6:$K$35,9,FALSE))</f>
        <v/>
      </c>
      <c r="AL95" s="310" t="str">
        <f>IF(AL94="","",VLOOKUP(AL94,'シフト記号表（勤務時間帯）'!$C$6:$K$35,9,FALSE))</f>
        <v/>
      </c>
      <c r="AM95" s="311" t="str">
        <f>IF(AM94="","",VLOOKUP(AM94,'シフト記号表（勤務時間帯）'!$C$6:$K$35,9,FALSE))</f>
        <v/>
      </c>
      <c r="AN95" s="309" t="str">
        <f>IF(AN94="","",VLOOKUP(AN94,'シフト記号表（勤務時間帯）'!$C$6:$K$35,9,FALSE))</f>
        <v/>
      </c>
      <c r="AO95" s="310" t="str">
        <f>IF(AO94="","",VLOOKUP(AO94,'シフト記号表（勤務時間帯）'!$C$6:$K$35,9,FALSE))</f>
        <v/>
      </c>
      <c r="AP95" s="310" t="str">
        <f>IF(AP94="","",VLOOKUP(AP94,'シフト記号表（勤務時間帯）'!$C$6:$K$35,9,FALSE))</f>
        <v/>
      </c>
      <c r="AQ95" s="310" t="str">
        <f>IF(AQ94="","",VLOOKUP(AQ94,'シフト記号表（勤務時間帯）'!$C$6:$K$35,9,FALSE))</f>
        <v/>
      </c>
      <c r="AR95" s="310" t="str">
        <f>IF(AR94="","",VLOOKUP(AR94,'シフト記号表（勤務時間帯）'!$C$6:$K$35,9,FALSE))</f>
        <v/>
      </c>
      <c r="AS95" s="310" t="str">
        <f>IF(AS94="","",VLOOKUP(AS94,'シフト記号表（勤務時間帯）'!$C$6:$K$35,9,FALSE))</f>
        <v/>
      </c>
      <c r="AT95" s="311" t="str">
        <f>IF(AT94="","",VLOOKUP(AT94,'シフト記号表（勤務時間帯）'!$C$6:$K$35,9,FALSE))</f>
        <v/>
      </c>
      <c r="AU95" s="309" t="str">
        <f>IF(AU94="","",VLOOKUP(AU94,'シフト記号表（勤務時間帯）'!$C$6:$K$35,9,FALSE))</f>
        <v/>
      </c>
      <c r="AV95" s="310" t="str">
        <f>IF(AV94="","",VLOOKUP(AV94,'シフト記号表（勤務時間帯）'!$C$6:$K$35,9,FALSE))</f>
        <v/>
      </c>
      <c r="AW95" s="310" t="str">
        <f>IF(AW94="","",VLOOKUP(AW94,'シフト記号表（勤務時間帯）'!$C$6:$K$35,9,FALSE))</f>
        <v/>
      </c>
      <c r="AX95" s="1009">
        <f>IF($BB$3="４週",SUM(S95:AT95),IF($BB$3="暦月",SUM(S95:AW95),""))</f>
        <v>0</v>
      </c>
      <c r="AY95" s="1010"/>
      <c r="AZ95" s="1011">
        <f>IF($BB$3="４週",AX95/4,IF($BB$3="暦月",'勤務形態一覧表（100名）'!AX95/('勤務形態一覧表（100名）'!$BB$8/7),""))</f>
        <v>0</v>
      </c>
      <c r="BA95" s="1012"/>
      <c r="BB95" s="1060"/>
      <c r="BC95" s="961"/>
      <c r="BD95" s="961"/>
      <c r="BE95" s="961"/>
      <c r="BF95" s="962"/>
    </row>
    <row r="96" spans="2:58" ht="20.25" customHeight="1" x14ac:dyDescent="0.2">
      <c r="B96" s="939"/>
      <c r="C96" s="1048"/>
      <c r="D96" s="1049"/>
      <c r="E96" s="1050"/>
      <c r="F96" s="369">
        <f>C94</f>
        <v>0</v>
      </c>
      <c r="G96" s="1024"/>
      <c r="H96" s="954"/>
      <c r="I96" s="955"/>
      <c r="J96" s="955"/>
      <c r="K96" s="956"/>
      <c r="L96" s="1029"/>
      <c r="M96" s="1030"/>
      <c r="N96" s="1030"/>
      <c r="O96" s="1031"/>
      <c r="P96" s="1013" t="s">
        <v>521</v>
      </c>
      <c r="Q96" s="1014"/>
      <c r="R96" s="1015"/>
      <c r="S96" s="313" t="str">
        <f>IF(S94="","",VLOOKUP(S94,'シフト記号表（勤務時間帯）'!$C$6:$U$35,19,FALSE))</f>
        <v/>
      </c>
      <c r="T96" s="314" t="str">
        <f>IF(T94="","",VLOOKUP(T94,'シフト記号表（勤務時間帯）'!$C$6:$U$35,19,FALSE))</f>
        <v/>
      </c>
      <c r="U96" s="314" t="str">
        <f>IF(U94="","",VLOOKUP(U94,'シフト記号表（勤務時間帯）'!$C$6:$U$35,19,FALSE))</f>
        <v/>
      </c>
      <c r="V96" s="314" t="str">
        <f>IF(V94="","",VLOOKUP(V94,'シフト記号表（勤務時間帯）'!$C$6:$U$35,19,FALSE))</f>
        <v/>
      </c>
      <c r="W96" s="314" t="str">
        <f>IF(W94="","",VLOOKUP(W94,'シフト記号表（勤務時間帯）'!$C$6:$U$35,19,FALSE))</f>
        <v/>
      </c>
      <c r="X96" s="314" t="str">
        <f>IF(X94="","",VLOOKUP(X94,'シフト記号表（勤務時間帯）'!$C$6:$U$35,19,FALSE))</f>
        <v/>
      </c>
      <c r="Y96" s="315" t="str">
        <f>IF(Y94="","",VLOOKUP(Y94,'シフト記号表（勤務時間帯）'!$C$6:$U$35,19,FALSE))</f>
        <v/>
      </c>
      <c r="Z96" s="313" t="str">
        <f>IF(Z94="","",VLOOKUP(Z94,'シフト記号表（勤務時間帯）'!$C$6:$U$35,19,FALSE))</f>
        <v/>
      </c>
      <c r="AA96" s="314" t="str">
        <f>IF(AA94="","",VLOOKUP(AA94,'シフト記号表（勤務時間帯）'!$C$6:$U$35,19,FALSE))</f>
        <v/>
      </c>
      <c r="AB96" s="314" t="str">
        <f>IF(AB94="","",VLOOKUP(AB94,'シフト記号表（勤務時間帯）'!$C$6:$U$35,19,FALSE))</f>
        <v/>
      </c>
      <c r="AC96" s="314" t="str">
        <f>IF(AC94="","",VLOOKUP(AC94,'シフト記号表（勤務時間帯）'!$C$6:$U$35,19,FALSE))</f>
        <v/>
      </c>
      <c r="AD96" s="314" t="str">
        <f>IF(AD94="","",VLOOKUP(AD94,'シフト記号表（勤務時間帯）'!$C$6:$U$35,19,FALSE))</f>
        <v/>
      </c>
      <c r="AE96" s="314" t="str">
        <f>IF(AE94="","",VLOOKUP(AE94,'シフト記号表（勤務時間帯）'!$C$6:$U$35,19,FALSE))</f>
        <v/>
      </c>
      <c r="AF96" s="315" t="str">
        <f>IF(AF94="","",VLOOKUP(AF94,'シフト記号表（勤務時間帯）'!$C$6:$U$35,19,FALSE))</f>
        <v/>
      </c>
      <c r="AG96" s="313" t="str">
        <f>IF(AG94="","",VLOOKUP(AG94,'シフト記号表（勤務時間帯）'!$C$6:$U$35,19,FALSE))</f>
        <v/>
      </c>
      <c r="AH96" s="314" t="str">
        <f>IF(AH94="","",VLOOKUP(AH94,'シフト記号表（勤務時間帯）'!$C$6:$U$35,19,FALSE))</f>
        <v/>
      </c>
      <c r="AI96" s="314" t="str">
        <f>IF(AI94="","",VLOOKUP(AI94,'シフト記号表（勤務時間帯）'!$C$6:$U$35,19,FALSE))</f>
        <v/>
      </c>
      <c r="AJ96" s="314" t="str">
        <f>IF(AJ94="","",VLOOKUP(AJ94,'シフト記号表（勤務時間帯）'!$C$6:$U$35,19,FALSE))</f>
        <v/>
      </c>
      <c r="AK96" s="314" t="str">
        <f>IF(AK94="","",VLOOKUP(AK94,'シフト記号表（勤務時間帯）'!$C$6:$U$35,19,FALSE))</f>
        <v/>
      </c>
      <c r="AL96" s="314" t="str">
        <f>IF(AL94="","",VLOOKUP(AL94,'シフト記号表（勤務時間帯）'!$C$6:$U$35,19,FALSE))</f>
        <v/>
      </c>
      <c r="AM96" s="315" t="str">
        <f>IF(AM94="","",VLOOKUP(AM94,'シフト記号表（勤務時間帯）'!$C$6:$U$35,19,FALSE))</f>
        <v/>
      </c>
      <c r="AN96" s="313" t="str">
        <f>IF(AN94="","",VLOOKUP(AN94,'シフト記号表（勤務時間帯）'!$C$6:$U$35,19,FALSE))</f>
        <v/>
      </c>
      <c r="AO96" s="314" t="str">
        <f>IF(AO94="","",VLOOKUP(AO94,'シフト記号表（勤務時間帯）'!$C$6:$U$35,19,FALSE))</f>
        <v/>
      </c>
      <c r="AP96" s="314" t="str">
        <f>IF(AP94="","",VLOOKUP(AP94,'シフト記号表（勤務時間帯）'!$C$6:$U$35,19,FALSE))</f>
        <v/>
      </c>
      <c r="AQ96" s="314" t="str">
        <f>IF(AQ94="","",VLOOKUP(AQ94,'シフト記号表（勤務時間帯）'!$C$6:$U$35,19,FALSE))</f>
        <v/>
      </c>
      <c r="AR96" s="314" t="str">
        <f>IF(AR94="","",VLOOKUP(AR94,'シフト記号表（勤務時間帯）'!$C$6:$U$35,19,FALSE))</f>
        <v/>
      </c>
      <c r="AS96" s="314" t="str">
        <f>IF(AS94="","",VLOOKUP(AS94,'シフト記号表（勤務時間帯）'!$C$6:$U$35,19,FALSE))</f>
        <v/>
      </c>
      <c r="AT96" s="315" t="str">
        <f>IF(AT94="","",VLOOKUP(AT94,'シフト記号表（勤務時間帯）'!$C$6:$U$35,19,FALSE))</f>
        <v/>
      </c>
      <c r="AU96" s="313" t="str">
        <f>IF(AU94="","",VLOOKUP(AU94,'シフト記号表（勤務時間帯）'!$C$6:$U$35,19,FALSE))</f>
        <v/>
      </c>
      <c r="AV96" s="314" t="str">
        <f>IF(AV94="","",VLOOKUP(AV94,'シフト記号表（勤務時間帯）'!$C$6:$U$35,19,FALSE))</f>
        <v/>
      </c>
      <c r="AW96" s="314" t="str">
        <f>IF(AW94="","",VLOOKUP(AW94,'シフト記号表（勤務時間帯）'!$C$6:$U$35,19,FALSE))</f>
        <v/>
      </c>
      <c r="AX96" s="1016">
        <f>IF($BB$3="４週",SUM(S96:AT96),IF($BB$3="暦月",SUM(S96:AW96),""))</f>
        <v>0</v>
      </c>
      <c r="AY96" s="1017"/>
      <c r="AZ96" s="1018">
        <f>IF($BB$3="４週",AX96/4,IF($BB$3="暦月",'勤務形態一覧表（100名）'!AX96/('勤務形態一覧表（100名）'!$BB$8/7),""))</f>
        <v>0</v>
      </c>
      <c r="BA96" s="1019"/>
      <c r="BB96" s="1061"/>
      <c r="BC96" s="1030"/>
      <c r="BD96" s="1030"/>
      <c r="BE96" s="1030"/>
      <c r="BF96" s="1031"/>
    </row>
    <row r="97" spans="2:58" ht="20.25" customHeight="1" x14ac:dyDescent="0.2">
      <c r="B97" s="939">
        <f>B94+1</f>
        <v>26</v>
      </c>
      <c r="C97" s="1042"/>
      <c r="D97" s="1043"/>
      <c r="E97" s="1044"/>
      <c r="F97" s="316"/>
      <c r="G97" s="1023"/>
      <c r="H97" s="1025"/>
      <c r="I97" s="955"/>
      <c r="J97" s="955"/>
      <c r="K97" s="956"/>
      <c r="L97" s="1026"/>
      <c r="M97" s="1027"/>
      <c r="N97" s="1027"/>
      <c r="O97" s="1028"/>
      <c r="P97" s="1032" t="s">
        <v>802</v>
      </c>
      <c r="Q97" s="1033"/>
      <c r="R97" s="1034"/>
      <c r="S97" s="366"/>
      <c r="T97" s="367"/>
      <c r="U97" s="367"/>
      <c r="V97" s="367"/>
      <c r="W97" s="367"/>
      <c r="X97" s="367"/>
      <c r="Y97" s="368"/>
      <c r="Z97" s="366"/>
      <c r="AA97" s="367"/>
      <c r="AB97" s="367"/>
      <c r="AC97" s="367"/>
      <c r="AD97" s="367"/>
      <c r="AE97" s="367"/>
      <c r="AF97" s="368"/>
      <c r="AG97" s="366"/>
      <c r="AH97" s="367"/>
      <c r="AI97" s="367"/>
      <c r="AJ97" s="367"/>
      <c r="AK97" s="367"/>
      <c r="AL97" s="367"/>
      <c r="AM97" s="368"/>
      <c r="AN97" s="366"/>
      <c r="AO97" s="367"/>
      <c r="AP97" s="367"/>
      <c r="AQ97" s="367"/>
      <c r="AR97" s="367"/>
      <c r="AS97" s="367"/>
      <c r="AT97" s="368"/>
      <c r="AU97" s="366"/>
      <c r="AV97" s="367"/>
      <c r="AW97" s="367"/>
      <c r="AX97" s="1109"/>
      <c r="AY97" s="1110"/>
      <c r="AZ97" s="1111"/>
      <c r="BA97" s="1112"/>
      <c r="BB97" s="1059"/>
      <c r="BC97" s="1027"/>
      <c r="BD97" s="1027"/>
      <c r="BE97" s="1027"/>
      <c r="BF97" s="1028"/>
    </row>
    <row r="98" spans="2:58" ht="20.25" customHeight="1" x14ac:dyDescent="0.2">
      <c r="B98" s="939"/>
      <c r="C98" s="1045"/>
      <c r="D98" s="1046"/>
      <c r="E98" s="1047"/>
      <c r="F98" s="308"/>
      <c r="G98" s="950"/>
      <c r="H98" s="954"/>
      <c r="I98" s="955"/>
      <c r="J98" s="955"/>
      <c r="K98" s="956"/>
      <c r="L98" s="960"/>
      <c r="M98" s="961"/>
      <c r="N98" s="961"/>
      <c r="O98" s="962"/>
      <c r="P98" s="1006" t="s">
        <v>520</v>
      </c>
      <c r="Q98" s="1007"/>
      <c r="R98" s="1008"/>
      <c r="S98" s="309" t="str">
        <f>IF(S97="","",VLOOKUP(S97,'シフト記号表（勤務時間帯）'!$C$6:$K$35,9,FALSE))</f>
        <v/>
      </c>
      <c r="T98" s="310" t="str">
        <f>IF(T97="","",VLOOKUP(T97,'シフト記号表（勤務時間帯）'!$C$6:$K$35,9,FALSE))</f>
        <v/>
      </c>
      <c r="U98" s="310" t="str">
        <f>IF(U97="","",VLOOKUP(U97,'シフト記号表（勤務時間帯）'!$C$6:$K$35,9,FALSE))</f>
        <v/>
      </c>
      <c r="V98" s="310" t="str">
        <f>IF(V97="","",VLOOKUP(V97,'シフト記号表（勤務時間帯）'!$C$6:$K$35,9,FALSE))</f>
        <v/>
      </c>
      <c r="W98" s="310" t="str">
        <f>IF(W97="","",VLOOKUP(W97,'シフト記号表（勤務時間帯）'!$C$6:$K$35,9,FALSE))</f>
        <v/>
      </c>
      <c r="X98" s="310" t="str">
        <f>IF(X97="","",VLOOKUP(X97,'シフト記号表（勤務時間帯）'!$C$6:$K$35,9,FALSE))</f>
        <v/>
      </c>
      <c r="Y98" s="311" t="str">
        <f>IF(Y97="","",VLOOKUP(Y97,'シフト記号表（勤務時間帯）'!$C$6:$K$35,9,FALSE))</f>
        <v/>
      </c>
      <c r="Z98" s="309" t="str">
        <f>IF(Z97="","",VLOOKUP(Z97,'シフト記号表（勤務時間帯）'!$C$6:$K$35,9,FALSE))</f>
        <v/>
      </c>
      <c r="AA98" s="310" t="str">
        <f>IF(AA97="","",VLOOKUP(AA97,'シフト記号表（勤務時間帯）'!$C$6:$K$35,9,FALSE))</f>
        <v/>
      </c>
      <c r="AB98" s="310" t="str">
        <f>IF(AB97="","",VLOOKUP(AB97,'シフト記号表（勤務時間帯）'!$C$6:$K$35,9,FALSE))</f>
        <v/>
      </c>
      <c r="AC98" s="310" t="str">
        <f>IF(AC97="","",VLOOKUP(AC97,'シフト記号表（勤務時間帯）'!$C$6:$K$35,9,FALSE))</f>
        <v/>
      </c>
      <c r="AD98" s="310" t="str">
        <f>IF(AD97="","",VLOOKUP(AD97,'シフト記号表（勤務時間帯）'!$C$6:$K$35,9,FALSE))</f>
        <v/>
      </c>
      <c r="AE98" s="310" t="str">
        <f>IF(AE97="","",VLOOKUP(AE97,'シフト記号表（勤務時間帯）'!$C$6:$K$35,9,FALSE))</f>
        <v/>
      </c>
      <c r="AF98" s="311" t="str">
        <f>IF(AF97="","",VLOOKUP(AF97,'シフト記号表（勤務時間帯）'!$C$6:$K$35,9,FALSE))</f>
        <v/>
      </c>
      <c r="AG98" s="309" t="str">
        <f>IF(AG97="","",VLOOKUP(AG97,'シフト記号表（勤務時間帯）'!$C$6:$K$35,9,FALSE))</f>
        <v/>
      </c>
      <c r="AH98" s="310" t="str">
        <f>IF(AH97="","",VLOOKUP(AH97,'シフト記号表（勤務時間帯）'!$C$6:$K$35,9,FALSE))</f>
        <v/>
      </c>
      <c r="AI98" s="310" t="str">
        <f>IF(AI97="","",VLOOKUP(AI97,'シフト記号表（勤務時間帯）'!$C$6:$K$35,9,FALSE))</f>
        <v/>
      </c>
      <c r="AJ98" s="310" t="str">
        <f>IF(AJ97="","",VLOOKUP(AJ97,'シフト記号表（勤務時間帯）'!$C$6:$K$35,9,FALSE))</f>
        <v/>
      </c>
      <c r="AK98" s="310" t="str">
        <f>IF(AK97="","",VLOOKUP(AK97,'シフト記号表（勤務時間帯）'!$C$6:$K$35,9,FALSE))</f>
        <v/>
      </c>
      <c r="AL98" s="310" t="str">
        <f>IF(AL97="","",VLOOKUP(AL97,'シフト記号表（勤務時間帯）'!$C$6:$K$35,9,FALSE))</f>
        <v/>
      </c>
      <c r="AM98" s="311" t="str">
        <f>IF(AM97="","",VLOOKUP(AM97,'シフト記号表（勤務時間帯）'!$C$6:$K$35,9,FALSE))</f>
        <v/>
      </c>
      <c r="AN98" s="309" t="str">
        <f>IF(AN97="","",VLOOKUP(AN97,'シフト記号表（勤務時間帯）'!$C$6:$K$35,9,FALSE))</f>
        <v/>
      </c>
      <c r="AO98" s="310" t="str">
        <f>IF(AO97="","",VLOOKUP(AO97,'シフト記号表（勤務時間帯）'!$C$6:$K$35,9,FALSE))</f>
        <v/>
      </c>
      <c r="AP98" s="310" t="str">
        <f>IF(AP97="","",VLOOKUP(AP97,'シフト記号表（勤務時間帯）'!$C$6:$K$35,9,FALSE))</f>
        <v/>
      </c>
      <c r="AQ98" s="310" t="str">
        <f>IF(AQ97="","",VLOOKUP(AQ97,'シフト記号表（勤務時間帯）'!$C$6:$K$35,9,FALSE))</f>
        <v/>
      </c>
      <c r="AR98" s="310" t="str">
        <f>IF(AR97="","",VLOOKUP(AR97,'シフト記号表（勤務時間帯）'!$C$6:$K$35,9,FALSE))</f>
        <v/>
      </c>
      <c r="AS98" s="310" t="str">
        <f>IF(AS97="","",VLOOKUP(AS97,'シフト記号表（勤務時間帯）'!$C$6:$K$35,9,FALSE))</f>
        <v/>
      </c>
      <c r="AT98" s="311" t="str">
        <f>IF(AT97="","",VLOOKUP(AT97,'シフト記号表（勤務時間帯）'!$C$6:$K$35,9,FALSE))</f>
        <v/>
      </c>
      <c r="AU98" s="309" t="str">
        <f>IF(AU97="","",VLOOKUP(AU97,'シフト記号表（勤務時間帯）'!$C$6:$K$35,9,FALSE))</f>
        <v/>
      </c>
      <c r="AV98" s="310" t="str">
        <f>IF(AV97="","",VLOOKUP(AV97,'シフト記号表（勤務時間帯）'!$C$6:$K$35,9,FALSE))</f>
        <v/>
      </c>
      <c r="AW98" s="310" t="str">
        <f>IF(AW97="","",VLOOKUP(AW97,'シフト記号表（勤務時間帯）'!$C$6:$K$35,9,FALSE))</f>
        <v/>
      </c>
      <c r="AX98" s="1009">
        <f>IF($BB$3="４週",SUM(S98:AT98),IF($BB$3="暦月",SUM(S98:AW98),""))</f>
        <v>0</v>
      </c>
      <c r="AY98" s="1010"/>
      <c r="AZ98" s="1011">
        <f>IF($BB$3="４週",AX98/4,IF($BB$3="暦月",'勤務形態一覧表（100名）'!AX98/('勤務形態一覧表（100名）'!$BB$8/7),""))</f>
        <v>0</v>
      </c>
      <c r="BA98" s="1012"/>
      <c r="BB98" s="1060"/>
      <c r="BC98" s="961"/>
      <c r="BD98" s="961"/>
      <c r="BE98" s="961"/>
      <c r="BF98" s="962"/>
    </row>
    <row r="99" spans="2:58" ht="20.25" customHeight="1" x14ac:dyDescent="0.2">
      <c r="B99" s="939"/>
      <c r="C99" s="1048"/>
      <c r="D99" s="1049"/>
      <c r="E99" s="1050"/>
      <c r="F99" s="369">
        <f>C97</f>
        <v>0</v>
      </c>
      <c r="G99" s="1024"/>
      <c r="H99" s="954"/>
      <c r="I99" s="955"/>
      <c r="J99" s="955"/>
      <c r="K99" s="956"/>
      <c r="L99" s="1029"/>
      <c r="M99" s="1030"/>
      <c r="N99" s="1030"/>
      <c r="O99" s="1031"/>
      <c r="P99" s="1013" t="s">
        <v>521</v>
      </c>
      <c r="Q99" s="1014"/>
      <c r="R99" s="1015"/>
      <c r="S99" s="313" t="str">
        <f>IF(S97="","",VLOOKUP(S97,'シフト記号表（勤務時間帯）'!$C$6:$U$35,19,FALSE))</f>
        <v/>
      </c>
      <c r="T99" s="314" t="str">
        <f>IF(T97="","",VLOOKUP(T97,'シフト記号表（勤務時間帯）'!$C$6:$U$35,19,FALSE))</f>
        <v/>
      </c>
      <c r="U99" s="314" t="str">
        <f>IF(U97="","",VLOOKUP(U97,'シフト記号表（勤務時間帯）'!$C$6:$U$35,19,FALSE))</f>
        <v/>
      </c>
      <c r="V99" s="314" t="str">
        <f>IF(V97="","",VLOOKUP(V97,'シフト記号表（勤務時間帯）'!$C$6:$U$35,19,FALSE))</f>
        <v/>
      </c>
      <c r="W99" s="314" t="str">
        <f>IF(W97="","",VLOOKUP(W97,'シフト記号表（勤務時間帯）'!$C$6:$U$35,19,FALSE))</f>
        <v/>
      </c>
      <c r="X99" s="314" t="str">
        <f>IF(X97="","",VLOOKUP(X97,'シフト記号表（勤務時間帯）'!$C$6:$U$35,19,FALSE))</f>
        <v/>
      </c>
      <c r="Y99" s="315" t="str">
        <f>IF(Y97="","",VLOOKUP(Y97,'シフト記号表（勤務時間帯）'!$C$6:$U$35,19,FALSE))</f>
        <v/>
      </c>
      <c r="Z99" s="313" t="str">
        <f>IF(Z97="","",VLOOKUP(Z97,'シフト記号表（勤務時間帯）'!$C$6:$U$35,19,FALSE))</f>
        <v/>
      </c>
      <c r="AA99" s="314" t="str">
        <f>IF(AA97="","",VLOOKUP(AA97,'シフト記号表（勤務時間帯）'!$C$6:$U$35,19,FALSE))</f>
        <v/>
      </c>
      <c r="AB99" s="314" t="str">
        <f>IF(AB97="","",VLOOKUP(AB97,'シフト記号表（勤務時間帯）'!$C$6:$U$35,19,FALSE))</f>
        <v/>
      </c>
      <c r="AC99" s="314" t="str">
        <f>IF(AC97="","",VLOOKUP(AC97,'シフト記号表（勤務時間帯）'!$C$6:$U$35,19,FALSE))</f>
        <v/>
      </c>
      <c r="AD99" s="314" t="str">
        <f>IF(AD97="","",VLOOKUP(AD97,'シフト記号表（勤務時間帯）'!$C$6:$U$35,19,FALSE))</f>
        <v/>
      </c>
      <c r="AE99" s="314" t="str">
        <f>IF(AE97="","",VLOOKUP(AE97,'シフト記号表（勤務時間帯）'!$C$6:$U$35,19,FALSE))</f>
        <v/>
      </c>
      <c r="AF99" s="315" t="str">
        <f>IF(AF97="","",VLOOKUP(AF97,'シフト記号表（勤務時間帯）'!$C$6:$U$35,19,FALSE))</f>
        <v/>
      </c>
      <c r="AG99" s="313" t="str">
        <f>IF(AG97="","",VLOOKUP(AG97,'シフト記号表（勤務時間帯）'!$C$6:$U$35,19,FALSE))</f>
        <v/>
      </c>
      <c r="AH99" s="314" t="str">
        <f>IF(AH97="","",VLOOKUP(AH97,'シフト記号表（勤務時間帯）'!$C$6:$U$35,19,FALSE))</f>
        <v/>
      </c>
      <c r="AI99" s="314" t="str">
        <f>IF(AI97="","",VLOOKUP(AI97,'シフト記号表（勤務時間帯）'!$C$6:$U$35,19,FALSE))</f>
        <v/>
      </c>
      <c r="AJ99" s="314" t="str">
        <f>IF(AJ97="","",VLOOKUP(AJ97,'シフト記号表（勤務時間帯）'!$C$6:$U$35,19,FALSE))</f>
        <v/>
      </c>
      <c r="AK99" s="314" t="str">
        <f>IF(AK97="","",VLOOKUP(AK97,'シフト記号表（勤務時間帯）'!$C$6:$U$35,19,FALSE))</f>
        <v/>
      </c>
      <c r="AL99" s="314" t="str">
        <f>IF(AL97="","",VLOOKUP(AL97,'シフト記号表（勤務時間帯）'!$C$6:$U$35,19,FALSE))</f>
        <v/>
      </c>
      <c r="AM99" s="315" t="str">
        <f>IF(AM97="","",VLOOKUP(AM97,'シフト記号表（勤務時間帯）'!$C$6:$U$35,19,FALSE))</f>
        <v/>
      </c>
      <c r="AN99" s="313" t="str">
        <f>IF(AN97="","",VLOOKUP(AN97,'シフト記号表（勤務時間帯）'!$C$6:$U$35,19,FALSE))</f>
        <v/>
      </c>
      <c r="AO99" s="314" t="str">
        <f>IF(AO97="","",VLOOKUP(AO97,'シフト記号表（勤務時間帯）'!$C$6:$U$35,19,FALSE))</f>
        <v/>
      </c>
      <c r="AP99" s="314" t="str">
        <f>IF(AP97="","",VLOOKUP(AP97,'シフト記号表（勤務時間帯）'!$C$6:$U$35,19,FALSE))</f>
        <v/>
      </c>
      <c r="AQ99" s="314" t="str">
        <f>IF(AQ97="","",VLOOKUP(AQ97,'シフト記号表（勤務時間帯）'!$C$6:$U$35,19,FALSE))</f>
        <v/>
      </c>
      <c r="AR99" s="314" t="str">
        <f>IF(AR97="","",VLOOKUP(AR97,'シフト記号表（勤務時間帯）'!$C$6:$U$35,19,FALSE))</f>
        <v/>
      </c>
      <c r="AS99" s="314" t="str">
        <f>IF(AS97="","",VLOOKUP(AS97,'シフト記号表（勤務時間帯）'!$C$6:$U$35,19,FALSE))</f>
        <v/>
      </c>
      <c r="AT99" s="315" t="str">
        <f>IF(AT97="","",VLOOKUP(AT97,'シフト記号表（勤務時間帯）'!$C$6:$U$35,19,FALSE))</f>
        <v/>
      </c>
      <c r="AU99" s="313" t="str">
        <f>IF(AU97="","",VLOOKUP(AU97,'シフト記号表（勤務時間帯）'!$C$6:$U$35,19,FALSE))</f>
        <v/>
      </c>
      <c r="AV99" s="314" t="str">
        <f>IF(AV97="","",VLOOKUP(AV97,'シフト記号表（勤務時間帯）'!$C$6:$U$35,19,FALSE))</f>
        <v/>
      </c>
      <c r="AW99" s="314" t="str">
        <f>IF(AW97="","",VLOOKUP(AW97,'シフト記号表（勤務時間帯）'!$C$6:$U$35,19,FALSE))</f>
        <v/>
      </c>
      <c r="AX99" s="1016">
        <f>IF($BB$3="４週",SUM(S99:AT99),IF($BB$3="暦月",SUM(S99:AW99),""))</f>
        <v>0</v>
      </c>
      <c r="AY99" s="1017"/>
      <c r="AZ99" s="1018">
        <f>IF($BB$3="４週",AX99/4,IF($BB$3="暦月",'勤務形態一覧表（100名）'!AX99/('勤務形態一覧表（100名）'!$BB$8/7),""))</f>
        <v>0</v>
      </c>
      <c r="BA99" s="1019"/>
      <c r="BB99" s="1061"/>
      <c r="BC99" s="1030"/>
      <c r="BD99" s="1030"/>
      <c r="BE99" s="1030"/>
      <c r="BF99" s="1031"/>
    </row>
    <row r="100" spans="2:58" ht="20.25" customHeight="1" x14ac:dyDescent="0.2">
      <c r="B100" s="939">
        <f>B97+1</f>
        <v>27</v>
      </c>
      <c r="C100" s="1042"/>
      <c r="D100" s="1043"/>
      <c r="E100" s="1044"/>
      <c r="F100" s="316"/>
      <c r="G100" s="1023"/>
      <c r="H100" s="1025"/>
      <c r="I100" s="955"/>
      <c r="J100" s="955"/>
      <c r="K100" s="956"/>
      <c r="L100" s="1026"/>
      <c r="M100" s="1027"/>
      <c r="N100" s="1027"/>
      <c r="O100" s="1028"/>
      <c r="P100" s="1032" t="s">
        <v>802</v>
      </c>
      <c r="Q100" s="1033"/>
      <c r="R100" s="1034"/>
      <c r="S100" s="366"/>
      <c r="T100" s="367"/>
      <c r="U100" s="367"/>
      <c r="V100" s="367"/>
      <c r="W100" s="367"/>
      <c r="X100" s="367"/>
      <c r="Y100" s="368"/>
      <c r="Z100" s="366"/>
      <c r="AA100" s="367"/>
      <c r="AB100" s="367"/>
      <c r="AC100" s="367"/>
      <c r="AD100" s="367"/>
      <c r="AE100" s="367"/>
      <c r="AF100" s="368"/>
      <c r="AG100" s="366"/>
      <c r="AH100" s="367"/>
      <c r="AI100" s="367"/>
      <c r="AJ100" s="367"/>
      <c r="AK100" s="367"/>
      <c r="AL100" s="367"/>
      <c r="AM100" s="368"/>
      <c r="AN100" s="366"/>
      <c r="AO100" s="367"/>
      <c r="AP100" s="367"/>
      <c r="AQ100" s="367"/>
      <c r="AR100" s="367"/>
      <c r="AS100" s="367"/>
      <c r="AT100" s="368"/>
      <c r="AU100" s="366"/>
      <c r="AV100" s="367"/>
      <c r="AW100" s="367"/>
      <c r="AX100" s="1109"/>
      <c r="AY100" s="1110"/>
      <c r="AZ100" s="1111"/>
      <c r="BA100" s="1112"/>
      <c r="BB100" s="1059"/>
      <c r="BC100" s="1027"/>
      <c r="BD100" s="1027"/>
      <c r="BE100" s="1027"/>
      <c r="BF100" s="1028"/>
    </row>
    <row r="101" spans="2:58" ht="20.25" customHeight="1" x14ac:dyDescent="0.2">
      <c r="B101" s="939"/>
      <c r="C101" s="1045"/>
      <c r="D101" s="1046"/>
      <c r="E101" s="1047"/>
      <c r="F101" s="308"/>
      <c r="G101" s="950"/>
      <c r="H101" s="954"/>
      <c r="I101" s="955"/>
      <c r="J101" s="955"/>
      <c r="K101" s="956"/>
      <c r="L101" s="960"/>
      <c r="M101" s="961"/>
      <c r="N101" s="961"/>
      <c r="O101" s="962"/>
      <c r="P101" s="1006" t="s">
        <v>520</v>
      </c>
      <c r="Q101" s="1007"/>
      <c r="R101" s="1008"/>
      <c r="S101" s="309" t="str">
        <f>IF(S100="","",VLOOKUP(S100,'シフト記号表（勤務時間帯）'!$C$6:$K$35,9,FALSE))</f>
        <v/>
      </c>
      <c r="T101" s="310" t="str">
        <f>IF(T100="","",VLOOKUP(T100,'シフト記号表（勤務時間帯）'!$C$6:$K$35,9,FALSE))</f>
        <v/>
      </c>
      <c r="U101" s="310" t="str">
        <f>IF(U100="","",VLOOKUP(U100,'シフト記号表（勤務時間帯）'!$C$6:$K$35,9,FALSE))</f>
        <v/>
      </c>
      <c r="V101" s="310" t="str">
        <f>IF(V100="","",VLOOKUP(V100,'シフト記号表（勤務時間帯）'!$C$6:$K$35,9,FALSE))</f>
        <v/>
      </c>
      <c r="W101" s="310" t="str">
        <f>IF(W100="","",VLOOKUP(W100,'シフト記号表（勤務時間帯）'!$C$6:$K$35,9,FALSE))</f>
        <v/>
      </c>
      <c r="X101" s="310" t="str">
        <f>IF(X100="","",VLOOKUP(X100,'シフト記号表（勤務時間帯）'!$C$6:$K$35,9,FALSE))</f>
        <v/>
      </c>
      <c r="Y101" s="311" t="str">
        <f>IF(Y100="","",VLOOKUP(Y100,'シフト記号表（勤務時間帯）'!$C$6:$K$35,9,FALSE))</f>
        <v/>
      </c>
      <c r="Z101" s="309" t="str">
        <f>IF(Z100="","",VLOOKUP(Z100,'シフト記号表（勤務時間帯）'!$C$6:$K$35,9,FALSE))</f>
        <v/>
      </c>
      <c r="AA101" s="310" t="str">
        <f>IF(AA100="","",VLOOKUP(AA100,'シフト記号表（勤務時間帯）'!$C$6:$K$35,9,FALSE))</f>
        <v/>
      </c>
      <c r="AB101" s="310" t="str">
        <f>IF(AB100="","",VLOOKUP(AB100,'シフト記号表（勤務時間帯）'!$C$6:$K$35,9,FALSE))</f>
        <v/>
      </c>
      <c r="AC101" s="310" t="str">
        <f>IF(AC100="","",VLOOKUP(AC100,'シフト記号表（勤務時間帯）'!$C$6:$K$35,9,FALSE))</f>
        <v/>
      </c>
      <c r="AD101" s="310" t="str">
        <f>IF(AD100="","",VLOOKUP(AD100,'シフト記号表（勤務時間帯）'!$C$6:$K$35,9,FALSE))</f>
        <v/>
      </c>
      <c r="AE101" s="310" t="str">
        <f>IF(AE100="","",VLOOKUP(AE100,'シフト記号表（勤務時間帯）'!$C$6:$K$35,9,FALSE))</f>
        <v/>
      </c>
      <c r="AF101" s="311" t="str">
        <f>IF(AF100="","",VLOOKUP(AF100,'シフト記号表（勤務時間帯）'!$C$6:$K$35,9,FALSE))</f>
        <v/>
      </c>
      <c r="AG101" s="309" t="str">
        <f>IF(AG100="","",VLOOKUP(AG100,'シフト記号表（勤務時間帯）'!$C$6:$K$35,9,FALSE))</f>
        <v/>
      </c>
      <c r="AH101" s="310" t="str">
        <f>IF(AH100="","",VLOOKUP(AH100,'シフト記号表（勤務時間帯）'!$C$6:$K$35,9,FALSE))</f>
        <v/>
      </c>
      <c r="AI101" s="310" t="str">
        <f>IF(AI100="","",VLOOKUP(AI100,'シフト記号表（勤務時間帯）'!$C$6:$K$35,9,FALSE))</f>
        <v/>
      </c>
      <c r="AJ101" s="310" t="str">
        <f>IF(AJ100="","",VLOOKUP(AJ100,'シフト記号表（勤務時間帯）'!$C$6:$K$35,9,FALSE))</f>
        <v/>
      </c>
      <c r="AK101" s="310" t="str">
        <f>IF(AK100="","",VLOOKUP(AK100,'シフト記号表（勤務時間帯）'!$C$6:$K$35,9,FALSE))</f>
        <v/>
      </c>
      <c r="AL101" s="310" t="str">
        <f>IF(AL100="","",VLOOKUP(AL100,'シフト記号表（勤務時間帯）'!$C$6:$K$35,9,FALSE))</f>
        <v/>
      </c>
      <c r="AM101" s="311" t="str">
        <f>IF(AM100="","",VLOOKUP(AM100,'シフト記号表（勤務時間帯）'!$C$6:$K$35,9,FALSE))</f>
        <v/>
      </c>
      <c r="AN101" s="309" t="str">
        <f>IF(AN100="","",VLOOKUP(AN100,'シフト記号表（勤務時間帯）'!$C$6:$K$35,9,FALSE))</f>
        <v/>
      </c>
      <c r="AO101" s="310" t="str">
        <f>IF(AO100="","",VLOOKUP(AO100,'シフト記号表（勤務時間帯）'!$C$6:$K$35,9,FALSE))</f>
        <v/>
      </c>
      <c r="AP101" s="310" t="str">
        <f>IF(AP100="","",VLOOKUP(AP100,'シフト記号表（勤務時間帯）'!$C$6:$K$35,9,FALSE))</f>
        <v/>
      </c>
      <c r="AQ101" s="310" t="str">
        <f>IF(AQ100="","",VLOOKUP(AQ100,'シフト記号表（勤務時間帯）'!$C$6:$K$35,9,FALSE))</f>
        <v/>
      </c>
      <c r="AR101" s="310" t="str">
        <f>IF(AR100="","",VLOOKUP(AR100,'シフト記号表（勤務時間帯）'!$C$6:$K$35,9,FALSE))</f>
        <v/>
      </c>
      <c r="AS101" s="310" t="str">
        <f>IF(AS100="","",VLOOKUP(AS100,'シフト記号表（勤務時間帯）'!$C$6:$K$35,9,FALSE))</f>
        <v/>
      </c>
      <c r="AT101" s="311" t="str">
        <f>IF(AT100="","",VLOOKUP(AT100,'シフト記号表（勤務時間帯）'!$C$6:$K$35,9,FALSE))</f>
        <v/>
      </c>
      <c r="AU101" s="309" t="str">
        <f>IF(AU100="","",VLOOKUP(AU100,'シフト記号表（勤務時間帯）'!$C$6:$K$35,9,FALSE))</f>
        <v/>
      </c>
      <c r="AV101" s="310" t="str">
        <f>IF(AV100="","",VLOOKUP(AV100,'シフト記号表（勤務時間帯）'!$C$6:$K$35,9,FALSE))</f>
        <v/>
      </c>
      <c r="AW101" s="310" t="str">
        <f>IF(AW100="","",VLOOKUP(AW100,'シフト記号表（勤務時間帯）'!$C$6:$K$35,9,FALSE))</f>
        <v/>
      </c>
      <c r="AX101" s="1009">
        <f>IF($BB$3="４週",SUM(S101:AT101),IF($BB$3="暦月",SUM(S101:AW101),""))</f>
        <v>0</v>
      </c>
      <c r="AY101" s="1010"/>
      <c r="AZ101" s="1011">
        <f>IF($BB$3="４週",AX101/4,IF($BB$3="暦月",'勤務形態一覧表（100名）'!AX101/('勤務形態一覧表（100名）'!$BB$8/7),""))</f>
        <v>0</v>
      </c>
      <c r="BA101" s="1012"/>
      <c r="BB101" s="1060"/>
      <c r="BC101" s="961"/>
      <c r="BD101" s="961"/>
      <c r="BE101" s="961"/>
      <c r="BF101" s="962"/>
    </row>
    <row r="102" spans="2:58" ht="20.25" customHeight="1" x14ac:dyDescent="0.2">
      <c r="B102" s="939"/>
      <c r="C102" s="1048"/>
      <c r="D102" s="1049"/>
      <c r="E102" s="1050"/>
      <c r="F102" s="369">
        <f>C100</f>
        <v>0</v>
      </c>
      <c r="G102" s="1024"/>
      <c r="H102" s="954"/>
      <c r="I102" s="955"/>
      <c r="J102" s="955"/>
      <c r="K102" s="956"/>
      <c r="L102" s="1029"/>
      <c r="M102" s="1030"/>
      <c r="N102" s="1030"/>
      <c r="O102" s="1031"/>
      <c r="P102" s="1013" t="s">
        <v>521</v>
      </c>
      <c r="Q102" s="1014"/>
      <c r="R102" s="1015"/>
      <c r="S102" s="313" t="str">
        <f>IF(S100="","",VLOOKUP(S100,'シフト記号表（勤務時間帯）'!$C$6:$U$35,19,FALSE))</f>
        <v/>
      </c>
      <c r="T102" s="314" t="str">
        <f>IF(T100="","",VLOOKUP(T100,'シフト記号表（勤務時間帯）'!$C$6:$U$35,19,FALSE))</f>
        <v/>
      </c>
      <c r="U102" s="314" t="str">
        <f>IF(U100="","",VLOOKUP(U100,'シフト記号表（勤務時間帯）'!$C$6:$U$35,19,FALSE))</f>
        <v/>
      </c>
      <c r="V102" s="314" t="str">
        <f>IF(V100="","",VLOOKUP(V100,'シフト記号表（勤務時間帯）'!$C$6:$U$35,19,FALSE))</f>
        <v/>
      </c>
      <c r="W102" s="314" t="str">
        <f>IF(W100="","",VLOOKUP(W100,'シフト記号表（勤務時間帯）'!$C$6:$U$35,19,FALSE))</f>
        <v/>
      </c>
      <c r="X102" s="314" t="str">
        <f>IF(X100="","",VLOOKUP(X100,'シフト記号表（勤務時間帯）'!$C$6:$U$35,19,FALSE))</f>
        <v/>
      </c>
      <c r="Y102" s="315" t="str">
        <f>IF(Y100="","",VLOOKUP(Y100,'シフト記号表（勤務時間帯）'!$C$6:$U$35,19,FALSE))</f>
        <v/>
      </c>
      <c r="Z102" s="313" t="str">
        <f>IF(Z100="","",VLOOKUP(Z100,'シフト記号表（勤務時間帯）'!$C$6:$U$35,19,FALSE))</f>
        <v/>
      </c>
      <c r="AA102" s="314" t="str">
        <f>IF(AA100="","",VLOOKUP(AA100,'シフト記号表（勤務時間帯）'!$C$6:$U$35,19,FALSE))</f>
        <v/>
      </c>
      <c r="AB102" s="314" t="str">
        <f>IF(AB100="","",VLOOKUP(AB100,'シフト記号表（勤務時間帯）'!$C$6:$U$35,19,FALSE))</f>
        <v/>
      </c>
      <c r="AC102" s="314" t="str">
        <f>IF(AC100="","",VLOOKUP(AC100,'シフト記号表（勤務時間帯）'!$C$6:$U$35,19,FALSE))</f>
        <v/>
      </c>
      <c r="AD102" s="314" t="str">
        <f>IF(AD100="","",VLOOKUP(AD100,'シフト記号表（勤務時間帯）'!$C$6:$U$35,19,FALSE))</f>
        <v/>
      </c>
      <c r="AE102" s="314" t="str">
        <f>IF(AE100="","",VLOOKUP(AE100,'シフト記号表（勤務時間帯）'!$C$6:$U$35,19,FALSE))</f>
        <v/>
      </c>
      <c r="AF102" s="315" t="str">
        <f>IF(AF100="","",VLOOKUP(AF100,'シフト記号表（勤務時間帯）'!$C$6:$U$35,19,FALSE))</f>
        <v/>
      </c>
      <c r="AG102" s="313" t="str">
        <f>IF(AG100="","",VLOOKUP(AG100,'シフト記号表（勤務時間帯）'!$C$6:$U$35,19,FALSE))</f>
        <v/>
      </c>
      <c r="AH102" s="314" t="str">
        <f>IF(AH100="","",VLOOKUP(AH100,'シフト記号表（勤務時間帯）'!$C$6:$U$35,19,FALSE))</f>
        <v/>
      </c>
      <c r="AI102" s="314" t="str">
        <f>IF(AI100="","",VLOOKUP(AI100,'シフト記号表（勤務時間帯）'!$C$6:$U$35,19,FALSE))</f>
        <v/>
      </c>
      <c r="AJ102" s="314" t="str">
        <f>IF(AJ100="","",VLOOKUP(AJ100,'シフト記号表（勤務時間帯）'!$C$6:$U$35,19,FALSE))</f>
        <v/>
      </c>
      <c r="AK102" s="314" t="str">
        <f>IF(AK100="","",VLOOKUP(AK100,'シフト記号表（勤務時間帯）'!$C$6:$U$35,19,FALSE))</f>
        <v/>
      </c>
      <c r="AL102" s="314" t="str">
        <f>IF(AL100="","",VLOOKUP(AL100,'シフト記号表（勤務時間帯）'!$C$6:$U$35,19,FALSE))</f>
        <v/>
      </c>
      <c r="AM102" s="315" t="str">
        <f>IF(AM100="","",VLOOKUP(AM100,'シフト記号表（勤務時間帯）'!$C$6:$U$35,19,FALSE))</f>
        <v/>
      </c>
      <c r="AN102" s="313" t="str">
        <f>IF(AN100="","",VLOOKUP(AN100,'シフト記号表（勤務時間帯）'!$C$6:$U$35,19,FALSE))</f>
        <v/>
      </c>
      <c r="AO102" s="314" t="str">
        <f>IF(AO100="","",VLOOKUP(AO100,'シフト記号表（勤務時間帯）'!$C$6:$U$35,19,FALSE))</f>
        <v/>
      </c>
      <c r="AP102" s="314" t="str">
        <f>IF(AP100="","",VLOOKUP(AP100,'シフト記号表（勤務時間帯）'!$C$6:$U$35,19,FALSE))</f>
        <v/>
      </c>
      <c r="AQ102" s="314" t="str">
        <f>IF(AQ100="","",VLOOKUP(AQ100,'シフト記号表（勤務時間帯）'!$C$6:$U$35,19,FALSE))</f>
        <v/>
      </c>
      <c r="AR102" s="314" t="str">
        <f>IF(AR100="","",VLOOKUP(AR100,'シフト記号表（勤務時間帯）'!$C$6:$U$35,19,FALSE))</f>
        <v/>
      </c>
      <c r="AS102" s="314" t="str">
        <f>IF(AS100="","",VLOOKUP(AS100,'シフト記号表（勤務時間帯）'!$C$6:$U$35,19,FALSE))</f>
        <v/>
      </c>
      <c r="AT102" s="315" t="str">
        <f>IF(AT100="","",VLOOKUP(AT100,'シフト記号表（勤務時間帯）'!$C$6:$U$35,19,FALSE))</f>
        <v/>
      </c>
      <c r="AU102" s="313" t="str">
        <f>IF(AU100="","",VLOOKUP(AU100,'シフト記号表（勤務時間帯）'!$C$6:$U$35,19,FALSE))</f>
        <v/>
      </c>
      <c r="AV102" s="314" t="str">
        <f>IF(AV100="","",VLOOKUP(AV100,'シフト記号表（勤務時間帯）'!$C$6:$U$35,19,FALSE))</f>
        <v/>
      </c>
      <c r="AW102" s="314" t="str">
        <f>IF(AW100="","",VLOOKUP(AW100,'シフト記号表（勤務時間帯）'!$C$6:$U$35,19,FALSE))</f>
        <v/>
      </c>
      <c r="AX102" s="1016">
        <f>IF($BB$3="４週",SUM(S102:AT102),IF($BB$3="暦月",SUM(S102:AW102),""))</f>
        <v>0</v>
      </c>
      <c r="AY102" s="1017"/>
      <c r="AZ102" s="1018">
        <f>IF($BB$3="４週",AX102/4,IF($BB$3="暦月",'勤務形態一覧表（100名）'!AX102/('勤務形態一覧表（100名）'!$BB$8/7),""))</f>
        <v>0</v>
      </c>
      <c r="BA102" s="1019"/>
      <c r="BB102" s="1061"/>
      <c r="BC102" s="1030"/>
      <c r="BD102" s="1030"/>
      <c r="BE102" s="1030"/>
      <c r="BF102" s="1031"/>
    </row>
    <row r="103" spans="2:58" ht="20.25" customHeight="1" x14ac:dyDescent="0.2">
      <c r="B103" s="939">
        <f>B100+1</f>
        <v>28</v>
      </c>
      <c r="C103" s="1042"/>
      <c r="D103" s="1043"/>
      <c r="E103" s="1044"/>
      <c r="F103" s="316"/>
      <c r="G103" s="1023"/>
      <c r="H103" s="1025"/>
      <c r="I103" s="955"/>
      <c r="J103" s="955"/>
      <c r="K103" s="956"/>
      <c r="L103" s="1026"/>
      <c r="M103" s="1027"/>
      <c r="N103" s="1027"/>
      <c r="O103" s="1028"/>
      <c r="P103" s="1032" t="s">
        <v>802</v>
      </c>
      <c r="Q103" s="1033"/>
      <c r="R103" s="1034"/>
      <c r="S103" s="366"/>
      <c r="T103" s="367"/>
      <c r="U103" s="367"/>
      <c r="V103" s="367"/>
      <c r="W103" s="367"/>
      <c r="X103" s="367"/>
      <c r="Y103" s="368"/>
      <c r="Z103" s="366"/>
      <c r="AA103" s="367"/>
      <c r="AB103" s="367"/>
      <c r="AC103" s="367"/>
      <c r="AD103" s="367"/>
      <c r="AE103" s="367"/>
      <c r="AF103" s="368"/>
      <c r="AG103" s="366"/>
      <c r="AH103" s="367"/>
      <c r="AI103" s="367"/>
      <c r="AJ103" s="367"/>
      <c r="AK103" s="367"/>
      <c r="AL103" s="367"/>
      <c r="AM103" s="368"/>
      <c r="AN103" s="366"/>
      <c r="AO103" s="367"/>
      <c r="AP103" s="367"/>
      <c r="AQ103" s="367"/>
      <c r="AR103" s="367"/>
      <c r="AS103" s="367"/>
      <c r="AT103" s="368"/>
      <c r="AU103" s="366"/>
      <c r="AV103" s="367"/>
      <c r="AW103" s="367"/>
      <c r="AX103" s="1109"/>
      <c r="AY103" s="1110"/>
      <c r="AZ103" s="1111"/>
      <c r="BA103" s="1112"/>
      <c r="BB103" s="1059"/>
      <c r="BC103" s="1027"/>
      <c r="BD103" s="1027"/>
      <c r="BE103" s="1027"/>
      <c r="BF103" s="1028"/>
    </row>
    <row r="104" spans="2:58" ht="20.25" customHeight="1" x14ac:dyDescent="0.2">
      <c r="B104" s="939"/>
      <c r="C104" s="1045"/>
      <c r="D104" s="1046"/>
      <c r="E104" s="1047"/>
      <c r="F104" s="308"/>
      <c r="G104" s="950"/>
      <c r="H104" s="954"/>
      <c r="I104" s="955"/>
      <c r="J104" s="955"/>
      <c r="K104" s="956"/>
      <c r="L104" s="960"/>
      <c r="M104" s="961"/>
      <c r="N104" s="961"/>
      <c r="O104" s="962"/>
      <c r="P104" s="1006" t="s">
        <v>520</v>
      </c>
      <c r="Q104" s="1007"/>
      <c r="R104" s="1008"/>
      <c r="S104" s="309" t="str">
        <f>IF(S103="","",VLOOKUP(S103,'シフト記号表（勤務時間帯）'!$C$6:$K$35,9,FALSE))</f>
        <v/>
      </c>
      <c r="T104" s="310" t="str">
        <f>IF(T103="","",VLOOKUP(T103,'シフト記号表（勤務時間帯）'!$C$6:$K$35,9,FALSE))</f>
        <v/>
      </c>
      <c r="U104" s="310" t="str">
        <f>IF(U103="","",VLOOKUP(U103,'シフト記号表（勤務時間帯）'!$C$6:$K$35,9,FALSE))</f>
        <v/>
      </c>
      <c r="V104" s="310" t="str">
        <f>IF(V103="","",VLOOKUP(V103,'シフト記号表（勤務時間帯）'!$C$6:$K$35,9,FALSE))</f>
        <v/>
      </c>
      <c r="W104" s="310" t="str">
        <f>IF(W103="","",VLOOKUP(W103,'シフト記号表（勤務時間帯）'!$C$6:$K$35,9,FALSE))</f>
        <v/>
      </c>
      <c r="X104" s="310" t="str">
        <f>IF(X103="","",VLOOKUP(X103,'シフト記号表（勤務時間帯）'!$C$6:$K$35,9,FALSE))</f>
        <v/>
      </c>
      <c r="Y104" s="311" t="str">
        <f>IF(Y103="","",VLOOKUP(Y103,'シフト記号表（勤務時間帯）'!$C$6:$K$35,9,FALSE))</f>
        <v/>
      </c>
      <c r="Z104" s="309" t="str">
        <f>IF(Z103="","",VLOOKUP(Z103,'シフト記号表（勤務時間帯）'!$C$6:$K$35,9,FALSE))</f>
        <v/>
      </c>
      <c r="AA104" s="310" t="str">
        <f>IF(AA103="","",VLOOKUP(AA103,'シフト記号表（勤務時間帯）'!$C$6:$K$35,9,FALSE))</f>
        <v/>
      </c>
      <c r="AB104" s="310" t="str">
        <f>IF(AB103="","",VLOOKUP(AB103,'シフト記号表（勤務時間帯）'!$C$6:$K$35,9,FALSE))</f>
        <v/>
      </c>
      <c r="AC104" s="310" t="str">
        <f>IF(AC103="","",VLOOKUP(AC103,'シフト記号表（勤務時間帯）'!$C$6:$K$35,9,FALSE))</f>
        <v/>
      </c>
      <c r="AD104" s="310" t="str">
        <f>IF(AD103="","",VLOOKUP(AD103,'シフト記号表（勤務時間帯）'!$C$6:$K$35,9,FALSE))</f>
        <v/>
      </c>
      <c r="AE104" s="310" t="str">
        <f>IF(AE103="","",VLOOKUP(AE103,'シフト記号表（勤務時間帯）'!$C$6:$K$35,9,FALSE))</f>
        <v/>
      </c>
      <c r="AF104" s="311" t="str">
        <f>IF(AF103="","",VLOOKUP(AF103,'シフト記号表（勤務時間帯）'!$C$6:$K$35,9,FALSE))</f>
        <v/>
      </c>
      <c r="AG104" s="309" t="str">
        <f>IF(AG103="","",VLOOKUP(AG103,'シフト記号表（勤務時間帯）'!$C$6:$K$35,9,FALSE))</f>
        <v/>
      </c>
      <c r="AH104" s="310" t="str">
        <f>IF(AH103="","",VLOOKUP(AH103,'シフト記号表（勤務時間帯）'!$C$6:$K$35,9,FALSE))</f>
        <v/>
      </c>
      <c r="AI104" s="310" t="str">
        <f>IF(AI103="","",VLOOKUP(AI103,'シフト記号表（勤務時間帯）'!$C$6:$K$35,9,FALSE))</f>
        <v/>
      </c>
      <c r="AJ104" s="310" t="str">
        <f>IF(AJ103="","",VLOOKUP(AJ103,'シフト記号表（勤務時間帯）'!$C$6:$K$35,9,FALSE))</f>
        <v/>
      </c>
      <c r="AK104" s="310" t="str">
        <f>IF(AK103="","",VLOOKUP(AK103,'シフト記号表（勤務時間帯）'!$C$6:$K$35,9,FALSE))</f>
        <v/>
      </c>
      <c r="AL104" s="310" t="str">
        <f>IF(AL103="","",VLOOKUP(AL103,'シフト記号表（勤務時間帯）'!$C$6:$K$35,9,FALSE))</f>
        <v/>
      </c>
      <c r="AM104" s="311" t="str">
        <f>IF(AM103="","",VLOOKUP(AM103,'シフト記号表（勤務時間帯）'!$C$6:$K$35,9,FALSE))</f>
        <v/>
      </c>
      <c r="AN104" s="309" t="str">
        <f>IF(AN103="","",VLOOKUP(AN103,'シフト記号表（勤務時間帯）'!$C$6:$K$35,9,FALSE))</f>
        <v/>
      </c>
      <c r="AO104" s="310" t="str">
        <f>IF(AO103="","",VLOOKUP(AO103,'シフト記号表（勤務時間帯）'!$C$6:$K$35,9,FALSE))</f>
        <v/>
      </c>
      <c r="AP104" s="310" t="str">
        <f>IF(AP103="","",VLOOKUP(AP103,'シフト記号表（勤務時間帯）'!$C$6:$K$35,9,FALSE))</f>
        <v/>
      </c>
      <c r="AQ104" s="310" t="str">
        <f>IF(AQ103="","",VLOOKUP(AQ103,'シフト記号表（勤務時間帯）'!$C$6:$K$35,9,FALSE))</f>
        <v/>
      </c>
      <c r="AR104" s="310" t="str">
        <f>IF(AR103="","",VLOOKUP(AR103,'シフト記号表（勤務時間帯）'!$C$6:$K$35,9,FALSE))</f>
        <v/>
      </c>
      <c r="AS104" s="310" t="str">
        <f>IF(AS103="","",VLOOKUP(AS103,'シフト記号表（勤務時間帯）'!$C$6:$K$35,9,FALSE))</f>
        <v/>
      </c>
      <c r="AT104" s="311" t="str">
        <f>IF(AT103="","",VLOOKUP(AT103,'シフト記号表（勤務時間帯）'!$C$6:$K$35,9,FALSE))</f>
        <v/>
      </c>
      <c r="AU104" s="309" t="str">
        <f>IF(AU103="","",VLOOKUP(AU103,'シフト記号表（勤務時間帯）'!$C$6:$K$35,9,FALSE))</f>
        <v/>
      </c>
      <c r="AV104" s="310" t="str">
        <f>IF(AV103="","",VLOOKUP(AV103,'シフト記号表（勤務時間帯）'!$C$6:$K$35,9,FALSE))</f>
        <v/>
      </c>
      <c r="AW104" s="310" t="str">
        <f>IF(AW103="","",VLOOKUP(AW103,'シフト記号表（勤務時間帯）'!$C$6:$K$35,9,FALSE))</f>
        <v/>
      </c>
      <c r="AX104" s="1009">
        <f>IF($BB$3="４週",SUM(S104:AT104),IF($BB$3="暦月",SUM(S104:AW104),""))</f>
        <v>0</v>
      </c>
      <c r="AY104" s="1010"/>
      <c r="AZ104" s="1011">
        <f>IF($BB$3="４週",AX104/4,IF($BB$3="暦月",'勤務形態一覧表（100名）'!AX104/('勤務形態一覧表（100名）'!$BB$8/7),""))</f>
        <v>0</v>
      </c>
      <c r="BA104" s="1012"/>
      <c r="BB104" s="1060"/>
      <c r="BC104" s="961"/>
      <c r="BD104" s="961"/>
      <c r="BE104" s="961"/>
      <c r="BF104" s="962"/>
    </row>
    <row r="105" spans="2:58" ht="20.25" customHeight="1" x14ac:dyDescent="0.2">
      <c r="B105" s="939"/>
      <c r="C105" s="1048"/>
      <c r="D105" s="1049"/>
      <c r="E105" s="1050"/>
      <c r="F105" s="369">
        <f>C103</f>
        <v>0</v>
      </c>
      <c r="G105" s="1024"/>
      <c r="H105" s="954"/>
      <c r="I105" s="955"/>
      <c r="J105" s="955"/>
      <c r="K105" s="956"/>
      <c r="L105" s="1029"/>
      <c r="M105" s="1030"/>
      <c r="N105" s="1030"/>
      <c r="O105" s="1031"/>
      <c r="P105" s="1013" t="s">
        <v>521</v>
      </c>
      <c r="Q105" s="1014"/>
      <c r="R105" s="1015"/>
      <c r="S105" s="313" t="str">
        <f>IF(S103="","",VLOOKUP(S103,'シフト記号表（勤務時間帯）'!$C$6:$U$35,19,FALSE))</f>
        <v/>
      </c>
      <c r="T105" s="314" t="str">
        <f>IF(T103="","",VLOOKUP(T103,'シフト記号表（勤務時間帯）'!$C$6:$U$35,19,FALSE))</f>
        <v/>
      </c>
      <c r="U105" s="314" t="str">
        <f>IF(U103="","",VLOOKUP(U103,'シフト記号表（勤務時間帯）'!$C$6:$U$35,19,FALSE))</f>
        <v/>
      </c>
      <c r="V105" s="314" t="str">
        <f>IF(V103="","",VLOOKUP(V103,'シフト記号表（勤務時間帯）'!$C$6:$U$35,19,FALSE))</f>
        <v/>
      </c>
      <c r="W105" s="314" t="str">
        <f>IF(W103="","",VLOOKUP(W103,'シフト記号表（勤務時間帯）'!$C$6:$U$35,19,FALSE))</f>
        <v/>
      </c>
      <c r="X105" s="314" t="str">
        <f>IF(X103="","",VLOOKUP(X103,'シフト記号表（勤務時間帯）'!$C$6:$U$35,19,FALSE))</f>
        <v/>
      </c>
      <c r="Y105" s="315" t="str">
        <f>IF(Y103="","",VLOOKUP(Y103,'シフト記号表（勤務時間帯）'!$C$6:$U$35,19,FALSE))</f>
        <v/>
      </c>
      <c r="Z105" s="313" t="str">
        <f>IF(Z103="","",VLOOKUP(Z103,'シフト記号表（勤務時間帯）'!$C$6:$U$35,19,FALSE))</f>
        <v/>
      </c>
      <c r="AA105" s="314" t="str">
        <f>IF(AA103="","",VLOOKUP(AA103,'シフト記号表（勤務時間帯）'!$C$6:$U$35,19,FALSE))</f>
        <v/>
      </c>
      <c r="AB105" s="314" t="str">
        <f>IF(AB103="","",VLOOKUP(AB103,'シフト記号表（勤務時間帯）'!$C$6:$U$35,19,FALSE))</f>
        <v/>
      </c>
      <c r="AC105" s="314" t="str">
        <f>IF(AC103="","",VLOOKUP(AC103,'シフト記号表（勤務時間帯）'!$C$6:$U$35,19,FALSE))</f>
        <v/>
      </c>
      <c r="AD105" s="314" t="str">
        <f>IF(AD103="","",VLOOKUP(AD103,'シフト記号表（勤務時間帯）'!$C$6:$U$35,19,FALSE))</f>
        <v/>
      </c>
      <c r="AE105" s="314" t="str">
        <f>IF(AE103="","",VLOOKUP(AE103,'シフト記号表（勤務時間帯）'!$C$6:$U$35,19,FALSE))</f>
        <v/>
      </c>
      <c r="AF105" s="315" t="str">
        <f>IF(AF103="","",VLOOKUP(AF103,'シフト記号表（勤務時間帯）'!$C$6:$U$35,19,FALSE))</f>
        <v/>
      </c>
      <c r="AG105" s="313" t="str">
        <f>IF(AG103="","",VLOOKUP(AG103,'シフト記号表（勤務時間帯）'!$C$6:$U$35,19,FALSE))</f>
        <v/>
      </c>
      <c r="AH105" s="314" t="str">
        <f>IF(AH103="","",VLOOKUP(AH103,'シフト記号表（勤務時間帯）'!$C$6:$U$35,19,FALSE))</f>
        <v/>
      </c>
      <c r="AI105" s="314" t="str">
        <f>IF(AI103="","",VLOOKUP(AI103,'シフト記号表（勤務時間帯）'!$C$6:$U$35,19,FALSE))</f>
        <v/>
      </c>
      <c r="AJ105" s="314" t="str">
        <f>IF(AJ103="","",VLOOKUP(AJ103,'シフト記号表（勤務時間帯）'!$C$6:$U$35,19,FALSE))</f>
        <v/>
      </c>
      <c r="AK105" s="314" t="str">
        <f>IF(AK103="","",VLOOKUP(AK103,'シフト記号表（勤務時間帯）'!$C$6:$U$35,19,FALSE))</f>
        <v/>
      </c>
      <c r="AL105" s="314" t="str">
        <f>IF(AL103="","",VLOOKUP(AL103,'シフト記号表（勤務時間帯）'!$C$6:$U$35,19,FALSE))</f>
        <v/>
      </c>
      <c r="AM105" s="315" t="str">
        <f>IF(AM103="","",VLOOKUP(AM103,'シフト記号表（勤務時間帯）'!$C$6:$U$35,19,FALSE))</f>
        <v/>
      </c>
      <c r="AN105" s="313" t="str">
        <f>IF(AN103="","",VLOOKUP(AN103,'シフト記号表（勤務時間帯）'!$C$6:$U$35,19,FALSE))</f>
        <v/>
      </c>
      <c r="AO105" s="314" t="str">
        <f>IF(AO103="","",VLOOKUP(AO103,'シフト記号表（勤務時間帯）'!$C$6:$U$35,19,FALSE))</f>
        <v/>
      </c>
      <c r="AP105" s="314" t="str">
        <f>IF(AP103="","",VLOOKUP(AP103,'シフト記号表（勤務時間帯）'!$C$6:$U$35,19,FALSE))</f>
        <v/>
      </c>
      <c r="AQ105" s="314" t="str">
        <f>IF(AQ103="","",VLOOKUP(AQ103,'シフト記号表（勤務時間帯）'!$C$6:$U$35,19,FALSE))</f>
        <v/>
      </c>
      <c r="AR105" s="314" t="str">
        <f>IF(AR103="","",VLOOKUP(AR103,'シフト記号表（勤務時間帯）'!$C$6:$U$35,19,FALSE))</f>
        <v/>
      </c>
      <c r="AS105" s="314" t="str">
        <f>IF(AS103="","",VLOOKUP(AS103,'シフト記号表（勤務時間帯）'!$C$6:$U$35,19,FALSE))</f>
        <v/>
      </c>
      <c r="AT105" s="315" t="str">
        <f>IF(AT103="","",VLOOKUP(AT103,'シフト記号表（勤務時間帯）'!$C$6:$U$35,19,FALSE))</f>
        <v/>
      </c>
      <c r="AU105" s="313" t="str">
        <f>IF(AU103="","",VLOOKUP(AU103,'シフト記号表（勤務時間帯）'!$C$6:$U$35,19,FALSE))</f>
        <v/>
      </c>
      <c r="AV105" s="314" t="str">
        <f>IF(AV103="","",VLOOKUP(AV103,'シフト記号表（勤務時間帯）'!$C$6:$U$35,19,FALSE))</f>
        <v/>
      </c>
      <c r="AW105" s="314" t="str">
        <f>IF(AW103="","",VLOOKUP(AW103,'シフト記号表（勤務時間帯）'!$C$6:$U$35,19,FALSE))</f>
        <v/>
      </c>
      <c r="AX105" s="1016">
        <f>IF($BB$3="４週",SUM(S105:AT105),IF($BB$3="暦月",SUM(S105:AW105),""))</f>
        <v>0</v>
      </c>
      <c r="AY105" s="1017"/>
      <c r="AZ105" s="1018">
        <f>IF($BB$3="４週",AX105/4,IF($BB$3="暦月",'勤務形態一覧表（100名）'!AX105/('勤務形態一覧表（100名）'!$BB$8/7),""))</f>
        <v>0</v>
      </c>
      <c r="BA105" s="1019"/>
      <c r="BB105" s="1061"/>
      <c r="BC105" s="1030"/>
      <c r="BD105" s="1030"/>
      <c r="BE105" s="1030"/>
      <c r="BF105" s="1031"/>
    </row>
    <row r="106" spans="2:58" ht="20.25" customHeight="1" x14ac:dyDescent="0.2">
      <c r="B106" s="939">
        <f>B103+1</f>
        <v>29</v>
      </c>
      <c r="C106" s="1042"/>
      <c r="D106" s="1043"/>
      <c r="E106" s="1044"/>
      <c r="F106" s="316"/>
      <c r="G106" s="1023"/>
      <c r="H106" s="1025"/>
      <c r="I106" s="955"/>
      <c r="J106" s="955"/>
      <c r="K106" s="956"/>
      <c r="L106" s="1026"/>
      <c r="M106" s="1027"/>
      <c r="N106" s="1027"/>
      <c r="O106" s="1028"/>
      <c r="P106" s="1032" t="s">
        <v>802</v>
      </c>
      <c r="Q106" s="1033"/>
      <c r="R106" s="1034"/>
      <c r="S106" s="366"/>
      <c r="T106" s="367"/>
      <c r="U106" s="367"/>
      <c r="V106" s="367"/>
      <c r="W106" s="367"/>
      <c r="X106" s="367"/>
      <c r="Y106" s="368"/>
      <c r="Z106" s="366"/>
      <c r="AA106" s="367"/>
      <c r="AB106" s="367"/>
      <c r="AC106" s="367"/>
      <c r="AD106" s="367"/>
      <c r="AE106" s="367"/>
      <c r="AF106" s="368"/>
      <c r="AG106" s="366"/>
      <c r="AH106" s="367"/>
      <c r="AI106" s="367"/>
      <c r="AJ106" s="367"/>
      <c r="AK106" s="367"/>
      <c r="AL106" s="367"/>
      <c r="AM106" s="368"/>
      <c r="AN106" s="366"/>
      <c r="AO106" s="367"/>
      <c r="AP106" s="367"/>
      <c r="AQ106" s="367"/>
      <c r="AR106" s="367"/>
      <c r="AS106" s="367"/>
      <c r="AT106" s="368"/>
      <c r="AU106" s="366"/>
      <c r="AV106" s="367"/>
      <c r="AW106" s="367"/>
      <c r="AX106" s="1109"/>
      <c r="AY106" s="1110"/>
      <c r="AZ106" s="1111"/>
      <c r="BA106" s="1112"/>
      <c r="BB106" s="1059"/>
      <c r="BC106" s="1027"/>
      <c r="BD106" s="1027"/>
      <c r="BE106" s="1027"/>
      <c r="BF106" s="1028"/>
    </row>
    <row r="107" spans="2:58" ht="20.25" customHeight="1" x14ac:dyDescent="0.2">
      <c r="B107" s="939"/>
      <c r="C107" s="1045"/>
      <c r="D107" s="1046"/>
      <c r="E107" s="1047"/>
      <c r="F107" s="308"/>
      <c r="G107" s="950"/>
      <c r="H107" s="954"/>
      <c r="I107" s="955"/>
      <c r="J107" s="955"/>
      <c r="K107" s="956"/>
      <c r="L107" s="960"/>
      <c r="M107" s="961"/>
      <c r="N107" s="961"/>
      <c r="O107" s="962"/>
      <c r="P107" s="1006" t="s">
        <v>520</v>
      </c>
      <c r="Q107" s="1007"/>
      <c r="R107" s="1008"/>
      <c r="S107" s="309" t="str">
        <f>IF(S106="","",VLOOKUP(S106,'シフト記号表（勤務時間帯）'!$C$6:$K$35,9,FALSE))</f>
        <v/>
      </c>
      <c r="T107" s="310" t="str">
        <f>IF(T106="","",VLOOKUP(T106,'シフト記号表（勤務時間帯）'!$C$6:$K$35,9,FALSE))</f>
        <v/>
      </c>
      <c r="U107" s="310" t="str">
        <f>IF(U106="","",VLOOKUP(U106,'シフト記号表（勤務時間帯）'!$C$6:$K$35,9,FALSE))</f>
        <v/>
      </c>
      <c r="V107" s="310" t="str">
        <f>IF(V106="","",VLOOKUP(V106,'シフト記号表（勤務時間帯）'!$C$6:$K$35,9,FALSE))</f>
        <v/>
      </c>
      <c r="W107" s="310" t="str">
        <f>IF(W106="","",VLOOKUP(W106,'シフト記号表（勤務時間帯）'!$C$6:$K$35,9,FALSE))</f>
        <v/>
      </c>
      <c r="X107" s="310" t="str">
        <f>IF(X106="","",VLOOKUP(X106,'シフト記号表（勤務時間帯）'!$C$6:$K$35,9,FALSE))</f>
        <v/>
      </c>
      <c r="Y107" s="311" t="str">
        <f>IF(Y106="","",VLOOKUP(Y106,'シフト記号表（勤務時間帯）'!$C$6:$K$35,9,FALSE))</f>
        <v/>
      </c>
      <c r="Z107" s="309" t="str">
        <f>IF(Z106="","",VLOOKUP(Z106,'シフト記号表（勤務時間帯）'!$C$6:$K$35,9,FALSE))</f>
        <v/>
      </c>
      <c r="AA107" s="310" t="str">
        <f>IF(AA106="","",VLOOKUP(AA106,'シフト記号表（勤務時間帯）'!$C$6:$K$35,9,FALSE))</f>
        <v/>
      </c>
      <c r="AB107" s="310" t="str">
        <f>IF(AB106="","",VLOOKUP(AB106,'シフト記号表（勤務時間帯）'!$C$6:$K$35,9,FALSE))</f>
        <v/>
      </c>
      <c r="AC107" s="310" t="str">
        <f>IF(AC106="","",VLOOKUP(AC106,'シフト記号表（勤務時間帯）'!$C$6:$K$35,9,FALSE))</f>
        <v/>
      </c>
      <c r="AD107" s="310" t="str">
        <f>IF(AD106="","",VLOOKUP(AD106,'シフト記号表（勤務時間帯）'!$C$6:$K$35,9,FALSE))</f>
        <v/>
      </c>
      <c r="AE107" s="310" t="str">
        <f>IF(AE106="","",VLOOKUP(AE106,'シフト記号表（勤務時間帯）'!$C$6:$K$35,9,FALSE))</f>
        <v/>
      </c>
      <c r="AF107" s="311" t="str">
        <f>IF(AF106="","",VLOOKUP(AF106,'シフト記号表（勤務時間帯）'!$C$6:$K$35,9,FALSE))</f>
        <v/>
      </c>
      <c r="AG107" s="309" t="str">
        <f>IF(AG106="","",VLOOKUP(AG106,'シフト記号表（勤務時間帯）'!$C$6:$K$35,9,FALSE))</f>
        <v/>
      </c>
      <c r="AH107" s="310" t="str">
        <f>IF(AH106="","",VLOOKUP(AH106,'シフト記号表（勤務時間帯）'!$C$6:$K$35,9,FALSE))</f>
        <v/>
      </c>
      <c r="AI107" s="310" t="str">
        <f>IF(AI106="","",VLOOKUP(AI106,'シフト記号表（勤務時間帯）'!$C$6:$K$35,9,FALSE))</f>
        <v/>
      </c>
      <c r="AJ107" s="310" t="str">
        <f>IF(AJ106="","",VLOOKUP(AJ106,'シフト記号表（勤務時間帯）'!$C$6:$K$35,9,FALSE))</f>
        <v/>
      </c>
      <c r="AK107" s="310" t="str">
        <f>IF(AK106="","",VLOOKUP(AK106,'シフト記号表（勤務時間帯）'!$C$6:$K$35,9,FALSE))</f>
        <v/>
      </c>
      <c r="AL107" s="310" t="str">
        <f>IF(AL106="","",VLOOKUP(AL106,'シフト記号表（勤務時間帯）'!$C$6:$K$35,9,FALSE))</f>
        <v/>
      </c>
      <c r="AM107" s="311" t="str">
        <f>IF(AM106="","",VLOOKUP(AM106,'シフト記号表（勤務時間帯）'!$C$6:$K$35,9,FALSE))</f>
        <v/>
      </c>
      <c r="AN107" s="309" t="str">
        <f>IF(AN106="","",VLOOKUP(AN106,'シフト記号表（勤務時間帯）'!$C$6:$K$35,9,FALSE))</f>
        <v/>
      </c>
      <c r="AO107" s="310" t="str">
        <f>IF(AO106="","",VLOOKUP(AO106,'シフト記号表（勤務時間帯）'!$C$6:$K$35,9,FALSE))</f>
        <v/>
      </c>
      <c r="AP107" s="310" t="str">
        <f>IF(AP106="","",VLOOKUP(AP106,'シフト記号表（勤務時間帯）'!$C$6:$K$35,9,FALSE))</f>
        <v/>
      </c>
      <c r="AQ107" s="310" t="str">
        <f>IF(AQ106="","",VLOOKUP(AQ106,'シフト記号表（勤務時間帯）'!$C$6:$K$35,9,FALSE))</f>
        <v/>
      </c>
      <c r="AR107" s="310" t="str">
        <f>IF(AR106="","",VLOOKUP(AR106,'シフト記号表（勤務時間帯）'!$C$6:$K$35,9,FALSE))</f>
        <v/>
      </c>
      <c r="AS107" s="310" t="str">
        <f>IF(AS106="","",VLOOKUP(AS106,'シフト記号表（勤務時間帯）'!$C$6:$K$35,9,FALSE))</f>
        <v/>
      </c>
      <c r="AT107" s="311" t="str">
        <f>IF(AT106="","",VLOOKUP(AT106,'シフト記号表（勤務時間帯）'!$C$6:$K$35,9,FALSE))</f>
        <v/>
      </c>
      <c r="AU107" s="309" t="str">
        <f>IF(AU106="","",VLOOKUP(AU106,'シフト記号表（勤務時間帯）'!$C$6:$K$35,9,FALSE))</f>
        <v/>
      </c>
      <c r="AV107" s="310" t="str">
        <f>IF(AV106="","",VLOOKUP(AV106,'シフト記号表（勤務時間帯）'!$C$6:$K$35,9,FALSE))</f>
        <v/>
      </c>
      <c r="AW107" s="310" t="str">
        <f>IF(AW106="","",VLOOKUP(AW106,'シフト記号表（勤務時間帯）'!$C$6:$K$35,9,FALSE))</f>
        <v/>
      </c>
      <c r="AX107" s="1009">
        <f>IF($BB$3="４週",SUM(S107:AT107),IF($BB$3="暦月",SUM(S107:AW107),""))</f>
        <v>0</v>
      </c>
      <c r="AY107" s="1010"/>
      <c r="AZ107" s="1011">
        <f>IF($BB$3="４週",AX107/4,IF($BB$3="暦月",'勤務形態一覧表（100名）'!AX107/('勤務形態一覧表（100名）'!$BB$8/7),""))</f>
        <v>0</v>
      </c>
      <c r="BA107" s="1012"/>
      <c r="BB107" s="1060"/>
      <c r="BC107" s="961"/>
      <c r="BD107" s="961"/>
      <c r="BE107" s="961"/>
      <c r="BF107" s="962"/>
    </row>
    <row r="108" spans="2:58" ht="20.25" customHeight="1" x14ac:dyDescent="0.2">
      <c r="B108" s="939"/>
      <c r="C108" s="1048"/>
      <c r="D108" s="1049"/>
      <c r="E108" s="1050"/>
      <c r="F108" s="369">
        <f>C106</f>
        <v>0</v>
      </c>
      <c r="G108" s="1024"/>
      <c r="H108" s="954"/>
      <c r="I108" s="955"/>
      <c r="J108" s="955"/>
      <c r="K108" s="956"/>
      <c r="L108" s="1029"/>
      <c r="M108" s="1030"/>
      <c r="N108" s="1030"/>
      <c r="O108" s="1031"/>
      <c r="P108" s="1013" t="s">
        <v>521</v>
      </c>
      <c r="Q108" s="1014"/>
      <c r="R108" s="1015"/>
      <c r="S108" s="313" t="str">
        <f>IF(S106="","",VLOOKUP(S106,'シフト記号表（勤務時間帯）'!$C$6:$U$35,19,FALSE))</f>
        <v/>
      </c>
      <c r="T108" s="314" t="str">
        <f>IF(T106="","",VLOOKUP(T106,'シフト記号表（勤務時間帯）'!$C$6:$U$35,19,FALSE))</f>
        <v/>
      </c>
      <c r="U108" s="314" t="str">
        <f>IF(U106="","",VLOOKUP(U106,'シフト記号表（勤務時間帯）'!$C$6:$U$35,19,FALSE))</f>
        <v/>
      </c>
      <c r="V108" s="314" t="str">
        <f>IF(V106="","",VLOOKUP(V106,'シフト記号表（勤務時間帯）'!$C$6:$U$35,19,FALSE))</f>
        <v/>
      </c>
      <c r="W108" s="314" t="str">
        <f>IF(W106="","",VLOOKUP(W106,'シフト記号表（勤務時間帯）'!$C$6:$U$35,19,FALSE))</f>
        <v/>
      </c>
      <c r="X108" s="314" t="str">
        <f>IF(X106="","",VLOOKUP(X106,'シフト記号表（勤務時間帯）'!$C$6:$U$35,19,FALSE))</f>
        <v/>
      </c>
      <c r="Y108" s="315" t="str">
        <f>IF(Y106="","",VLOOKUP(Y106,'シフト記号表（勤務時間帯）'!$C$6:$U$35,19,FALSE))</f>
        <v/>
      </c>
      <c r="Z108" s="313" t="str">
        <f>IF(Z106="","",VLOOKUP(Z106,'シフト記号表（勤務時間帯）'!$C$6:$U$35,19,FALSE))</f>
        <v/>
      </c>
      <c r="AA108" s="314" t="str">
        <f>IF(AA106="","",VLOOKUP(AA106,'シフト記号表（勤務時間帯）'!$C$6:$U$35,19,FALSE))</f>
        <v/>
      </c>
      <c r="AB108" s="314" t="str">
        <f>IF(AB106="","",VLOOKUP(AB106,'シフト記号表（勤務時間帯）'!$C$6:$U$35,19,FALSE))</f>
        <v/>
      </c>
      <c r="AC108" s="314" t="str">
        <f>IF(AC106="","",VLOOKUP(AC106,'シフト記号表（勤務時間帯）'!$C$6:$U$35,19,FALSE))</f>
        <v/>
      </c>
      <c r="AD108" s="314" t="str">
        <f>IF(AD106="","",VLOOKUP(AD106,'シフト記号表（勤務時間帯）'!$C$6:$U$35,19,FALSE))</f>
        <v/>
      </c>
      <c r="AE108" s="314" t="str">
        <f>IF(AE106="","",VLOOKUP(AE106,'シフト記号表（勤務時間帯）'!$C$6:$U$35,19,FALSE))</f>
        <v/>
      </c>
      <c r="AF108" s="315" t="str">
        <f>IF(AF106="","",VLOOKUP(AF106,'シフト記号表（勤務時間帯）'!$C$6:$U$35,19,FALSE))</f>
        <v/>
      </c>
      <c r="AG108" s="313" t="str">
        <f>IF(AG106="","",VLOOKUP(AG106,'シフト記号表（勤務時間帯）'!$C$6:$U$35,19,FALSE))</f>
        <v/>
      </c>
      <c r="AH108" s="314" t="str">
        <f>IF(AH106="","",VLOOKUP(AH106,'シフト記号表（勤務時間帯）'!$C$6:$U$35,19,FALSE))</f>
        <v/>
      </c>
      <c r="AI108" s="314" t="str">
        <f>IF(AI106="","",VLOOKUP(AI106,'シフト記号表（勤務時間帯）'!$C$6:$U$35,19,FALSE))</f>
        <v/>
      </c>
      <c r="AJ108" s="314" t="str">
        <f>IF(AJ106="","",VLOOKUP(AJ106,'シフト記号表（勤務時間帯）'!$C$6:$U$35,19,FALSE))</f>
        <v/>
      </c>
      <c r="AK108" s="314" t="str">
        <f>IF(AK106="","",VLOOKUP(AK106,'シフト記号表（勤務時間帯）'!$C$6:$U$35,19,FALSE))</f>
        <v/>
      </c>
      <c r="AL108" s="314" t="str">
        <f>IF(AL106="","",VLOOKUP(AL106,'シフト記号表（勤務時間帯）'!$C$6:$U$35,19,FALSE))</f>
        <v/>
      </c>
      <c r="AM108" s="315" t="str">
        <f>IF(AM106="","",VLOOKUP(AM106,'シフト記号表（勤務時間帯）'!$C$6:$U$35,19,FALSE))</f>
        <v/>
      </c>
      <c r="AN108" s="313" t="str">
        <f>IF(AN106="","",VLOOKUP(AN106,'シフト記号表（勤務時間帯）'!$C$6:$U$35,19,FALSE))</f>
        <v/>
      </c>
      <c r="AO108" s="314" t="str">
        <f>IF(AO106="","",VLOOKUP(AO106,'シフト記号表（勤務時間帯）'!$C$6:$U$35,19,FALSE))</f>
        <v/>
      </c>
      <c r="AP108" s="314" t="str">
        <f>IF(AP106="","",VLOOKUP(AP106,'シフト記号表（勤務時間帯）'!$C$6:$U$35,19,FALSE))</f>
        <v/>
      </c>
      <c r="AQ108" s="314" t="str">
        <f>IF(AQ106="","",VLOOKUP(AQ106,'シフト記号表（勤務時間帯）'!$C$6:$U$35,19,FALSE))</f>
        <v/>
      </c>
      <c r="AR108" s="314" t="str">
        <f>IF(AR106="","",VLOOKUP(AR106,'シフト記号表（勤務時間帯）'!$C$6:$U$35,19,FALSE))</f>
        <v/>
      </c>
      <c r="AS108" s="314" t="str">
        <f>IF(AS106="","",VLOOKUP(AS106,'シフト記号表（勤務時間帯）'!$C$6:$U$35,19,FALSE))</f>
        <v/>
      </c>
      <c r="AT108" s="315" t="str">
        <f>IF(AT106="","",VLOOKUP(AT106,'シフト記号表（勤務時間帯）'!$C$6:$U$35,19,FALSE))</f>
        <v/>
      </c>
      <c r="AU108" s="313" t="str">
        <f>IF(AU106="","",VLOOKUP(AU106,'シフト記号表（勤務時間帯）'!$C$6:$U$35,19,FALSE))</f>
        <v/>
      </c>
      <c r="AV108" s="314" t="str">
        <f>IF(AV106="","",VLOOKUP(AV106,'シフト記号表（勤務時間帯）'!$C$6:$U$35,19,FALSE))</f>
        <v/>
      </c>
      <c r="AW108" s="314" t="str">
        <f>IF(AW106="","",VLOOKUP(AW106,'シフト記号表（勤務時間帯）'!$C$6:$U$35,19,FALSE))</f>
        <v/>
      </c>
      <c r="AX108" s="1016">
        <f>IF($BB$3="４週",SUM(S108:AT108),IF($BB$3="暦月",SUM(S108:AW108),""))</f>
        <v>0</v>
      </c>
      <c r="AY108" s="1017"/>
      <c r="AZ108" s="1018">
        <f>IF($BB$3="４週",AX108/4,IF($BB$3="暦月",'勤務形態一覧表（100名）'!AX108/('勤務形態一覧表（100名）'!$BB$8/7),""))</f>
        <v>0</v>
      </c>
      <c r="BA108" s="1019"/>
      <c r="BB108" s="1061"/>
      <c r="BC108" s="1030"/>
      <c r="BD108" s="1030"/>
      <c r="BE108" s="1030"/>
      <c r="BF108" s="1031"/>
    </row>
    <row r="109" spans="2:58" ht="20.25" customHeight="1" x14ac:dyDescent="0.2">
      <c r="B109" s="939">
        <f>B106+1</f>
        <v>30</v>
      </c>
      <c r="C109" s="1042"/>
      <c r="D109" s="1043"/>
      <c r="E109" s="1044"/>
      <c r="F109" s="316"/>
      <c r="G109" s="1023"/>
      <c r="H109" s="1025"/>
      <c r="I109" s="955"/>
      <c r="J109" s="955"/>
      <c r="K109" s="956"/>
      <c r="L109" s="1026"/>
      <c r="M109" s="1027"/>
      <c r="N109" s="1027"/>
      <c r="O109" s="1028"/>
      <c r="P109" s="1032" t="s">
        <v>802</v>
      </c>
      <c r="Q109" s="1033"/>
      <c r="R109" s="1034"/>
      <c r="S109" s="366"/>
      <c r="T109" s="367"/>
      <c r="U109" s="367"/>
      <c r="V109" s="367"/>
      <c r="W109" s="367"/>
      <c r="X109" s="367"/>
      <c r="Y109" s="368"/>
      <c r="Z109" s="366"/>
      <c r="AA109" s="367"/>
      <c r="AB109" s="367"/>
      <c r="AC109" s="367"/>
      <c r="AD109" s="367"/>
      <c r="AE109" s="367"/>
      <c r="AF109" s="368"/>
      <c r="AG109" s="366"/>
      <c r="AH109" s="367"/>
      <c r="AI109" s="367"/>
      <c r="AJ109" s="367"/>
      <c r="AK109" s="367"/>
      <c r="AL109" s="367"/>
      <c r="AM109" s="368"/>
      <c r="AN109" s="366"/>
      <c r="AO109" s="367"/>
      <c r="AP109" s="367"/>
      <c r="AQ109" s="367"/>
      <c r="AR109" s="367"/>
      <c r="AS109" s="367"/>
      <c r="AT109" s="368"/>
      <c r="AU109" s="366"/>
      <c r="AV109" s="367"/>
      <c r="AW109" s="367"/>
      <c r="AX109" s="1109"/>
      <c r="AY109" s="1110"/>
      <c r="AZ109" s="1111"/>
      <c r="BA109" s="1112"/>
      <c r="BB109" s="1059"/>
      <c r="BC109" s="1027"/>
      <c r="BD109" s="1027"/>
      <c r="BE109" s="1027"/>
      <c r="BF109" s="1028"/>
    </row>
    <row r="110" spans="2:58" ht="20.25" customHeight="1" x14ac:dyDescent="0.2">
      <c r="B110" s="939"/>
      <c r="C110" s="1045"/>
      <c r="D110" s="1046"/>
      <c r="E110" s="1047"/>
      <c r="F110" s="308"/>
      <c r="G110" s="950"/>
      <c r="H110" s="954"/>
      <c r="I110" s="955"/>
      <c r="J110" s="955"/>
      <c r="K110" s="956"/>
      <c r="L110" s="960"/>
      <c r="M110" s="961"/>
      <c r="N110" s="961"/>
      <c r="O110" s="962"/>
      <c r="P110" s="1006" t="s">
        <v>520</v>
      </c>
      <c r="Q110" s="1007"/>
      <c r="R110" s="1008"/>
      <c r="S110" s="309" t="str">
        <f>IF(S109="","",VLOOKUP(S109,'シフト記号表（勤務時間帯）'!$C$6:$K$35,9,FALSE))</f>
        <v/>
      </c>
      <c r="T110" s="310" t="str">
        <f>IF(T109="","",VLOOKUP(T109,'シフト記号表（勤務時間帯）'!$C$6:$K$35,9,FALSE))</f>
        <v/>
      </c>
      <c r="U110" s="310" t="str">
        <f>IF(U109="","",VLOOKUP(U109,'シフト記号表（勤務時間帯）'!$C$6:$K$35,9,FALSE))</f>
        <v/>
      </c>
      <c r="V110" s="310" t="str">
        <f>IF(V109="","",VLOOKUP(V109,'シフト記号表（勤務時間帯）'!$C$6:$K$35,9,FALSE))</f>
        <v/>
      </c>
      <c r="W110" s="310" t="str">
        <f>IF(W109="","",VLOOKUP(W109,'シフト記号表（勤務時間帯）'!$C$6:$K$35,9,FALSE))</f>
        <v/>
      </c>
      <c r="X110" s="310" t="str">
        <f>IF(X109="","",VLOOKUP(X109,'シフト記号表（勤務時間帯）'!$C$6:$K$35,9,FALSE))</f>
        <v/>
      </c>
      <c r="Y110" s="311" t="str">
        <f>IF(Y109="","",VLOOKUP(Y109,'シフト記号表（勤務時間帯）'!$C$6:$K$35,9,FALSE))</f>
        <v/>
      </c>
      <c r="Z110" s="309" t="str">
        <f>IF(Z109="","",VLOOKUP(Z109,'シフト記号表（勤務時間帯）'!$C$6:$K$35,9,FALSE))</f>
        <v/>
      </c>
      <c r="AA110" s="310" t="str">
        <f>IF(AA109="","",VLOOKUP(AA109,'シフト記号表（勤務時間帯）'!$C$6:$K$35,9,FALSE))</f>
        <v/>
      </c>
      <c r="AB110" s="310" t="str">
        <f>IF(AB109="","",VLOOKUP(AB109,'シフト記号表（勤務時間帯）'!$C$6:$K$35,9,FALSE))</f>
        <v/>
      </c>
      <c r="AC110" s="310" t="str">
        <f>IF(AC109="","",VLOOKUP(AC109,'シフト記号表（勤務時間帯）'!$C$6:$K$35,9,FALSE))</f>
        <v/>
      </c>
      <c r="AD110" s="310" t="str">
        <f>IF(AD109="","",VLOOKUP(AD109,'シフト記号表（勤務時間帯）'!$C$6:$K$35,9,FALSE))</f>
        <v/>
      </c>
      <c r="AE110" s="310" t="str">
        <f>IF(AE109="","",VLOOKUP(AE109,'シフト記号表（勤務時間帯）'!$C$6:$K$35,9,FALSE))</f>
        <v/>
      </c>
      <c r="AF110" s="311" t="str">
        <f>IF(AF109="","",VLOOKUP(AF109,'シフト記号表（勤務時間帯）'!$C$6:$K$35,9,FALSE))</f>
        <v/>
      </c>
      <c r="AG110" s="309" t="str">
        <f>IF(AG109="","",VLOOKUP(AG109,'シフト記号表（勤務時間帯）'!$C$6:$K$35,9,FALSE))</f>
        <v/>
      </c>
      <c r="AH110" s="310" t="str">
        <f>IF(AH109="","",VLOOKUP(AH109,'シフト記号表（勤務時間帯）'!$C$6:$K$35,9,FALSE))</f>
        <v/>
      </c>
      <c r="AI110" s="310" t="str">
        <f>IF(AI109="","",VLOOKUP(AI109,'シフト記号表（勤務時間帯）'!$C$6:$K$35,9,FALSE))</f>
        <v/>
      </c>
      <c r="AJ110" s="310" t="str">
        <f>IF(AJ109="","",VLOOKUP(AJ109,'シフト記号表（勤務時間帯）'!$C$6:$K$35,9,FALSE))</f>
        <v/>
      </c>
      <c r="AK110" s="310" t="str">
        <f>IF(AK109="","",VLOOKUP(AK109,'シフト記号表（勤務時間帯）'!$C$6:$K$35,9,FALSE))</f>
        <v/>
      </c>
      <c r="AL110" s="310" t="str">
        <f>IF(AL109="","",VLOOKUP(AL109,'シフト記号表（勤務時間帯）'!$C$6:$K$35,9,FALSE))</f>
        <v/>
      </c>
      <c r="AM110" s="311" t="str">
        <f>IF(AM109="","",VLOOKUP(AM109,'シフト記号表（勤務時間帯）'!$C$6:$K$35,9,FALSE))</f>
        <v/>
      </c>
      <c r="AN110" s="309" t="str">
        <f>IF(AN109="","",VLOOKUP(AN109,'シフト記号表（勤務時間帯）'!$C$6:$K$35,9,FALSE))</f>
        <v/>
      </c>
      <c r="AO110" s="310" t="str">
        <f>IF(AO109="","",VLOOKUP(AO109,'シフト記号表（勤務時間帯）'!$C$6:$K$35,9,FALSE))</f>
        <v/>
      </c>
      <c r="AP110" s="310" t="str">
        <f>IF(AP109="","",VLOOKUP(AP109,'シフト記号表（勤務時間帯）'!$C$6:$K$35,9,FALSE))</f>
        <v/>
      </c>
      <c r="AQ110" s="310" t="str">
        <f>IF(AQ109="","",VLOOKUP(AQ109,'シフト記号表（勤務時間帯）'!$C$6:$K$35,9,FALSE))</f>
        <v/>
      </c>
      <c r="AR110" s="310" t="str">
        <f>IF(AR109="","",VLOOKUP(AR109,'シフト記号表（勤務時間帯）'!$C$6:$K$35,9,FALSE))</f>
        <v/>
      </c>
      <c r="AS110" s="310" t="str">
        <f>IF(AS109="","",VLOOKUP(AS109,'シフト記号表（勤務時間帯）'!$C$6:$K$35,9,FALSE))</f>
        <v/>
      </c>
      <c r="AT110" s="311" t="str">
        <f>IF(AT109="","",VLOOKUP(AT109,'シフト記号表（勤務時間帯）'!$C$6:$K$35,9,FALSE))</f>
        <v/>
      </c>
      <c r="AU110" s="309" t="str">
        <f>IF(AU109="","",VLOOKUP(AU109,'シフト記号表（勤務時間帯）'!$C$6:$K$35,9,FALSE))</f>
        <v/>
      </c>
      <c r="AV110" s="310" t="str">
        <f>IF(AV109="","",VLOOKUP(AV109,'シフト記号表（勤務時間帯）'!$C$6:$K$35,9,FALSE))</f>
        <v/>
      </c>
      <c r="AW110" s="310" t="str">
        <f>IF(AW109="","",VLOOKUP(AW109,'シフト記号表（勤務時間帯）'!$C$6:$K$35,9,FALSE))</f>
        <v/>
      </c>
      <c r="AX110" s="1009">
        <f>IF($BB$3="４週",SUM(S110:AT110),IF($BB$3="暦月",SUM(S110:AW110),""))</f>
        <v>0</v>
      </c>
      <c r="AY110" s="1010"/>
      <c r="AZ110" s="1011">
        <f>IF($BB$3="４週",AX110/4,IF($BB$3="暦月",'勤務形態一覧表（100名）'!AX110/('勤務形態一覧表（100名）'!$BB$8/7),""))</f>
        <v>0</v>
      </c>
      <c r="BA110" s="1012"/>
      <c r="BB110" s="1060"/>
      <c r="BC110" s="961"/>
      <c r="BD110" s="961"/>
      <c r="BE110" s="961"/>
      <c r="BF110" s="962"/>
    </row>
    <row r="111" spans="2:58" ht="20.25" customHeight="1" x14ac:dyDescent="0.2">
      <c r="B111" s="939"/>
      <c r="C111" s="1048"/>
      <c r="D111" s="1049"/>
      <c r="E111" s="1050"/>
      <c r="F111" s="369">
        <f>C109</f>
        <v>0</v>
      </c>
      <c r="G111" s="1024"/>
      <c r="H111" s="954"/>
      <c r="I111" s="955"/>
      <c r="J111" s="955"/>
      <c r="K111" s="956"/>
      <c r="L111" s="1029"/>
      <c r="M111" s="1030"/>
      <c r="N111" s="1030"/>
      <c r="O111" s="1031"/>
      <c r="P111" s="1013" t="s">
        <v>521</v>
      </c>
      <c r="Q111" s="1014"/>
      <c r="R111" s="1015"/>
      <c r="S111" s="313" t="str">
        <f>IF(S109="","",VLOOKUP(S109,'シフト記号表（勤務時間帯）'!$C$6:$U$35,19,FALSE))</f>
        <v/>
      </c>
      <c r="T111" s="314" t="str">
        <f>IF(T109="","",VLOOKUP(T109,'シフト記号表（勤務時間帯）'!$C$6:$U$35,19,FALSE))</f>
        <v/>
      </c>
      <c r="U111" s="314" t="str">
        <f>IF(U109="","",VLOOKUP(U109,'シフト記号表（勤務時間帯）'!$C$6:$U$35,19,FALSE))</f>
        <v/>
      </c>
      <c r="V111" s="314" t="str">
        <f>IF(V109="","",VLOOKUP(V109,'シフト記号表（勤務時間帯）'!$C$6:$U$35,19,FALSE))</f>
        <v/>
      </c>
      <c r="W111" s="314" t="str">
        <f>IF(W109="","",VLOOKUP(W109,'シフト記号表（勤務時間帯）'!$C$6:$U$35,19,FALSE))</f>
        <v/>
      </c>
      <c r="X111" s="314" t="str">
        <f>IF(X109="","",VLOOKUP(X109,'シフト記号表（勤務時間帯）'!$C$6:$U$35,19,FALSE))</f>
        <v/>
      </c>
      <c r="Y111" s="315" t="str">
        <f>IF(Y109="","",VLOOKUP(Y109,'シフト記号表（勤務時間帯）'!$C$6:$U$35,19,FALSE))</f>
        <v/>
      </c>
      <c r="Z111" s="313" t="str">
        <f>IF(Z109="","",VLOOKUP(Z109,'シフト記号表（勤務時間帯）'!$C$6:$U$35,19,FALSE))</f>
        <v/>
      </c>
      <c r="AA111" s="314" t="str">
        <f>IF(AA109="","",VLOOKUP(AA109,'シフト記号表（勤務時間帯）'!$C$6:$U$35,19,FALSE))</f>
        <v/>
      </c>
      <c r="AB111" s="314" t="str">
        <f>IF(AB109="","",VLOOKUP(AB109,'シフト記号表（勤務時間帯）'!$C$6:$U$35,19,FALSE))</f>
        <v/>
      </c>
      <c r="AC111" s="314" t="str">
        <f>IF(AC109="","",VLOOKUP(AC109,'シフト記号表（勤務時間帯）'!$C$6:$U$35,19,FALSE))</f>
        <v/>
      </c>
      <c r="AD111" s="314" t="str">
        <f>IF(AD109="","",VLOOKUP(AD109,'シフト記号表（勤務時間帯）'!$C$6:$U$35,19,FALSE))</f>
        <v/>
      </c>
      <c r="AE111" s="314" t="str">
        <f>IF(AE109="","",VLOOKUP(AE109,'シフト記号表（勤務時間帯）'!$C$6:$U$35,19,FALSE))</f>
        <v/>
      </c>
      <c r="AF111" s="315" t="str">
        <f>IF(AF109="","",VLOOKUP(AF109,'シフト記号表（勤務時間帯）'!$C$6:$U$35,19,FALSE))</f>
        <v/>
      </c>
      <c r="AG111" s="313" t="str">
        <f>IF(AG109="","",VLOOKUP(AG109,'シフト記号表（勤務時間帯）'!$C$6:$U$35,19,FALSE))</f>
        <v/>
      </c>
      <c r="AH111" s="314" t="str">
        <f>IF(AH109="","",VLOOKUP(AH109,'シフト記号表（勤務時間帯）'!$C$6:$U$35,19,FALSE))</f>
        <v/>
      </c>
      <c r="AI111" s="314" t="str">
        <f>IF(AI109="","",VLOOKUP(AI109,'シフト記号表（勤務時間帯）'!$C$6:$U$35,19,FALSE))</f>
        <v/>
      </c>
      <c r="AJ111" s="314" t="str">
        <f>IF(AJ109="","",VLOOKUP(AJ109,'シフト記号表（勤務時間帯）'!$C$6:$U$35,19,FALSE))</f>
        <v/>
      </c>
      <c r="AK111" s="314" t="str">
        <f>IF(AK109="","",VLOOKUP(AK109,'シフト記号表（勤務時間帯）'!$C$6:$U$35,19,FALSE))</f>
        <v/>
      </c>
      <c r="AL111" s="314" t="str">
        <f>IF(AL109="","",VLOOKUP(AL109,'シフト記号表（勤務時間帯）'!$C$6:$U$35,19,FALSE))</f>
        <v/>
      </c>
      <c r="AM111" s="315" t="str">
        <f>IF(AM109="","",VLOOKUP(AM109,'シフト記号表（勤務時間帯）'!$C$6:$U$35,19,FALSE))</f>
        <v/>
      </c>
      <c r="AN111" s="313" t="str">
        <f>IF(AN109="","",VLOOKUP(AN109,'シフト記号表（勤務時間帯）'!$C$6:$U$35,19,FALSE))</f>
        <v/>
      </c>
      <c r="AO111" s="314" t="str">
        <f>IF(AO109="","",VLOOKUP(AO109,'シフト記号表（勤務時間帯）'!$C$6:$U$35,19,FALSE))</f>
        <v/>
      </c>
      <c r="AP111" s="314" t="str">
        <f>IF(AP109="","",VLOOKUP(AP109,'シフト記号表（勤務時間帯）'!$C$6:$U$35,19,FALSE))</f>
        <v/>
      </c>
      <c r="AQ111" s="314" t="str">
        <f>IF(AQ109="","",VLOOKUP(AQ109,'シフト記号表（勤務時間帯）'!$C$6:$U$35,19,FALSE))</f>
        <v/>
      </c>
      <c r="AR111" s="314" t="str">
        <f>IF(AR109="","",VLOOKUP(AR109,'シフト記号表（勤務時間帯）'!$C$6:$U$35,19,FALSE))</f>
        <v/>
      </c>
      <c r="AS111" s="314" t="str">
        <f>IF(AS109="","",VLOOKUP(AS109,'シフト記号表（勤務時間帯）'!$C$6:$U$35,19,FALSE))</f>
        <v/>
      </c>
      <c r="AT111" s="315" t="str">
        <f>IF(AT109="","",VLOOKUP(AT109,'シフト記号表（勤務時間帯）'!$C$6:$U$35,19,FALSE))</f>
        <v/>
      </c>
      <c r="AU111" s="313" t="str">
        <f>IF(AU109="","",VLOOKUP(AU109,'シフト記号表（勤務時間帯）'!$C$6:$U$35,19,FALSE))</f>
        <v/>
      </c>
      <c r="AV111" s="314" t="str">
        <f>IF(AV109="","",VLOOKUP(AV109,'シフト記号表（勤務時間帯）'!$C$6:$U$35,19,FALSE))</f>
        <v/>
      </c>
      <c r="AW111" s="314" t="str">
        <f>IF(AW109="","",VLOOKUP(AW109,'シフト記号表（勤務時間帯）'!$C$6:$U$35,19,FALSE))</f>
        <v/>
      </c>
      <c r="AX111" s="1016">
        <f>IF($BB$3="４週",SUM(S111:AT111),IF($BB$3="暦月",SUM(S111:AW111),""))</f>
        <v>0</v>
      </c>
      <c r="AY111" s="1017"/>
      <c r="AZ111" s="1018">
        <f>IF($BB$3="４週",AX111/4,IF($BB$3="暦月",'勤務形態一覧表（100名）'!AX111/('勤務形態一覧表（100名）'!$BB$8/7),""))</f>
        <v>0</v>
      </c>
      <c r="BA111" s="1019"/>
      <c r="BB111" s="1061"/>
      <c r="BC111" s="1030"/>
      <c r="BD111" s="1030"/>
      <c r="BE111" s="1030"/>
      <c r="BF111" s="1031"/>
    </row>
    <row r="112" spans="2:58" ht="20.25" customHeight="1" x14ac:dyDescent="0.2">
      <c r="B112" s="939">
        <f>B109+1</f>
        <v>31</v>
      </c>
      <c r="C112" s="1042"/>
      <c r="D112" s="1043"/>
      <c r="E112" s="1044"/>
      <c r="F112" s="316"/>
      <c r="G112" s="1023"/>
      <c r="H112" s="1025"/>
      <c r="I112" s="955"/>
      <c r="J112" s="955"/>
      <c r="K112" s="956"/>
      <c r="L112" s="1026"/>
      <c r="M112" s="1027"/>
      <c r="N112" s="1027"/>
      <c r="O112" s="1028"/>
      <c r="P112" s="1032" t="s">
        <v>806</v>
      </c>
      <c r="Q112" s="1033"/>
      <c r="R112" s="1034"/>
      <c r="S112" s="366"/>
      <c r="T112" s="367"/>
      <c r="U112" s="367"/>
      <c r="V112" s="367"/>
      <c r="W112" s="367"/>
      <c r="X112" s="367"/>
      <c r="Y112" s="368"/>
      <c r="Z112" s="366"/>
      <c r="AA112" s="367"/>
      <c r="AB112" s="367"/>
      <c r="AC112" s="367"/>
      <c r="AD112" s="367"/>
      <c r="AE112" s="367"/>
      <c r="AF112" s="368"/>
      <c r="AG112" s="366"/>
      <c r="AH112" s="367"/>
      <c r="AI112" s="367"/>
      <c r="AJ112" s="367"/>
      <c r="AK112" s="367"/>
      <c r="AL112" s="367"/>
      <c r="AM112" s="368"/>
      <c r="AN112" s="366"/>
      <c r="AO112" s="367"/>
      <c r="AP112" s="367"/>
      <c r="AQ112" s="367"/>
      <c r="AR112" s="367"/>
      <c r="AS112" s="367"/>
      <c r="AT112" s="368"/>
      <c r="AU112" s="366"/>
      <c r="AV112" s="367"/>
      <c r="AW112" s="367"/>
      <c r="AX112" s="1109"/>
      <c r="AY112" s="1110"/>
      <c r="AZ112" s="1111"/>
      <c r="BA112" s="1112"/>
      <c r="BB112" s="1059"/>
      <c r="BC112" s="1027"/>
      <c r="BD112" s="1027"/>
      <c r="BE112" s="1027"/>
      <c r="BF112" s="1028"/>
    </row>
    <row r="113" spans="2:58" ht="20.25" customHeight="1" x14ac:dyDescent="0.2">
      <c r="B113" s="939"/>
      <c r="C113" s="1045"/>
      <c r="D113" s="1046"/>
      <c r="E113" s="1047"/>
      <c r="F113" s="308"/>
      <c r="G113" s="950"/>
      <c r="H113" s="954"/>
      <c r="I113" s="955"/>
      <c r="J113" s="955"/>
      <c r="K113" s="956"/>
      <c r="L113" s="960"/>
      <c r="M113" s="961"/>
      <c r="N113" s="961"/>
      <c r="O113" s="962"/>
      <c r="P113" s="1006" t="s">
        <v>520</v>
      </c>
      <c r="Q113" s="1007"/>
      <c r="R113" s="1008"/>
      <c r="S113" s="309" t="str">
        <f>IF(S112="","",VLOOKUP(S112,'シフト記号表（勤務時間帯）'!$C$6:$K$35,9,FALSE))</f>
        <v/>
      </c>
      <c r="T113" s="310" t="str">
        <f>IF(T112="","",VLOOKUP(T112,'シフト記号表（勤務時間帯）'!$C$6:$K$35,9,FALSE))</f>
        <v/>
      </c>
      <c r="U113" s="310" t="str">
        <f>IF(U112="","",VLOOKUP(U112,'シフト記号表（勤務時間帯）'!$C$6:$K$35,9,FALSE))</f>
        <v/>
      </c>
      <c r="V113" s="310" t="str">
        <f>IF(V112="","",VLOOKUP(V112,'シフト記号表（勤務時間帯）'!$C$6:$K$35,9,FALSE))</f>
        <v/>
      </c>
      <c r="W113" s="310" t="str">
        <f>IF(W112="","",VLOOKUP(W112,'シフト記号表（勤務時間帯）'!$C$6:$K$35,9,FALSE))</f>
        <v/>
      </c>
      <c r="X113" s="310" t="str">
        <f>IF(X112="","",VLOOKUP(X112,'シフト記号表（勤務時間帯）'!$C$6:$K$35,9,FALSE))</f>
        <v/>
      </c>
      <c r="Y113" s="311" t="str">
        <f>IF(Y112="","",VLOOKUP(Y112,'シフト記号表（勤務時間帯）'!$C$6:$K$35,9,FALSE))</f>
        <v/>
      </c>
      <c r="Z113" s="309" t="str">
        <f>IF(Z112="","",VLOOKUP(Z112,'シフト記号表（勤務時間帯）'!$C$6:$K$35,9,FALSE))</f>
        <v/>
      </c>
      <c r="AA113" s="310" t="str">
        <f>IF(AA112="","",VLOOKUP(AA112,'シフト記号表（勤務時間帯）'!$C$6:$K$35,9,FALSE))</f>
        <v/>
      </c>
      <c r="AB113" s="310" t="str">
        <f>IF(AB112="","",VLOOKUP(AB112,'シフト記号表（勤務時間帯）'!$C$6:$K$35,9,FALSE))</f>
        <v/>
      </c>
      <c r="AC113" s="310" t="str">
        <f>IF(AC112="","",VLOOKUP(AC112,'シフト記号表（勤務時間帯）'!$C$6:$K$35,9,FALSE))</f>
        <v/>
      </c>
      <c r="AD113" s="310" t="str">
        <f>IF(AD112="","",VLOOKUP(AD112,'シフト記号表（勤務時間帯）'!$C$6:$K$35,9,FALSE))</f>
        <v/>
      </c>
      <c r="AE113" s="310" t="str">
        <f>IF(AE112="","",VLOOKUP(AE112,'シフト記号表（勤務時間帯）'!$C$6:$K$35,9,FALSE))</f>
        <v/>
      </c>
      <c r="AF113" s="311" t="str">
        <f>IF(AF112="","",VLOOKUP(AF112,'シフト記号表（勤務時間帯）'!$C$6:$K$35,9,FALSE))</f>
        <v/>
      </c>
      <c r="AG113" s="309" t="str">
        <f>IF(AG112="","",VLOOKUP(AG112,'シフト記号表（勤務時間帯）'!$C$6:$K$35,9,FALSE))</f>
        <v/>
      </c>
      <c r="AH113" s="310" t="str">
        <f>IF(AH112="","",VLOOKUP(AH112,'シフト記号表（勤務時間帯）'!$C$6:$K$35,9,FALSE))</f>
        <v/>
      </c>
      <c r="AI113" s="310" t="str">
        <f>IF(AI112="","",VLOOKUP(AI112,'シフト記号表（勤務時間帯）'!$C$6:$K$35,9,FALSE))</f>
        <v/>
      </c>
      <c r="AJ113" s="310" t="str">
        <f>IF(AJ112="","",VLOOKUP(AJ112,'シフト記号表（勤務時間帯）'!$C$6:$K$35,9,FALSE))</f>
        <v/>
      </c>
      <c r="AK113" s="310" t="str">
        <f>IF(AK112="","",VLOOKUP(AK112,'シフト記号表（勤務時間帯）'!$C$6:$K$35,9,FALSE))</f>
        <v/>
      </c>
      <c r="AL113" s="310" t="str">
        <f>IF(AL112="","",VLOOKUP(AL112,'シフト記号表（勤務時間帯）'!$C$6:$K$35,9,FALSE))</f>
        <v/>
      </c>
      <c r="AM113" s="311" t="str">
        <f>IF(AM112="","",VLOOKUP(AM112,'シフト記号表（勤務時間帯）'!$C$6:$K$35,9,FALSE))</f>
        <v/>
      </c>
      <c r="AN113" s="309" t="str">
        <f>IF(AN112="","",VLOOKUP(AN112,'シフト記号表（勤務時間帯）'!$C$6:$K$35,9,FALSE))</f>
        <v/>
      </c>
      <c r="AO113" s="310" t="str">
        <f>IF(AO112="","",VLOOKUP(AO112,'シフト記号表（勤務時間帯）'!$C$6:$K$35,9,FALSE))</f>
        <v/>
      </c>
      <c r="AP113" s="310" t="str">
        <f>IF(AP112="","",VLOOKUP(AP112,'シフト記号表（勤務時間帯）'!$C$6:$K$35,9,FALSE))</f>
        <v/>
      </c>
      <c r="AQ113" s="310" t="str">
        <f>IF(AQ112="","",VLOOKUP(AQ112,'シフト記号表（勤務時間帯）'!$C$6:$K$35,9,FALSE))</f>
        <v/>
      </c>
      <c r="AR113" s="310" t="str">
        <f>IF(AR112="","",VLOOKUP(AR112,'シフト記号表（勤務時間帯）'!$C$6:$K$35,9,FALSE))</f>
        <v/>
      </c>
      <c r="AS113" s="310" t="str">
        <f>IF(AS112="","",VLOOKUP(AS112,'シフト記号表（勤務時間帯）'!$C$6:$K$35,9,FALSE))</f>
        <v/>
      </c>
      <c r="AT113" s="311" t="str">
        <f>IF(AT112="","",VLOOKUP(AT112,'シフト記号表（勤務時間帯）'!$C$6:$K$35,9,FALSE))</f>
        <v/>
      </c>
      <c r="AU113" s="309" t="str">
        <f>IF(AU112="","",VLOOKUP(AU112,'シフト記号表（勤務時間帯）'!$C$6:$K$35,9,FALSE))</f>
        <v/>
      </c>
      <c r="AV113" s="310" t="str">
        <f>IF(AV112="","",VLOOKUP(AV112,'シフト記号表（勤務時間帯）'!$C$6:$K$35,9,FALSE))</f>
        <v/>
      </c>
      <c r="AW113" s="310" t="str">
        <f>IF(AW112="","",VLOOKUP(AW112,'シフト記号表（勤務時間帯）'!$C$6:$K$35,9,FALSE))</f>
        <v/>
      </c>
      <c r="AX113" s="1009">
        <f>IF($BB$3="４週",SUM(S113:AT113),IF($BB$3="暦月",SUM(S113:AW113),""))</f>
        <v>0</v>
      </c>
      <c r="AY113" s="1010"/>
      <c r="AZ113" s="1011">
        <f>IF($BB$3="４週",AX113/4,IF($BB$3="暦月",'勤務形態一覧表（100名）'!AX113/('勤務形態一覧表（100名）'!$BB$8/7),""))</f>
        <v>0</v>
      </c>
      <c r="BA113" s="1012"/>
      <c r="BB113" s="1060"/>
      <c r="BC113" s="961"/>
      <c r="BD113" s="961"/>
      <c r="BE113" s="961"/>
      <c r="BF113" s="962"/>
    </row>
    <row r="114" spans="2:58" ht="20.25" customHeight="1" x14ac:dyDescent="0.2">
      <c r="B114" s="939"/>
      <c r="C114" s="1048"/>
      <c r="D114" s="1049"/>
      <c r="E114" s="1050"/>
      <c r="F114" s="369">
        <f>C112</f>
        <v>0</v>
      </c>
      <c r="G114" s="1024"/>
      <c r="H114" s="954"/>
      <c r="I114" s="955"/>
      <c r="J114" s="955"/>
      <c r="K114" s="956"/>
      <c r="L114" s="1029"/>
      <c r="M114" s="1030"/>
      <c r="N114" s="1030"/>
      <c r="O114" s="1031"/>
      <c r="P114" s="1013" t="s">
        <v>521</v>
      </c>
      <c r="Q114" s="1014"/>
      <c r="R114" s="1015"/>
      <c r="S114" s="313" t="str">
        <f>IF(S112="","",VLOOKUP(S112,'シフト記号表（勤務時間帯）'!$C$6:$U$35,19,FALSE))</f>
        <v/>
      </c>
      <c r="T114" s="314" t="str">
        <f>IF(T112="","",VLOOKUP(T112,'シフト記号表（勤務時間帯）'!$C$6:$U$35,19,FALSE))</f>
        <v/>
      </c>
      <c r="U114" s="314" t="str">
        <f>IF(U112="","",VLOOKUP(U112,'シフト記号表（勤務時間帯）'!$C$6:$U$35,19,FALSE))</f>
        <v/>
      </c>
      <c r="V114" s="314" t="str">
        <f>IF(V112="","",VLOOKUP(V112,'シフト記号表（勤務時間帯）'!$C$6:$U$35,19,FALSE))</f>
        <v/>
      </c>
      <c r="W114" s="314" t="str">
        <f>IF(W112="","",VLOOKUP(W112,'シフト記号表（勤務時間帯）'!$C$6:$U$35,19,FALSE))</f>
        <v/>
      </c>
      <c r="X114" s="314" t="str">
        <f>IF(X112="","",VLOOKUP(X112,'シフト記号表（勤務時間帯）'!$C$6:$U$35,19,FALSE))</f>
        <v/>
      </c>
      <c r="Y114" s="315" t="str">
        <f>IF(Y112="","",VLOOKUP(Y112,'シフト記号表（勤務時間帯）'!$C$6:$U$35,19,FALSE))</f>
        <v/>
      </c>
      <c r="Z114" s="313" t="str">
        <f>IF(Z112="","",VLOOKUP(Z112,'シフト記号表（勤務時間帯）'!$C$6:$U$35,19,FALSE))</f>
        <v/>
      </c>
      <c r="AA114" s="314" t="str">
        <f>IF(AA112="","",VLOOKUP(AA112,'シフト記号表（勤務時間帯）'!$C$6:$U$35,19,FALSE))</f>
        <v/>
      </c>
      <c r="AB114" s="314" t="str">
        <f>IF(AB112="","",VLOOKUP(AB112,'シフト記号表（勤務時間帯）'!$C$6:$U$35,19,FALSE))</f>
        <v/>
      </c>
      <c r="AC114" s="314" t="str">
        <f>IF(AC112="","",VLOOKUP(AC112,'シフト記号表（勤務時間帯）'!$C$6:$U$35,19,FALSE))</f>
        <v/>
      </c>
      <c r="AD114" s="314" t="str">
        <f>IF(AD112="","",VLOOKUP(AD112,'シフト記号表（勤務時間帯）'!$C$6:$U$35,19,FALSE))</f>
        <v/>
      </c>
      <c r="AE114" s="314" t="str">
        <f>IF(AE112="","",VLOOKUP(AE112,'シフト記号表（勤務時間帯）'!$C$6:$U$35,19,FALSE))</f>
        <v/>
      </c>
      <c r="AF114" s="315" t="str">
        <f>IF(AF112="","",VLOOKUP(AF112,'シフト記号表（勤務時間帯）'!$C$6:$U$35,19,FALSE))</f>
        <v/>
      </c>
      <c r="AG114" s="313" t="str">
        <f>IF(AG112="","",VLOOKUP(AG112,'シフト記号表（勤務時間帯）'!$C$6:$U$35,19,FALSE))</f>
        <v/>
      </c>
      <c r="AH114" s="314" t="str">
        <f>IF(AH112="","",VLOOKUP(AH112,'シフト記号表（勤務時間帯）'!$C$6:$U$35,19,FALSE))</f>
        <v/>
      </c>
      <c r="AI114" s="314" t="str">
        <f>IF(AI112="","",VLOOKUP(AI112,'シフト記号表（勤務時間帯）'!$C$6:$U$35,19,FALSE))</f>
        <v/>
      </c>
      <c r="AJ114" s="314" t="str">
        <f>IF(AJ112="","",VLOOKUP(AJ112,'シフト記号表（勤務時間帯）'!$C$6:$U$35,19,FALSE))</f>
        <v/>
      </c>
      <c r="AK114" s="314" t="str">
        <f>IF(AK112="","",VLOOKUP(AK112,'シフト記号表（勤務時間帯）'!$C$6:$U$35,19,FALSE))</f>
        <v/>
      </c>
      <c r="AL114" s="314" t="str">
        <f>IF(AL112="","",VLOOKUP(AL112,'シフト記号表（勤務時間帯）'!$C$6:$U$35,19,FALSE))</f>
        <v/>
      </c>
      <c r="AM114" s="315" t="str">
        <f>IF(AM112="","",VLOOKUP(AM112,'シフト記号表（勤務時間帯）'!$C$6:$U$35,19,FALSE))</f>
        <v/>
      </c>
      <c r="AN114" s="313" t="str">
        <f>IF(AN112="","",VLOOKUP(AN112,'シフト記号表（勤務時間帯）'!$C$6:$U$35,19,FALSE))</f>
        <v/>
      </c>
      <c r="AO114" s="314" t="str">
        <f>IF(AO112="","",VLOOKUP(AO112,'シフト記号表（勤務時間帯）'!$C$6:$U$35,19,FALSE))</f>
        <v/>
      </c>
      <c r="AP114" s="314" t="str">
        <f>IF(AP112="","",VLOOKUP(AP112,'シフト記号表（勤務時間帯）'!$C$6:$U$35,19,FALSE))</f>
        <v/>
      </c>
      <c r="AQ114" s="314" t="str">
        <f>IF(AQ112="","",VLOOKUP(AQ112,'シフト記号表（勤務時間帯）'!$C$6:$U$35,19,FALSE))</f>
        <v/>
      </c>
      <c r="AR114" s="314" t="str">
        <f>IF(AR112="","",VLOOKUP(AR112,'シフト記号表（勤務時間帯）'!$C$6:$U$35,19,FALSE))</f>
        <v/>
      </c>
      <c r="AS114" s="314" t="str">
        <f>IF(AS112="","",VLOOKUP(AS112,'シフト記号表（勤務時間帯）'!$C$6:$U$35,19,FALSE))</f>
        <v/>
      </c>
      <c r="AT114" s="315" t="str">
        <f>IF(AT112="","",VLOOKUP(AT112,'シフト記号表（勤務時間帯）'!$C$6:$U$35,19,FALSE))</f>
        <v/>
      </c>
      <c r="AU114" s="313" t="str">
        <f>IF(AU112="","",VLOOKUP(AU112,'シフト記号表（勤務時間帯）'!$C$6:$U$35,19,FALSE))</f>
        <v/>
      </c>
      <c r="AV114" s="314" t="str">
        <f>IF(AV112="","",VLOOKUP(AV112,'シフト記号表（勤務時間帯）'!$C$6:$U$35,19,FALSE))</f>
        <v/>
      </c>
      <c r="AW114" s="314" t="str">
        <f>IF(AW112="","",VLOOKUP(AW112,'シフト記号表（勤務時間帯）'!$C$6:$U$35,19,FALSE))</f>
        <v/>
      </c>
      <c r="AX114" s="1016">
        <f>IF($BB$3="４週",SUM(S114:AT114),IF($BB$3="暦月",SUM(S114:AW114),""))</f>
        <v>0</v>
      </c>
      <c r="AY114" s="1017"/>
      <c r="AZ114" s="1018">
        <f>IF($BB$3="４週",AX114/4,IF($BB$3="暦月",'勤務形態一覧表（100名）'!AX114/('勤務形態一覧表（100名）'!$BB$8/7),""))</f>
        <v>0</v>
      </c>
      <c r="BA114" s="1019"/>
      <c r="BB114" s="1061"/>
      <c r="BC114" s="1030"/>
      <c r="BD114" s="1030"/>
      <c r="BE114" s="1030"/>
      <c r="BF114" s="1031"/>
    </row>
    <row r="115" spans="2:58" ht="20.25" customHeight="1" x14ac:dyDescent="0.2">
      <c r="B115" s="939">
        <f>B112+1</f>
        <v>32</v>
      </c>
      <c r="C115" s="1042"/>
      <c r="D115" s="1043"/>
      <c r="E115" s="1044"/>
      <c r="F115" s="316"/>
      <c r="G115" s="1023"/>
      <c r="H115" s="1025"/>
      <c r="I115" s="955"/>
      <c r="J115" s="955"/>
      <c r="K115" s="956"/>
      <c r="L115" s="1026"/>
      <c r="M115" s="1027"/>
      <c r="N115" s="1027"/>
      <c r="O115" s="1028"/>
      <c r="P115" s="1032" t="s">
        <v>806</v>
      </c>
      <c r="Q115" s="1033"/>
      <c r="R115" s="1034"/>
      <c r="S115" s="366"/>
      <c r="T115" s="367"/>
      <c r="U115" s="367"/>
      <c r="V115" s="367"/>
      <c r="W115" s="367"/>
      <c r="X115" s="367"/>
      <c r="Y115" s="368"/>
      <c r="Z115" s="366"/>
      <c r="AA115" s="367"/>
      <c r="AB115" s="367"/>
      <c r="AC115" s="367"/>
      <c r="AD115" s="367"/>
      <c r="AE115" s="367"/>
      <c r="AF115" s="368"/>
      <c r="AG115" s="366"/>
      <c r="AH115" s="367"/>
      <c r="AI115" s="367"/>
      <c r="AJ115" s="367"/>
      <c r="AK115" s="367"/>
      <c r="AL115" s="367"/>
      <c r="AM115" s="368"/>
      <c r="AN115" s="366"/>
      <c r="AO115" s="367"/>
      <c r="AP115" s="367"/>
      <c r="AQ115" s="367"/>
      <c r="AR115" s="367"/>
      <c r="AS115" s="367"/>
      <c r="AT115" s="368"/>
      <c r="AU115" s="366"/>
      <c r="AV115" s="367"/>
      <c r="AW115" s="367"/>
      <c r="AX115" s="1109"/>
      <c r="AY115" s="1110"/>
      <c r="AZ115" s="1111"/>
      <c r="BA115" s="1112"/>
      <c r="BB115" s="1059"/>
      <c r="BC115" s="1027"/>
      <c r="BD115" s="1027"/>
      <c r="BE115" s="1027"/>
      <c r="BF115" s="1028"/>
    </row>
    <row r="116" spans="2:58" ht="20.25" customHeight="1" x14ac:dyDescent="0.2">
      <c r="B116" s="939"/>
      <c r="C116" s="1045"/>
      <c r="D116" s="1046"/>
      <c r="E116" s="1047"/>
      <c r="F116" s="308"/>
      <c r="G116" s="950"/>
      <c r="H116" s="954"/>
      <c r="I116" s="955"/>
      <c r="J116" s="955"/>
      <c r="K116" s="956"/>
      <c r="L116" s="960"/>
      <c r="M116" s="961"/>
      <c r="N116" s="961"/>
      <c r="O116" s="962"/>
      <c r="P116" s="1006" t="s">
        <v>520</v>
      </c>
      <c r="Q116" s="1007"/>
      <c r="R116" s="1008"/>
      <c r="S116" s="309" t="str">
        <f>IF(S115="","",VLOOKUP(S115,'シフト記号表（勤務時間帯）'!$C$6:$K$35,9,FALSE))</f>
        <v/>
      </c>
      <c r="T116" s="310" t="str">
        <f>IF(T115="","",VLOOKUP(T115,'シフト記号表（勤務時間帯）'!$C$6:$K$35,9,FALSE))</f>
        <v/>
      </c>
      <c r="U116" s="310" t="str">
        <f>IF(U115="","",VLOOKUP(U115,'シフト記号表（勤務時間帯）'!$C$6:$K$35,9,FALSE))</f>
        <v/>
      </c>
      <c r="V116" s="310" t="str">
        <f>IF(V115="","",VLOOKUP(V115,'シフト記号表（勤務時間帯）'!$C$6:$K$35,9,FALSE))</f>
        <v/>
      </c>
      <c r="W116" s="310" t="str">
        <f>IF(W115="","",VLOOKUP(W115,'シフト記号表（勤務時間帯）'!$C$6:$K$35,9,FALSE))</f>
        <v/>
      </c>
      <c r="X116" s="310" t="str">
        <f>IF(X115="","",VLOOKUP(X115,'シフト記号表（勤務時間帯）'!$C$6:$K$35,9,FALSE))</f>
        <v/>
      </c>
      <c r="Y116" s="311" t="str">
        <f>IF(Y115="","",VLOOKUP(Y115,'シフト記号表（勤務時間帯）'!$C$6:$K$35,9,FALSE))</f>
        <v/>
      </c>
      <c r="Z116" s="309" t="str">
        <f>IF(Z115="","",VLOOKUP(Z115,'シフト記号表（勤務時間帯）'!$C$6:$K$35,9,FALSE))</f>
        <v/>
      </c>
      <c r="AA116" s="310" t="str">
        <f>IF(AA115="","",VLOOKUP(AA115,'シフト記号表（勤務時間帯）'!$C$6:$K$35,9,FALSE))</f>
        <v/>
      </c>
      <c r="AB116" s="310" t="str">
        <f>IF(AB115="","",VLOOKUP(AB115,'シフト記号表（勤務時間帯）'!$C$6:$K$35,9,FALSE))</f>
        <v/>
      </c>
      <c r="AC116" s="310" t="str">
        <f>IF(AC115="","",VLOOKUP(AC115,'シフト記号表（勤務時間帯）'!$C$6:$K$35,9,FALSE))</f>
        <v/>
      </c>
      <c r="AD116" s="310" t="str">
        <f>IF(AD115="","",VLOOKUP(AD115,'シフト記号表（勤務時間帯）'!$C$6:$K$35,9,FALSE))</f>
        <v/>
      </c>
      <c r="AE116" s="310" t="str">
        <f>IF(AE115="","",VLOOKUP(AE115,'シフト記号表（勤務時間帯）'!$C$6:$K$35,9,FALSE))</f>
        <v/>
      </c>
      <c r="AF116" s="311" t="str">
        <f>IF(AF115="","",VLOOKUP(AF115,'シフト記号表（勤務時間帯）'!$C$6:$K$35,9,FALSE))</f>
        <v/>
      </c>
      <c r="AG116" s="309" t="str">
        <f>IF(AG115="","",VLOOKUP(AG115,'シフト記号表（勤務時間帯）'!$C$6:$K$35,9,FALSE))</f>
        <v/>
      </c>
      <c r="AH116" s="310" t="str">
        <f>IF(AH115="","",VLOOKUP(AH115,'シフト記号表（勤務時間帯）'!$C$6:$K$35,9,FALSE))</f>
        <v/>
      </c>
      <c r="AI116" s="310" t="str">
        <f>IF(AI115="","",VLOOKUP(AI115,'シフト記号表（勤務時間帯）'!$C$6:$K$35,9,FALSE))</f>
        <v/>
      </c>
      <c r="AJ116" s="310" t="str">
        <f>IF(AJ115="","",VLOOKUP(AJ115,'シフト記号表（勤務時間帯）'!$C$6:$K$35,9,FALSE))</f>
        <v/>
      </c>
      <c r="AK116" s="310" t="str">
        <f>IF(AK115="","",VLOOKUP(AK115,'シフト記号表（勤務時間帯）'!$C$6:$K$35,9,FALSE))</f>
        <v/>
      </c>
      <c r="AL116" s="310" t="str">
        <f>IF(AL115="","",VLOOKUP(AL115,'シフト記号表（勤務時間帯）'!$C$6:$K$35,9,FALSE))</f>
        <v/>
      </c>
      <c r="AM116" s="311" t="str">
        <f>IF(AM115="","",VLOOKUP(AM115,'シフト記号表（勤務時間帯）'!$C$6:$K$35,9,FALSE))</f>
        <v/>
      </c>
      <c r="AN116" s="309" t="str">
        <f>IF(AN115="","",VLOOKUP(AN115,'シフト記号表（勤務時間帯）'!$C$6:$K$35,9,FALSE))</f>
        <v/>
      </c>
      <c r="AO116" s="310" t="str">
        <f>IF(AO115="","",VLOOKUP(AO115,'シフト記号表（勤務時間帯）'!$C$6:$K$35,9,FALSE))</f>
        <v/>
      </c>
      <c r="AP116" s="310" t="str">
        <f>IF(AP115="","",VLOOKUP(AP115,'シフト記号表（勤務時間帯）'!$C$6:$K$35,9,FALSE))</f>
        <v/>
      </c>
      <c r="AQ116" s="310" t="str">
        <f>IF(AQ115="","",VLOOKUP(AQ115,'シフト記号表（勤務時間帯）'!$C$6:$K$35,9,FALSE))</f>
        <v/>
      </c>
      <c r="AR116" s="310" t="str">
        <f>IF(AR115="","",VLOOKUP(AR115,'シフト記号表（勤務時間帯）'!$C$6:$K$35,9,FALSE))</f>
        <v/>
      </c>
      <c r="AS116" s="310" t="str">
        <f>IF(AS115="","",VLOOKUP(AS115,'シフト記号表（勤務時間帯）'!$C$6:$K$35,9,FALSE))</f>
        <v/>
      </c>
      <c r="AT116" s="311" t="str">
        <f>IF(AT115="","",VLOOKUP(AT115,'シフト記号表（勤務時間帯）'!$C$6:$K$35,9,FALSE))</f>
        <v/>
      </c>
      <c r="AU116" s="309" t="str">
        <f>IF(AU115="","",VLOOKUP(AU115,'シフト記号表（勤務時間帯）'!$C$6:$K$35,9,FALSE))</f>
        <v/>
      </c>
      <c r="AV116" s="310" t="str">
        <f>IF(AV115="","",VLOOKUP(AV115,'シフト記号表（勤務時間帯）'!$C$6:$K$35,9,FALSE))</f>
        <v/>
      </c>
      <c r="AW116" s="310" t="str">
        <f>IF(AW115="","",VLOOKUP(AW115,'シフト記号表（勤務時間帯）'!$C$6:$K$35,9,FALSE))</f>
        <v/>
      </c>
      <c r="AX116" s="1009">
        <f>IF($BB$3="４週",SUM(S116:AT116),IF($BB$3="暦月",SUM(S116:AW116),""))</f>
        <v>0</v>
      </c>
      <c r="AY116" s="1010"/>
      <c r="AZ116" s="1011">
        <f>IF($BB$3="４週",AX116/4,IF($BB$3="暦月",'勤務形態一覧表（100名）'!AX116/('勤務形態一覧表（100名）'!$BB$8/7),""))</f>
        <v>0</v>
      </c>
      <c r="BA116" s="1012"/>
      <c r="BB116" s="1060"/>
      <c r="BC116" s="961"/>
      <c r="BD116" s="961"/>
      <c r="BE116" s="961"/>
      <c r="BF116" s="962"/>
    </row>
    <row r="117" spans="2:58" ht="20.25" customHeight="1" x14ac:dyDescent="0.2">
      <c r="B117" s="939"/>
      <c r="C117" s="1048"/>
      <c r="D117" s="1049"/>
      <c r="E117" s="1050"/>
      <c r="F117" s="369">
        <f>C115</f>
        <v>0</v>
      </c>
      <c r="G117" s="1024"/>
      <c r="H117" s="954"/>
      <c r="I117" s="955"/>
      <c r="J117" s="955"/>
      <c r="K117" s="956"/>
      <c r="L117" s="1029"/>
      <c r="M117" s="1030"/>
      <c r="N117" s="1030"/>
      <c r="O117" s="1031"/>
      <c r="P117" s="1013" t="s">
        <v>521</v>
      </c>
      <c r="Q117" s="1014"/>
      <c r="R117" s="1015"/>
      <c r="S117" s="313" t="str">
        <f>IF(S115="","",VLOOKUP(S115,'シフト記号表（勤務時間帯）'!$C$6:$U$35,19,FALSE))</f>
        <v/>
      </c>
      <c r="T117" s="314" t="str">
        <f>IF(T115="","",VLOOKUP(T115,'シフト記号表（勤務時間帯）'!$C$6:$U$35,19,FALSE))</f>
        <v/>
      </c>
      <c r="U117" s="314" t="str">
        <f>IF(U115="","",VLOOKUP(U115,'シフト記号表（勤務時間帯）'!$C$6:$U$35,19,FALSE))</f>
        <v/>
      </c>
      <c r="V117" s="314" t="str">
        <f>IF(V115="","",VLOOKUP(V115,'シフト記号表（勤務時間帯）'!$C$6:$U$35,19,FALSE))</f>
        <v/>
      </c>
      <c r="W117" s="314" t="str">
        <f>IF(W115="","",VLOOKUP(W115,'シフト記号表（勤務時間帯）'!$C$6:$U$35,19,FALSE))</f>
        <v/>
      </c>
      <c r="X117" s="314" t="str">
        <f>IF(X115="","",VLOOKUP(X115,'シフト記号表（勤務時間帯）'!$C$6:$U$35,19,FALSE))</f>
        <v/>
      </c>
      <c r="Y117" s="315" t="str">
        <f>IF(Y115="","",VLOOKUP(Y115,'シフト記号表（勤務時間帯）'!$C$6:$U$35,19,FALSE))</f>
        <v/>
      </c>
      <c r="Z117" s="313" t="str">
        <f>IF(Z115="","",VLOOKUP(Z115,'シフト記号表（勤務時間帯）'!$C$6:$U$35,19,FALSE))</f>
        <v/>
      </c>
      <c r="AA117" s="314" t="str">
        <f>IF(AA115="","",VLOOKUP(AA115,'シフト記号表（勤務時間帯）'!$C$6:$U$35,19,FALSE))</f>
        <v/>
      </c>
      <c r="AB117" s="314" t="str">
        <f>IF(AB115="","",VLOOKUP(AB115,'シフト記号表（勤務時間帯）'!$C$6:$U$35,19,FALSE))</f>
        <v/>
      </c>
      <c r="AC117" s="314" t="str">
        <f>IF(AC115="","",VLOOKUP(AC115,'シフト記号表（勤務時間帯）'!$C$6:$U$35,19,FALSE))</f>
        <v/>
      </c>
      <c r="AD117" s="314" t="str">
        <f>IF(AD115="","",VLOOKUP(AD115,'シフト記号表（勤務時間帯）'!$C$6:$U$35,19,FALSE))</f>
        <v/>
      </c>
      <c r="AE117" s="314" t="str">
        <f>IF(AE115="","",VLOOKUP(AE115,'シフト記号表（勤務時間帯）'!$C$6:$U$35,19,FALSE))</f>
        <v/>
      </c>
      <c r="AF117" s="315" t="str">
        <f>IF(AF115="","",VLOOKUP(AF115,'シフト記号表（勤務時間帯）'!$C$6:$U$35,19,FALSE))</f>
        <v/>
      </c>
      <c r="AG117" s="313" t="str">
        <f>IF(AG115="","",VLOOKUP(AG115,'シフト記号表（勤務時間帯）'!$C$6:$U$35,19,FALSE))</f>
        <v/>
      </c>
      <c r="AH117" s="314" t="str">
        <f>IF(AH115="","",VLOOKUP(AH115,'シフト記号表（勤務時間帯）'!$C$6:$U$35,19,FALSE))</f>
        <v/>
      </c>
      <c r="AI117" s="314" t="str">
        <f>IF(AI115="","",VLOOKUP(AI115,'シフト記号表（勤務時間帯）'!$C$6:$U$35,19,FALSE))</f>
        <v/>
      </c>
      <c r="AJ117" s="314" t="str">
        <f>IF(AJ115="","",VLOOKUP(AJ115,'シフト記号表（勤務時間帯）'!$C$6:$U$35,19,FALSE))</f>
        <v/>
      </c>
      <c r="AK117" s="314" t="str">
        <f>IF(AK115="","",VLOOKUP(AK115,'シフト記号表（勤務時間帯）'!$C$6:$U$35,19,FALSE))</f>
        <v/>
      </c>
      <c r="AL117" s="314" t="str">
        <f>IF(AL115="","",VLOOKUP(AL115,'シフト記号表（勤務時間帯）'!$C$6:$U$35,19,FALSE))</f>
        <v/>
      </c>
      <c r="AM117" s="315" t="str">
        <f>IF(AM115="","",VLOOKUP(AM115,'シフト記号表（勤務時間帯）'!$C$6:$U$35,19,FALSE))</f>
        <v/>
      </c>
      <c r="AN117" s="313" t="str">
        <f>IF(AN115="","",VLOOKUP(AN115,'シフト記号表（勤務時間帯）'!$C$6:$U$35,19,FALSE))</f>
        <v/>
      </c>
      <c r="AO117" s="314" t="str">
        <f>IF(AO115="","",VLOOKUP(AO115,'シフト記号表（勤務時間帯）'!$C$6:$U$35,19,FALSE))</f>
        <v/>
      </c>
      <c r="AP117" s="314" t="str">
        <f>IF(AP115="","",VLOOKUP(AP115,'シフト記号表（勤務時間帯）'!$C$6:$U$35,19,FALSE))</f>
        <v/>
      </c>
      <c r="AQ117" s="314" t="str">
        <f>IF(AQ115="","",VLOOKUP(AQ115,'シフト記号表（勤務時間帯）'!$C$6:$U$35,19,FALSE))</f>
        <v/>
      </c>
      <c r="AR117" s="314" t="str">
        <f>IF(AR115="","",VLOOKUP(AR115,'シフト記号表（勤務時間帯）'!$C$6:$U$35,19,FALSE))</f>
        <v/>
      </c>
      <c r="AS117" s="314" t="str">
        <f>IF(AS115="","",VLOOKUP(AS115,'シフト記号表（勤務時間帯）'!$C$6:$U$35,19,FALSE))</f>
        <v/>
      </c>
      <c r="AT117" s="315" t="str">
        <f>IF(AT115="","",VLOOKUP(AT115,'シフト記号表（勤務時間帯）'!$C$6:$U$35,19,FALSE))</f>
        <v/>
      </c>
      <c r="AU117" s="313" t="str">
        <f>IF(AU115="","",VLOOKUP(AU115,'シフト記号表（勤務時間帯）'!$C$6:$U$35,19,FALSE))</f>
        <v/>
      </c>
      <c r="AV117" s="314" t="str">
        <f>IF(AV115="","",VLOOKUP(AV115,'シフト記号表（勤務時間帯）'!$C$6:$U$35,19,FALSE))</f>
        <v/>
      </c>
      <c r="AW117" s="314" t="str">
        <f>IF(AW115="","",VLOOKUP(AW115,'シフト記号表（勤務時間帯）'!$C$6:$U$35,19,FALSE))</f>
        <v/>
      </c>
      <c r="AX117" s="1016">
        <f>IF($BB$3="４週",SUM(S117:AT117),IF($BB$3="暦月",SUM(S117:AW117),""))</f>
        <v>0</v>
      </c>
      <c r="AY117" s="1017"/>
      <c r="AZ117" s="1018">
        <f>IF($BB$3="４週",AX117/4,IF($BB$3="暦月",'勤務形態一覧表（100名）'!AX117/('勤務形態一覧表（100名）'!$BB$8/7),""))</f>
        <v>0</v>
      </c>
      <c r="BA117" s="1019"/>
      <c r="BB117" s="1061"/>
      <c r="BC117" s="1030"/>
      <c r="BD117" s="1030"/>
      <c r="BE117" s="1030"/>
      <c r="BF117" s="1031"/>
    </row>
    <row r="118" spans="2:58" ht="20.25" customHeight="1" x14ac:dyDescent="0.2">
      <c r="B118" s="939">
        <f>B115+1</f>
        <v>33</v>
      </c>
      <c r="C118" s="1042"/>
      <c r="D118" s="1043"/>
      <c r="E118" s="1044"/>
      <c r="F118" s="316"/>
      <c r="G118" s="1023"/>
      <c r="H118" s="1025"/>
      <c r="I118" s="955"/>
      <c r="J118" s="955"/>
      <c r="K118" s="956"/>
      <c r="L118" s="1026"/>
      <c r="M118" s="1027"/>
      <c r="N118" s="1027"/>
      <c r="O118" s="1028"/>
      <c r="P118" s="1032" t="s">
        <v>806</v>
      </c>
      <c r="Q118" s="1033"/>
      <c r="R118" s="1034"/>
      <c r="S118" s="366"/>
      <c r="T118" s="367"/>
      <c r="U118" s="367"/>
      <c r="V118" s="367"/>
      <c r="W118" s="367"/>
      <c r="X118" s="367"/>
      <c r="Y118" s="368"/>
      <c r="Z118" s="366"/>
      <c r="AA118" s="367"/>
      <c r="AB118" s="367"/>
      <c r="AC118" s="367"/>
      <c r="AD118" s="367"/>
      <c r="AE118" s="367"/>
      <c r="AF118" s="368"/>
      <c r="AG118" s="366"/>
      <c r="AH118" s="367"/>
      <c r="AI118" s="367"/>
      <c r="AJ118" s="367"/>
      <c r="AK118" s="367"/>
      <c r="AL118" s="367"/>
      <c r="AM118" s="368"/>
      <c r="AN118" s="366"/>
      <c r="AO118" s="367"/>
      <c r="AP118" s="367"/>
      <c r="AQ118" s="367"/>
      <c r="AR118" s="367"/>
      <c r="AS118" s="367"/>
      <c r="AT118" s="368"/>
      <c r="AU118" s="366"/>
      <c r="AV118" s="367"/>
      <c r="AW118" s="367"/>
      <c r="AX118" s="1109"/>
      <c r="AY118" s="1110"/>
      <c r="AZ118" s="1111"/>
      <c r="BA118" s="1112"/>
      <c r="BB118" s="1059"/>
      <c r="BC118" s="1027"/>
      <c r="BD118" s="1027"/>
      <c r="BE118" s="1027"/>
      <c r="BF118" s="1028"/>
    </row>
    <row r="119" spans="2:58" ht="20.25" customHeight="1" x14ac:dyDescent="0.2">
      <c r="B119" s="939"/>
      <c r="C119" s="1045"/>
      <c r="D119" s="1046"/>
      <c r="E119" s="1047"/>
      <c r="F119" s="308"/>
      <c r="G119" s="950"/>
      <c r="H119" s="954"/>
      <c r="I119" s="955"/>
      <c r="J119" s="955"/>
      <c r="K119" s="956"/>
      <c r="L119" s="960"/>
      <c r="M119" s="961"/>
      <c r="N119" s="961"/>
      <c r="O119" s="962"/>
      <c r="P119" s="1006" t="s">
        <v>520</v>
      </c>
      <c r="Q119" s="1007"/>
      <c r="R119" s="1008"/>
      <c r="S119" s="309" t="str">
        <f>IF(S118="","",VLOOKUP(S118,'シフト記号表（勤務時間帯）'!$C$6:$K$35,9,FALSE))</f>
        <v/>
      </c>
      <c r="T119" s="310" t="str">
        <f>IF(T118="","",VLOOKUP(T118,'シフト記号表（勤務時間帯）'!$C$6:$K$35,9,FALSE))</f>
        <v/>
      </c>
      <c r="U119" s="310" t="str">
        <f>IF(U118="","",VLOOKUP(U118,'シフト記号表（勤務時間帯）'!$C$6:$K$35,9,FALSE))</f>
        <v/>
      </c>
      <c r="V119" s="310" t="str">
        <f>IF(V118="","",VLOOKUP(V118,'シフト記号表（勤務時間帯）'!$C$6:$K$35,9,FALSE))</f>
        <v/>
      </c>
      <c r="W119" s="310" t="str">
        <f>IF(W118="","",VLOOKUP(W118,'シフト記号表（勤務時間帯）'!$C$6:$K$35,9,FALSE))</f>
        <v/>
      </c>
      <c r="X119" s="310" t="str">
        <f>IF(X118="","",VLOOKUP(X118,'シフト記号表（勤務時間帯）'!$C$6:$K$35,9,FALSE))</f>
        <v/>
      </c>
      <c r="Y119" s="311" t="str">
        <f>IF(Y118="","",VLOOKUP(Y118,'シフト記号表（勤務時間帯）'!$C$6:$K$35,9,FALSE))</f>
        <v/>
      </c>
      <c r="Z119" s="309" t="str">
        <f>IF(Z118="","",VLOOKUP(Z118,'シフト記号表（勤務時間帯）'!$C$6:$K$35,9,FALSE))</f>
        <v/>
      </c>
      <c r="AA119" s="310" t="str">
        <f>IF(AA118="","",VLOOKUP(AA118,'シフト記号表（勤務時間帯）'!$C$6:$K$35,9,FALSE))</f>
        <v/>
      </c>
      <c r="AB119" s="310" t="str">
        <f>IF(AB118="","",VLOOKUP(AB118,'シフト記号表（勤務時間帯）'!$C$6:$K$35,9,FALSE))</f>
        <v/>
      </c>
      <c r="AC119" s="310" t="str">
        <f>IF(AC118="","",VLOOKUP(AC118,'シフト記号表（勤務時間帯）'!$C$6:$K$35,9,FALSE))</f>
        <v/>
      </c>
      <c r="AD119" s="310" t="str">
        <f>IF(AD118="","",VLOOKUP(AD118,'シフト記号表（勤務時間帯）'!$C$6:$K$35,9,FALSE))</f>
        <v/>
      </c>
      <c r="AE119" s="310" t="str">
        <f>IF(AE118="","",VLOOKUP(AE118,'シフト記号表（勤務時間帯）'!$C$6:$K$35,9,FALSE))</f>
        <v/>
      </c>
      <c r="AF119" s="311" t="str">
        <f>IF(AF118="","",VLOOKUP(AF118,'シフト記号表（勤務時間帯）'!$C$6:$K$35,9,FALSE))</f>
        <v/>
      </c>
      <c r="AG119" s="309" t="str">
        <f>IF(AG118="","",VLOOKUP(AG118,'シフト記号表（勤務時間帯）'!$C$6:$K$35,9,FALSE))</f>
        <v/>
      </c>
      <c r="AH119" s="310" t="str">
        <f>IF(AH118="","",VLOOKUP(AH118,'シフト記号表（勤務時間帯）'!$C$6:$K$35,9,FALSE))</f>
        <v/>
      </c>
      <c r="AI119" s="310" t="str">
        <f>IF(AI118="","",VLOOKUP(AI118,'シフト記号表（勤務時間帯）'!$C$6:$K$35,9,FALSE))</f>
        <v/>
      </c>
      <c r="AJ119" s="310" t="str">
        <f>IF(AJ118="","",VLOOKUP(AJ118,'シフト記号表（勤務時間帯）'!$C$6:$K$35,9,FALSE))</f>
        <v/>
      </c>
      <c r="AK119" s="310" t="str">
        <f>IF(AK118="","",VLOOKUP(AK118,'シフト記号表（勤務時間帯）'!$C$6:$K$35,9,FALSE))</f>
        <v/>
      </c>
      <c r="AL119" s="310" t="str">
        <f>IF(AL118="","",VLOOKUP(AL118,'シフト記号表（勤務時間帯）'!$C$6:$K$35,9,FALSE))</f>
        <v/>
      </c>
      <c r="AM119" s="311" t="str">
        <f>IF(AM118="","",VLOOKUP(AM118,'シフト記号表（勤務時間帯）'!$C$6:$K$35,9,FALSE))</f>
        <v/>
      </c>
      <c r="AN119" s="309" t="str">
        <f>IF(AN118="","",VLOOKUP(AN118,'シフト記号表（勤務時間帯）'!$C$6:$K$35,9,FALSE))</f>
        <v/>
      </c>
      <c r="AO119" s="310" t="str">
        <f>IF(AO118="","",VLOOKUP(AO118,'シフト記号表（勤務時間帯）'!$C$6:$K$35,9,FALSE))</f>
        <v/>
      </c>
      <c r="AP119" s="310" t="str">
        <f>IF(AP118="","",VLOOKUP(AP118,'シフト記号表（勤務時間帯）'!$C$6:$K$35,9,FALSE))</f>
        <v/>
      </c>
      <c r="AQ119" s="310" t="str">
        <f>IF(AQ118="","",VLOOKUP(AQ118,'シフト記号表（勤務時間帯）'!$C$6:$K$35,9,FALSE))</f>
        <v/>
      </c>
      <c r="AR119" s="310" t="str">
        <f>IF(AR118="","",VLOOKUP(AR118,'シフト記号表（勤務時間帯）'!$C$6:$K$35,9,FALSE))</f>
        <v/>
      </c>
      <c r="AS119" s="310" t="str">
        <f>IF(AS118="","",VLOOKUP(AS118,'シフト記号表（勤務時間帯）'!$C$6:$K$35,9,FALSE))</f>
        <v/>
      </c>
      <c r="AT119" s="311" t="str">
        <f>IF(AT118="","",VLOOKUP(AT118,'シフト記号表（勤務時間帯）'!$C$6:$K$35,9,FALSE))</f>
        <v/>
      </c>
      <c r="AU119" s="309" t="str">
        <f>IF(AU118="","",VLOOKUP(AU118,'シフト記号表（勤務時間帯）'!$C$6:$K$35,9,FALSE))</f>
        <v/>
      </c>
      <c r="AV119" s="310" t="str">
        <f>IF(AV118="","",VLOOKUP(AV118,'シフト記号表（勤務時間帯）'!$C$6:$K$35,9,FALSE))</f>
        <v/>
      </c>
      <c r="AW119" s="310" t="str">
        <f>IF(AW118="","",VLOOKUP(AW118,'シフト記号表（勤務時間帯）'!$C$6:$K$35,9,FALSE))</f>
        <v/>
      </c>
      <c r="AX119" s="1009">
        <f>IF($BB$3="４週",SUM(S119:AT119),IF($BB$3="暦月",SUM(S119:AW119),""))</f>
        <v>0</v>
      </c>
      <c r="AY119" s="1010"/>
      <c r="AZ119" s="1011">
        <f>IF($BB$3="４週",AX119/4,IF($BB$3="暦月",'勤務形態一覧表（100名）'!AX119/('勤務形態一覧表（100名）'!$BB$8/7),""))</f>
        <v>0</v>
      </c>
      <c r="BA119" s="1012"/>
      <c r="BB119" s="1060"/>
      <c r="BC119" s="961"/>
      <c r="BD119" s="961"/>
      <c r="BE119" s="961"/>
      <c r="BF119" s="962"/>
    </row>
    <row r="120" spans="2:58" ht="20.25" customHeight="1" x14ac:dyDescent="0.2">
      <c r="B120" s="939"/>
      <c r="C120" s="1048"/>
      <c r="D120" s="1049"/>
      <c r="E120" s="1050"/>
      <c r="F120" s="369">
        <f>C118</f>
        <v>0</v>
      </c>
      <c r="G120" s="1024"/>
      <c r="H120" s="954"/>
      <c r="I120" s="955"/>
      <c r="J120" s="955"/>
      <c r="K120" s="956"/>
      <c r="L120" s="1029"/>
      <c r="M120" s="1030"/>
      <c r="N120" s="1030"/>
      <c r="O120" s="1031"/>
      <c r="P120" s="1013" t="s">
        <v>521</v>
      </c>
      <c r="Q120" s="1014"/>
      <c r="R120" s="1015"/>
      <c r="S120" s="313" t="str">
        <f>IF(S118="","",VLOOKUP(S118,'シフト記号表（勤務時間帯）'!$C$6:$U$35,19,FALSE))</f>
        <v/>
      </c>
      <c r="T120" s="314" t="str">
        <f>IF(T118="","",VLOOKUP(T118,'シフト記号表（勤務時間帯）'!$C$6:$U$35,19,FALSE))</f>
        <v/>
      </c>
      <c r="U120" s="314" t="str">
        <f>IF(U118="","",VLOOKUP(U118,'シフト記号表（勤務時間帯）'!$C$6:$U$35,19,FALSE))</f>
        <v/>
      </c>
      <c r="V120" s="314" t="str">
        <f>IF(V118="","",VLOOKUP(V118,'シフト記号表（勤務時間帯）'!$C$6:$U$35,19,FALSE))</f>
        <v/>
      </c>
      <c r="W120" s="314" t="str">
        <f>IF(W118="","",VLOOKUP(W118,'シフト記号表（勤務時間帯）'!$C$6:$U$35,19,FALSE))</f>
        <v/>
      </c>
      <c r="X120" s="314" t="str">
        <f>IF(X118="","",VLOOKUP(X118,'シフト記号表（勤務時間帯）'!$C$6:$U$35,19,FALSE))</f>
        <v/>
      </c>
      <c r="Y120" s="315" t="str">
        <f>IF(Y118="","",VLOOKUP(Y118,'シフト記号表（勤務時間帯）'!$C$6:$U$35,19,FALSE))</f>
        <v/>
      </c>
      <c r="Z120" s="313" t="str">
        <f>IF(Z118="","",VLOOKUP(Z118,'シフト記号表（勤務時間帯）'!$C$6:$U$35,19,FALSE))</f>
        <v/>
      </c>
      <c r="AA120" s="314" t="str">
        <f>IF(AA118="","",VLOOKUP(AA118,'シフト記号表（勤務時間帯）'!$C$6:$U$35,19,FALSE))</f>
        <v/>
      </c>
      <c r="AB120" s="314" t="str">
        <f>IF(AB118="","",VLOOKUP(AB118,'シフト記号表（勤務時間帯）'!$C$6:$U$35,19,FALSE))</f>
        <v/>
      </c>
      <c r="AC120" s="314" t="str">
        <f>IF(AC118="","",VLOOKUP(AC118,'シフト記号表（勤務時間帯）'!$C$6:$U$35,19,FALSE))</f>
        <v/>
      </c>
      <c r="AD120" s="314" t="str">
        <f>IF(AD118="","",VLOOKUP(AD118,'シフト記号表（勤務時間帯）'!$C$6:$U$35,19,FALSE))</f>
        <v/>
      </c>
      <c r="AE120" s="314" t="str">
        <f>IF(AE118="","",VLOOKUP(AE118,'シフト記号表（勤務時間帯）'!$C$6:$U$35,19,FALSE))</f>
        <v/>
      </c>
      <c r="AF120" s="315" t="str">
        <f>IF(AF118="","",VLOOKUP(AF118,'シフト記号表（勤務時間帯）'!$C$6:$U$35,19,FALSE))</f>
        <v/>
      </c>
      <c r="AG120" s="313" t="str">
        <f>IF(AG118="","",VLOOKUP(AG118,'シフト記号表（勤務時間帯）'!$C$6:$U$35,19,FALSE))</f>
        <v/>
      </c>
      <c r="AH120" s="314" t="str">
        <f>IF(AH118="","",VLOOKUP(AH118,'シフト記号表（勤務時間帯）'!$C$6:$U$35,19,FALSE))</f>
        <v/>
      </c>
      <c r="AI120" s="314" t="str">
        <f>IF(AI118="","",VLOOKUP(AI118,'シフト記号表（勤務時間帯）'!$C$6:$U$35,19,FALSE))</f>
        <v/>
      </c>
      <c r="AJ120" s="314" t="str">
        <f>IF(AJ118="","",VLOOKUP(AJ118,'シフト記号表（勤務時間帯）'!$C$6:$U$35,19,FALSE))</f>
        <v/>
      </c>
      <c r="AK120" s="314" t="str">
        <f>IF(AK118="","",VLOOKUP(AK118,'シフト記号表（勤務時間帯）'!$C$6:$U$35,19,FALSE))</f>
        <v/>
      </c>
      <c r="AL120" s="314" t="str">
        <f>IF(AL118="","",VLOOKUP(AL118,'シフト記号表（勤務時間帯）'!$C$6:$U$35,19,FALSE))</f>
        <v/>
      </c>
      <c r="AM120" s="315" t="str">
        <f>IF(AM118="","",VLOOKUP(AM118,'シフト記号表（勤務時間帯）'!$C$6:$U$35,19,FALSE))</f>
        <v/>
      </c>
      <c r="AN120" s="313" t="str">
        <f>IF(AN118="","",VLOOKUP(AN118,'シフト記号表（勤務時間帯）'!$C$6:$U$35,19,FALSE))</f>
        <v/>
      </c>
      <c r="AO120" s="314" t="str">
        <f>IF(AO118="","",VLOOKUP(AO118,'シフト記号表（勤務時間帯）'!$C$6:$U$35,19,FALSE))</f>
        <v/>
      </c>
      <c r="AP120" s="314" t="str">
        <f>IF(AP118="","",VLOOKUP(AP118,'シフト記号表（勤務時間帯）'!$C$6:$U$35,19,FALSE))</f>
        <v/>
      </c>
      <c r="AQ120" s="314" t="str">
        <f>IF(AQ118="","",VLOOKUP(AQ118,'シフト記号表（勤務時間帯）'!$C$6:$U$35,19,FALSE))</f>
        <v/>
      </c>
      <c r="AR120" s="314" t="str">
        <f>IF(AR118="","",VLOOKUP(AR118,'シフト記号表（勤務時間帯）'!$C$6:$U$35,19,FALSE))</f>
        <v/>
      </c>
      <c r="AS120" s="314" t="str">
        <f>IF(AS118="","",VLOOKUP(AS118,'シフト記号表（勤務時間帯）'!$C$6:$U$35,19,FALSE))</f>
        <v/>
      </c>
      <c r="AT120" s="315" t="str">
        <f>IF(AT118="","",VLOOKUP(AT118,'シフト記号表（勤務時間帯）'!$C$6:$U$35,19,FALSE))</f>
        <v/>
      </c>
      <c r="AU120" s="313" t="str">
        <f>IF(AU118="","",VLOOKUP(AU118,'シフト記号表（勤務時間帯）'!$C$6:$U$35,19,FALSE))</f>
        <v/>
      </c>
      <c r="AV120" s="314" t="str">
        <f>IF(AV118="","",VLOOKUP(AV118,'シフト記号表（勤務時間帯）'!$C$6:$U$35,19,FALSE))</f>
        <v/>
      </c>
      <c r="AW120" s="314" t="str">
        <f>IF(AW118="","",VLOOKUP(AW118,'シフト記号表（勤務時間帯）'!$C$6:$U$35,19,FALSE))</f>
        <v/>
      </c>
      <c r="AX120" s="1016">
        <f>IF($BB$3="４週",SUM(S120:AT120),IF($BB$3="暦月",SUM(S120:AW120),""))</f>
        <v>0</v>
      </c>
      <c r="AY120" s="1017"/>
      <c r="AZ120" s="1018">
        <f>IF($BB$3="４週",AX120/4,IF($BB$3="暦月",'勤務形態一覧表（100名）'!AX120/('勤務形態一覧表（100名）'!$BB$8/7),""))</f>
        <v>0</v>
      </c>
      <c r="BA120" s="1019"/>
      <c r="BB120" s="1061"/>
      <c r="BC120" s="1030"/>
      <c r="BD120" s="1030"/>
      <c r="BE120" s="1030"/>
      <c r="BF120" s="1031"/>
    </row>
    <row r="121" spans="2:58" ht="20.25" customHeight="1" x14ac:dyDescent="0.2">
      <c r="B121" s="939">
        <f>B118+1</f>
        <v>34</v>
      </c>
      <c r="C121" s="1042"/>
      <c r="D121" s="1043"/>
      <c r="E121" s="1044"/>
      <c r="F121" s="316"/>
      <c r="G121" s="1023"/>
      <c r="H121" s="1025"/>
      <c r="I121" s="955"/>
      <c r="J121" s="955"/>
      <c r="K121" s="956"/>
      <c r="L121" s="1026"/>
      <c r="M121" s="1027"/>
      <c r="N121" s="1027"/>
      <c r="O121" s="1028"/>
      <c r="P121" s="1032" t="s">
        <v>806</v>
      </c>
      <c r="Q121" s="1033"/>
      <c r="R121" s="1034"/>
      <c r="S121" s="366"/>
      <c r="T121" s="367"/>
      <c r="U121" s="367"/>
      <c r="V121" s="367"/>
      <c r="W121" s="367"/>
      <c r="X121" s="367"/>
      <c r="Y121" s="368"/>
      <c r="Z121" s="366"/>
      <c r="AA121" s="367"/>
      <c r="AB121" s="367"/>
      <c r="AC121" s="367"/>
      <c r="AD121" s="367"/>
      <c r="AE121" s="367"/>
      <c r="AF121" s="368"/>
      <c r="AG121" s="366"/>
      <c r="AH121" s="367"/>
      <c r="AI121" s="367"/>
      <c r="AJ121" s="367"/>
      <c r="AK121" s="367"/>
      <c r="AL121" s="367"/>
      <c r="AM121" s="368"/>
      <c r="AN121" s="366"/>
      <c r="AO121" s="367"/>
      <c r="AP121" s="367"/>
      <c r="AQ121" s="367"/>
      <c r="AR121" s="367"/>
      <c r="AS121" s="367"/>
      <c r="AT121" s="368"/>
      <c r="AU121" s="366"/>
      <c r="AV121" s="367"/>
      <c r="AW121" s="367"/>
      <c r="AX121" s="1109"/>
      <c r="AY121" s="1110"/>
      <c r="AZ121" s="1111"/>
      <c r="BA121" s="1112"/>
      <c r="BB121" s="1059"/>
      <c r="BC121" s="1027"/>
      <c r="BD121" s="1027"/>
      <c r="BE121" s="1027"/>
      <c r="BF121" s="1028"/>
    </row>
    <row r="122" spans="2:58" ht="20.25" customHeight="1" x14ac:dyDescent="0.2">
      <c r="B122" s="939"/>
      <c r="C122" s="1045"/>
      <c r="D122" s="1046"/>
      <c r="E122" s="1047"/>
      <c r="F122" s="308"/>
      <c r="G122" s="950"/>
      <c r="H122" s="954"/>
      <c r="I122" s="955"/>
      <c r="J122" s="955"/>
      <c r="K122" s="956"/>
      <c r="L122" s="960"/>
      <c r="M122" s="961"/>
      <c r="N122" s="961"/>
      <c r="O122" s="962"/>
      <c r="P122" s="1006" t="s">
        <v>520</v>
      </c>
      <c r="Q122" s="1007"/>
      <c r="R122" s="1008"/>
      <c r="S122" s="309" t="str">
        <f>IF(S121="","",VLOOKUP(S121,'シフト記号表（勤務時間帯）'!$C$6:$K$35,9,FALSE))</f>
        <v/>
      </c>
      <c r="T122" s="310" t="str">
        <f>IF(T121="","",VLOOKUP(T121,'シフト記号表（勤務時間帯）'!$C$6:$K$35,9,FALSE))</f>
        <v/>
      </c>
      <c r="U122" s="310" t="str">
        <f>IF(U121="","",VLOOKUP(U121,'シフト記号表（勤務時間帯）'!$C$6:$K$35,9,FALSE))</f>
        <v/>
      </c>
      <c r="V122" s="310" t="str">
        <f>IF(V121="","",VLOOKUP(V121,'シフト記号表（勤務時間帯）'!$C$6:$K$35,9,FALSE))</f>
        <v/>
      </c>
      <c r="W122" s="310" t="str">
        <f>IF(W121="","",VLOOKUP(W121,'シフト記号表（勤務時間帯）'!$C$6:$K$35,9,FALSE))</f>
        <v/>
      </c>
      <c r="X122" s="310" t="str">
        <f>IF(X121="","",VLOOKUP(X121,'シフト記号表（勤務時間帯）'!$C$6:$K$35,9,FALSE))</f>
        <v/>
      </c>
      <c r="Y122" s="311" t="str">
        <f>IF(Y121="","",VLOOKUP(Y121,'シフト記号表（勤務時間帯）'!$C$6:$K$35,9,FALSE))</f>
        <v/>
      </c>
      <c r="Z122" s="309" t="str">
        <f>IF(Z121="","",VLOOKUP(Z121,'シフト記号表（勤務時間帯）'!$C$6:$K$35,9,FALSE))</f>
        <v/>
      </c>
      <c r="AA122" s="310" t="str">
        <f>IF(AA121="","",VLOOKUP(AA121,'シフト記号表（勤務時間帯）'!$C$6:$K$35,9,FALSE))</f>
        <v/>
      </c>
      <c r="AB122" s="310" t="str">
        <f>IF(AB121="","",VLOOKUP(AB121,'シフト記号表（勤務時間帯）'!$C$6:$K$35,9,FALSE))</f>
        <v/>
      </c>
      <c r="AC122" s="310" t="str">
        <f>IF(AC121="","",VLOOKUP(AC121,'シフト記号表（勤務時間帯）'!$C$6:$K$35,9,FALSE))</f>
        <v/>
      </c>
      <c r="AD122" s="310" t="str">
        <f>IF(AD121="","",VLOOKUP(AD121,'シフト記号表（勤務時間帯）'!$C$6:$K$35,9,FALSE))</f>
        <v/>
      </c>
      <c r="AE122" s="310" t="str">
        <f>IF(AE121="","",VLOOKUP(AE121,'シフト記号表（勤務時間帯）'!$C$6:$K$35,9,FALSE))</f>
        <v/>
      </c>
      <c r="AF122" s="311" t="str">
        <f>IF(AF121="","",VLOOKUP(AF121,'シフト記号表（勤務時間帯）'!$C$6:$K$35,9,FALSE))</f>
        <v/>
      </c>
      <c r="AG122" s="309" t="str">
        <f>IF(AG121="","",VLOOKUP(AG121,'シフト記号表（勤務時間帯）'!$C$6:$K$35,9,FALSE))</f>
        <v/>
      </c>
      <c r="AH122" s="310" t="str">
        <f>IF(AH121="","",VLOOKUP(AH121,'シフト記号表（勤務時間帯）'!$C$6:$K$35,9,FALSE))</f>
        <v/>
      </c>
      <c r="AI122" s="310" t="str">
        <f>IF(AI121="","",VLOOKUP(AI121,'シフト記号表（勤務時間帯）'!$C$6:$K$35,9,FALSE))</f>
        <v/>
      </c>
      <c r="AJ122" s="310" t="str">
        <f>IF(AJ121="","",VLOOKUP(AJ121,'シフト記号表（勤務時間帯）'!$C$6:$K$35,9,FALSE))</f>
        <v/>
      </c>
      <c r="AK122" s="310" t="str">
        <f>IF(AK121="","",VLOOKUP(AK121,'シフト記号表（勤務時間帯）'!$C$6:$K$35,9,FALSE))</f>
        <v/>
      </c>
      <c r="AL122" s="310" t="str">
        <f>IF(AL121="","",VLOOKUP(AL121,'シフト記号表（勤務時間帯）'!$C$6:$K$35,9,FALSE))</f>
        <v/>
      </c>
      <c r="AM122" s="311" t="str">
        <f>IF(AM121="","",VLOOKUP(AM121,'シフト記号表（勤務時間帯）'!$C$6:$K$35,9,FALSE))</f>
        <v/>
      </c>
      <c r="AN122" s="309" t="str">
        <f>IF(AN121="","",VLOOKUP(AN121,'シフト記号表（勤務時間帯）'!$C$6:$K$35,9,FALSE))</f>
        <v/>
      </c>
      <c r="AO122" s="310" t="str">
        <f>IF(AO121="","",VLOOKUP(AO121,'シフト記号表（勤務時間帯）'!$C$6:$K$35,9,FALSE))</f>
        <v/>
      </c>
      <c r="AP122" s="310" t="str">
        <f>IF(AP121="","",VLOOKUP(AP121,'シフト記号表（勤務時間帯）'!$C$6:$K$35,9,FALSE))</f>
        <v/>
      </c>
      <c r="AQ122" s="310" t="str">
        <f>IF(AQ121="","",VLOOKUP(AQ121,'シフト記号表（勤務時間帯）'!$C$6:$K$35,9,FALSE))</f>
        <v/>
      </c>
      <c r="AR122" s="310" t="str">
        <f>IF(AR121="","",VLOOKUP(AR121,'シフト記号表（勤務時間帯）'!$C$6:$K$35,9,FALSE))</f>
        <v/>
      </c>
      <c r="AS122" s="310" t="str">
        <f>IF(AS121="","",VLOOKUP(AS121,'シフト記号表（勤務時間帯）'!$C$6:$K$35,9,FALSE))</f>
        <v/>
      </c>
      <c r="AT122" s="311" t="str">
        <f>IF(AT121="","",VLOOKUP(AT121,'シフト記号表（勤務時間帯）'!$C$6:$K$35,9,FALSE))</f>
        <v/>
      </c>
      <c r="AU122" s="309" t="str">
        <f>IF(AU121="","",VLOOKUP(AU121,'シフト記号表（勤務時間帯）'!$C$6:$K$35,9,FALSE))</f>
        <v/>
      </c>
      <c r="AV122" s="310" t="str">
        <f>IF(AV121="","",VLOOKUP(AV121,'シフト記号表（勤務時間帯）'!$C$6:$K$35,9,FALSE))</f>
        <v/>
      </c>
      <c r="AW122" s="310" t="str">
        <f>IF(AW121="","",VLOOKUP(AW121,'シフト記号表（勤務時間帯）'!$C$6:$K$35,9,FALSE))</f>
        <v/>
      </c>
      <c r="AX122" s="1009">
        <f>IF($BB$3="４週",SUM(S122:AT122),IF($BB$3="暦月",SUM(S122:AW122),""))</f>
        <v>0</v>
      </c>
      <c r="AY122" s="1010"/>
      <c r="AZ122" s="1011">
        <f>IF($BB$3="４週",AX122/4,IF($BB$3="暦月",'勤務形態一覧表（100名）'!AX122/('勤務形態一覧表（100名）'!$BB$8/7),""))</f>
        <v>0</v>
      </c>
      <c r="BA122" s="1012"/>
      <c r="BB122" s="1060"/>
      <c r="BC122" s="961"/>
      <c r="BD122" s="961"/>
      <c r="BE122" s="961"/>
      <c r="BF122" s="962"/>
    </row>
    <row r="123" spans="2:58" ht="20.25" customHeight="1" x14ac:dyDescent="0.2">
      <c r="B123" s="939"/>
      <c r="C123" s="1048"/>
      <c r="D123" s="1049"/>
      <c r="E123" s="1050"/>
      <c r="F123" s="369">
        <f>C121</f>
        <v>0</v>
      </c>
      <c r="G123" s="1024"/>
      <c r="H123" s="954"/>
      <c r="I123" s="955"/>
      <c r="J123" s="955"/>
      <c r="K123" s="956"/>
      <c r="L123" s="1029"/>
      <c r="M123" s="1030"/>
      <c r="N123" s="1030"/>
      <c r="O123" s="1031"/>
      <c r="P123" s="1013" t="s">
        <v>521</v>
      </c>
      <c r="Q123" s="1014"/>
      <c r="R123" s="1015"/>
      <c r="S123" s="313" t="str">
        <f>IF(S121="","",VLOOKUP(S121,'シフト記号表（勤務時間帯）'!$C$6:$U$35,19,FALSE))</f>
        <v/>
      </c>
      <c r="T123" s="314" t="str">
        <f>IF(T121="","",VLOOKUP(T121,'シフト記号表（勤務時間帯）'!$C$6:$U$35,19,FALSE))</f>
        <v/>
      </c>
      <c r="U123" s="314" t="str">
        <f>IF(U121="","",VLOOKUP(U121,'シフト記号表（勤務時間帯）'!$C$6:$U$35,19,FALSE))</f>
        <v/>
      </c>
      <c r="V123" s="314" t="str">
        <f>IF(V121="","",VLOOKUP(V121,'シフト記号表（勤務時間帯）'!$C$6:$U$35,19,FALSE))</f>
        <v/>
      </c>
      <c r="W123" s="314" t="str">
        <f>IF(W121="","",VLOOKUP(W121,'シフト記号表（勤務時間帯）'!$C$6:$U$35,19,FALSE))</f>
        <v/>
      </c>
      <c r="X123" s="314" t="str">
        <f>IF(X121="","",VLOOKUP(X121,'シフト記号表（勤務時間帯）'!$C$6:$U$35,19,FALSE))</f>
        <v/>
      </c>
      <c r="Y123" s="315" t="str">
        <f>IF(Y121="","",VLOOKUP(Y121,'シフト記号表（勤務時間帯）'!$C$6:$U$35,19,FALSE))</f>
        <v/>
      </c>
      <c r="Z123" s="313" t="str">
        <f>IF(Z121="","",VLOOKUP(Z121,'シフト記号表（勤務時間帯）'!$C$6:$U$35,19,FALSE))</f>
        <v/>
      </c>
      <c r="AA123" s="314" t="str">
        <f>IF(AA121="","",VLOOKUP(AA121,'シフト記号表（勤務時間帯）'!$C$6:$U$35,19,FALSE))</f>
        <v/>
      </c>
      <c r="AB123" s="314" t="str">
        <f>IF(AB121="","",VLOOKUP(AB121,'シフト記号表（勤務時間帯）'!$C$6:$U$35,19,FALSE))</f>
        <v/>
      </c>
      <c r="AC123" s="314" t="str">
        <f>IF(AC121="","",VLOOKUP(AC121,'シフト記号表（勤務時間帯）'!$C$6:$U$35,19,FALSE))</f>
        <v/>
      </c>
      <c r="AD123" s="314" t="str">
        <f>IF(AD121="","",VLOOKUP(AD121,'シフト記号表（勤務時間帯）'!$C$6:$U$35,19,FALSE))</f>
        <v/>
      </c>
      <c r="AE123" s="314" t="str">
        <f>IF(AE121="","",VLOOKUP(AE121,'シフト記号表（勤務時間帯）'!$C$6:$U$35,19,FALSE))</f>
        <v/>
      </c>
      <c r="AF123" s="315" t="str">
        <f>IF(AF121="","",VLOOKUP(AF121,'シフト記号表（勤務時間帯）'!$C$6:$U$35,19,FALSE))</f>
        <v/>
      </c>
      <c r="AG123" s="313" t="str">
        <f>IF(AG121="","",VLOOKUP(AG121,'シフト記号表（勤務時間帯）'!$C$6:$U$35,19,FALSE))</f>
        <v/>
      </c>
      <c r="AH123" s="314" t="str">
        <f>IF(AH121="","",VLOOKUP(AH121,'シフト記号表（勤務時間帯）'!$C$6:$U$35,19,FALSE))</f>
        <v/>
      </c>
      <c r="AI123" s="314" t="str">
        <f>IF(AI121="","",VLOOKUP(AI121,'シフト記号表（勤務時間帯）'!$C$6:$U$35,19,FALSE))</f>
        <v/>
      </c>
      <c r="AJ123" s="314" t="str">
        <f>IF(AJ121="","",VLOOKUP(AJ121,'シフト記号表（勤務時間帯）'!$C$6:$U$35,19,FALSE))</f>
        <v/>
      </c>
      <c r="AK123" s="314" t="str">
        <f>IF(AK121="","",VLOOKUP(AK121,'シフト記号表（勤務時間帯）'!$C$6:$U$35,19,FALSE))</f>
        <v/>
      </c>
      <c r="AL123" s="314" t="str">
        <f>IF(AL121="","",VLOOKUP(AL121,'シフト記号表（勤務時間帯）'!$C$6:$U$35,19,FALSE))</f>
        <v/>
      </c>
      <c r="AM123" s="315" t="str">
        <f>IF(AM121="","",VLOOKUP(AM121,'シフト記号表（勤務時間帯）'!$C$6:$U$35,19,FALSE))</f>
        <v/>
      </c>
      <c r="AN123" s="313" t="str">
        <f>IF(AN121="","",VLOOKUP(AN121,'シフト記号表（勤務時間帯）'!$C$6:$U$35,19,FALSE))</f>
        <v/>
      </c>
      <c r="AO123" s="314" t="str">
        <f>IF(AO121="","",VLOOKUP(AO121,'シフト記号表（勤務時間帯）'!$C$6:$U$35,19,FALSE))</f>
        <v/>
      </c>
      <c r="AP123" s="314" t="str">
        <f>IF(AP121="","",VLOOKUP(AP121,'シフト記号表（勤務時間帯）'!$C$6:$U$35,19,FALSE))</f>
        <v/>
      </c>
      <c r="AQ123" s="314" t="str">
        <f>IF(AQ121="","",VLOOKUP(AQ121,'シフト記号表（勤務時間帯）'!$C$6:$U$35,19,FALSE))</f>
        <v/>
      </c>
      <c r="AR123" s="314" t="str">
        <f>IF(AR121="","",VLOOKUP(AR121,'シフト記号表（勤務時間帯）'!$C$6:$U$35,19,FALSE))</f>
        <v/>
      </c>
      <c r="AS123" s="314" t="str">
        <f>IF(AS121="","",VLOOKUP(AS121,'シフト記号表（勤務時間帯）'!$C$6:$U$35,19,FALSE))</f>
        <v/>
      </c>
      <c r="AT123" s="315" t="str">
        <f>IF(AT121="","",VLOOKUP(AT121,'シフト記号表（勤務時間帯）'!$C$6:$U$35,19,FALSE))</f>
        <v/>
      </c>
      <c r="AU123" s="313" t="str">
        <f>IF(AU121="","",VLOOKUP(AU121,'シフト記号表（勤務時間帯）'!$C$6:$U$35,19,FALSE))</f>
        <v/>
      </c>
      <c r="AV123" s="314" t="str">
        <f>IF(AV121="","",VLOOKUP(AV121,'シフト記号表（勤務時間帯）'!$C$6:$U$35,19,FALSE))</f>
        <v/>
      </c>
      <c r="AW123" s="314" t="str">
        <f>IF(AW121="","",VLOOKUP(AW121,'シフト記号表（勤務時間帯）'!$C$6:$U$35,19,FALSE))</f>
        <v/>
      </c>
      <c r="AX123" s="1016">
        <f>IF($BB$3="４週",SUM(S123:AT123),IF($BB$3="暦月",SUM(S123:AW123),""))</f>
        <v>0</v>
      </c>
      <c r="AY123" s="1017"/>
      <c r="AZ123" s="1018">
        <f>IF($BB$3="４週",AX123/4,IF($BB$3="暦月",'勤務形態一覧表（100名）'!AX123/('勤務形態一覧表（100名）'!$BB$8/7),""))</f>
        <v>0</v>
      </c>
      <c r="BA123" s="1019"/>
      <c r="BB123" s="1061"/>
      <c r="BC123" s="1030"/>
      <c r="BD123" s="1030"/>
      <c r="BE123" s="1030"/>
      <c r="BF123" s="1031"/>
    </row>
    <row r="124" spans="2:58" ht="20.25" customHeight="1" x14ac:dyDescent="0.2">
      <c r="B124" s="939">
        <f>B121+1</f>
        <v>35</v>
      </c>
      <c r="C124" s="1042"/>
      <c r="D124" s="1043"/>
      <c r="E124" s="1044"/>
      <c r="F124" s="316"/>
      <c r="G124" s="1023"/>
      <c r="H124" s="1025"/>
      <c r="I124" s="955"/>
      <c r="J124" s="955"/>
      <c r="K124" s="956"/>
      <c r="L124" s="1026"/>
      <c r="M124" s="1027"/>
      <c r="N124" s="1027"/>
      <c r="O124" s="1028"/>
      <c r="P124" s="1032" t="s">
        <v>806</v>
      </c>
      <c r="Q124" s="1033"/>
      <c r="R124" s="1034"/>
      <c r="S124" s="366"/>
      <c r="T124" s="367"/>
      <c r="U124" s="367"/>
      <c r="V124" s="367"/>
      <c r="W124" s="367"/>
      <c r="X124" s="367"/>
      <c r="Y124" s="368"/>
      <c r="Z124" s="366"/>
      <c r="AA124" s="367"/>
      <c r="AB124" s="367"/>
      <c r="AC124" s="367"/>
      <c r="AD124" s="367"/>
      <c r="AE124" s="367"/>
      <c r="AF124" s="368"/>
      <c r="AG124" s="366"/>
      <c r="AH124" s="367"/>
      <c r="AI124" s="367"/>
      <c r="AJ124" s="367"/>
      <c r="AK124" s="367"/>
      <c r="AL124" s="367"/>
      <c r="AM124" s="368"/>
      <c r="AN124" s="366"/>
      <c r="AO124" s="367"/>
      <c r="AP124" s="367"/>
      <c r="AQ124" s="367"/>
      <c r="AR124" s="367"/>
      <c r="AS124" s="367"/>
      <c r="AT124" s="368"/>
      <c r="AU124" s="366"/>
      <c r="AV124" s="367"/>
      <c r="AW124" s="367"/>
      <c r="AX124" s="1109"/>
      <c r="AY124" s="1110"/>
      <c r="AZ124" s="1111"/>
      <c r="BA124" s="1112"/>
      <c r="BB124" s="1059"/>
      <c r="BC124" s="1027"/>
      <c r="BD124" s="1027"/>
      <c r="BE124" s="1027"/>
      <c r="BF124" s="1028"/>
    </row>
    <row r="125" spans="2:58" ht="20.25" customHeight="1" x14ac:dyDescent="0.2">
      <c r="B125" s="939"/>
      <c r="C125" s="1045"/>
      <c r="D125" s="1046"/>
      <c r="E125" s="1047"/>
      <c r="F125" s="308"/>
      <c r="G125" s="950"/>
      <c r="H125" s="954"/>
      <c r="I125" s="955"/>
      <c r="J125" s="955"/>
      <c r="K125" s="956"/>
      <c r="L125" s="960"/>
      <c r="M125" s="961"/>
      <c r="N125" s="961"/>
      <c r="O125" s="962"/>
      <c r="P125" s="1006" t="s">
        <v>520</v>
      </c>
      <c r="Q125" s="1007"/>
      <c r="R125" s="1008"/>
      <c r="S125" s="309" t="str">
        <f>IF(S124="","",VLOOKUP(S124,'シフト記号表（勤務時間帯）'!$C$6:$K$35,9,FALSE))</f>
        <v/>
      </c>
      <c r="T125" s="310" t="str">
        <f>IF(T124="","",VLOOKUP(T124,'シフト記号表（勤務時間帯）'!$C$6:$K$35,9,FALSE))</f>
        <v/>
      </c>
      <c r="U125" s="310" t="str">
        <f>IF(U124="","",VLOOKUP(U124,'シフト記号表（勤務時間帯）'!$C$6:$K$35,9,FALSE))</f>
        <v/>
      </c>
      <c r="V125" s="310" t="str">
        <f>IF(V124="","",VLOOKUP(V124,'シフト記号表（勤務時間帯）'!$C$6:$K$35,9,FALSE))</f>
        <v/>
      </c>
      <c r="W125" s="310" t="str">
        <f>IF(W124="","",VLOOKUP(W124,'シフト記号表（勤務時間帯）'!$C$6:$K$35,9,FALSE))</f>
        <v/>
      </c>
      <c r="X125" s="310" t="str">
        <f>IF(X124="","",VLOOKUP(X124,'シフト記号表（勤務時間帯）'!$C$6:$K$35,9,FALSE))</f>
        <v/>
      </c>
      <c r="Y125" s="311" t="str">
        <f>IF(Y124="","",VLOOKUP(Y124,'シフト記号表（勤務時間帯）'!$C$6:$K$35,9,FALSE))</f>
        <v/>
      </c>
      <c r="Z125" s="309" t="str">
        <f>IF(Z124="","",VLOOKUP(Z124,'シフト記号表（勤務時間帯）'!$C$6:$K$35,9,FALSE))</f>
        <v/>
      </c>
      <c r="AA125" s="310" t="str">
        <f>IF(AA124="","",VLOOKUP(AA124,'シフト記号表（勤務時間帯）'!$C$6:$K$35,9,FALSE))</f>
        <v/>
      </c>
      <c r="AB125" s="310" t="str">
        <f>IF(AB124="","",VLOOKUP(AB124,'シフト記号表（勤務時間帯）'!$C$6:$K$35,9,FALSE))</f>
        <v/>
      </c>
      <c r="AC125" s="310" t="str">
        <f>IF(AC124="","",VLOOKUP(AC124,'シフト記号表（勤務時間帯）'!$C$6:$K$35,9,FALSE))</f>
        <v/>
      </c>
      <c r="AD125" s="310" t="str">
        <f>IF(AD124="","",VLOOKUP(AD124,'シフト記号表（勤務時間帯）'!$C$6:$K$35,9,FALSE))</f>
        <v/>
      </c>
      <c r="AE125" s="310" t="str">
        <f>IF(AE124="","",VLOOKUP(AE124,'シフト記号表（勤務時間帯）'!$C$6:$K$35,9,FALSE))</f>
        <v/>
      </c>
      <c r="AF125" s="311" t="str">
        <f>IF(AF124="","",VLOOKUP(AF124,'シフト記号表（勤務時間帯）'!$C$6:$K$35,9,FALSE))</f>
        <v/>
      </c>
      <c r="AG125" s="309" t="str">
        <f>IF(AG124="","",VLOOKUP(AG124,'シフト記号表（勤務時間帯）'!$C$6:$K$35,9,FALSE))</f>
        <v/>
      </c>
      <c r="AH125" s="310" t="str">
        <f>IF(AH124="","",VLOOKUP(AH124,'シフト記号表（勤務時間帯）'!$C$6:$K$35,9,FALSE))</f>
        <v/>
      </c>
      <c r="AI125" s="310" t="str">
        <f>IF(AI124="","",VLOOKUP(AI124,'シフト記号表（勤務時間帯）'!$C$6:$K$35,9,FALSE))</f>
        <v/>
      </c>
      <c r="AJ125" s="310" t="str">
        <f>IF(AJ124="","",VLOOKUP(AJ124,'シフト記号表（勤務時間帯）'!$C$6:$K$35,9,FALSE))</f>
        <v/>
      </c>
      <c r="AK125" s="310" t="str">
        <f>IF(AK124="","",VLOOKUP(AK124,'シフト記号表（勤務時間帯）'!$C$6:$K$35,9,FALSE))</f>
        <v/>
      </c>
      <c r="AL125" s="310" t="str">
        <f>IF(AL124="","",VLOOKUP(AL124,'シフト記号表（勤務時間帯）'!$C$6:$K$35,9,FALSE))</f>
        <v/>
      </c>
      <c r="AM125" s="311" t="str">
        <f>IF(AM124="","",VLOOKUP(AM124,'シフト記号表（勤務時間帯）'!$C$6:$K$35,9,FALSE))</f>
        <v/>
      </c>
      <c r="AN125" s="309" t="str">
        <f>IF(AN124="","",VLOOKUP(AN124,'シフト記号表（勤務時間帯）'!$C$6:$K$35,9,FALSE))</f>
        <v/>
      </c>
      <c r="AO125" s="310" t="str">
        <f>IF(AO124="","",VLOOKUP(AO124,'シフト記号表（勤務時間帯）'!$C$6:$K$35,9,FALSE))</f>
        <v/>
      </c>
      <c r="AP125" s="310" t="str">
        <f>IF(AP124="","",VLOOKUP(AP124,'シフト記号表（勤務時間帯）'!$C$6:$K$35,9,FALSE))</f>
        <v/>
      </c>
      <c r="AQ125" s="310" t="str">
        <f>IF(AQ124="","",VLOOKUP(AQ124,'シフト記号表（勤務時間帯）'!$C$6:$K$35,9,FALSE))</f>
        <v/>
      </c>
      <c r="AR125" s="310" t="str">
        <f>IF(AR124="","",VLOOKUP(AR124,'シフト記号表（勤務時間帯）'!$C$6:$K$35,9,FALSE))</f>
        <v/>
      </c>
      <c r="AS125" s="310" t="str">
        <f>IF(AS124="","",VLOOKUP(AS124,'シフト記号表（勤務時間帯）'!$C$6:$K$35,9,FALSE))</f>
        <v/>
      </c>
      <c r="AT125" s="311" t="str">
        <f>IF(AT124="","",VLOOKUP(AT124,'シフト記号表（勤務時間帯）'!$C$6:$K$35,9,FALSE))</f>
        <v/>
      </c>
      <c r="AU125" s="309" t="str">
        <f>IF(AU124="","",VLOOKUP(AU124,'シフト記号表（勤務時間帯）'!$C$6:$K$35,9,FALSE))</f>
        <v/>
      </c>
      <c r="AV125" s="310" t="str">
        <f>IF(AV124="","",VLOOKUP(AV124,'シフト記号表（勤務時間帯）'!$C$6:$K$35,9,FALSE))</f>
        <v/>
      </c>
      <c r="AW125" s="310" t="str">
        <f>IF(AW124="","",VLOOKUP(AW124,'シフト記号表（勤務時間帯）'!$C$6:$K$35,9,FALSE))</f>
        <v/>
      </c>
      <c r="AX125" s="1009">
        <f>IF($BB$3="４週",SUM(S125:AT125),IF($BB$3="暦月",SUM(S125:AW125),""))</f>
        <v>0</v>
      </c>
      <c r="AY125" s="1010"/>
      <c r="AZ125" s="1011">
        <f>IF($BB$3="４週",AX125/4,IF($BB$3="暦月",'勤務形態一覧表（100名）'!AX125/('勤務形態一覧表（100名）'!$BB$8/7),""))</f>
        <v>0</v>
      </c>
      <c r="BA125" s="1012"/>
      <c r="BB125" s="1060"/>
      <c r="BC125" s="961"/>
      <c r="BD125" s="961"/>
      <c r="BE125" s="961"/>
      <c r="BF125" s="962"/>
    </row>
    <row r="126" spans="2:58" ht="20.25" customHeight="1" x14ac:dyDescent="0.2">
      <c r="B126" s="939"/>
      <c r="C126" s="1048"/>
      <c r="D126" s="1049"/>
      <c r="E126" s="1050"/>
      <c r="F126" s="369">
        <f>C124</f>
        <v>0</v>
      </c>
      <c r="G126" s="1024"/>
      <c r="H126" s="954"/>
      <c r="I126" s="955"/>
      <c r="J126" s="955"/>
      <c r="K126" s="956"/>
      <c r="L126" s="1029"/>
      <c r="M126" s="1030"/>
      <c r="N126" s="1030"/>
      <c r="O126" s="1031"/>
      <c r="P126" s="1013" t="s">
        <v>521</v>
      </c>
      <c r="Q126" s="1014"/>
      <c r="R126" s="1015"/>
      <c r="S126" s="313" t="str">
        <f>IF(S124="","",VLOOKUP(S124,'シフト記号表（勤務時間帯）'!$C$6:$U$35,19,FALSE))</f>
        <v/>
      </c>
      <c r="T126" s="314" t="str">
        <f>IF(T124="","",VLOOKUP(T124,'シフト記号表（勤務時間帯）'!$C$6:$U$35,19,FALSE))</f>
        <v/>
      </c>
      <c r="U126" s="314" t="str">
        <f>IF(U124="","",VLOOKUP(U124,'シフト記号表（勤務時間帯）'!$C$6:$U$35,19,FALSE))</f>
        <v/>
      </c>
      <c r="V126" s="314" t="str">
        <f>IF(V124="","",VLOOKUP(V124,'シフト記号表（勤務時間帯）'!$C$6:$U$35,19,FALSE))</f>
        <v/>
      </c>
      <c r="W126" s="314" t="str">
        <f>IF(W124="","",VLOOKUP(W124,'シフト記号表（勤務時間帯）'!$C$6:$U$35,19,FALSE))</f>
        <v/>
      </c>
      <c r="X126" s="314" t="str">
        <f>IF(X124="","",VLOOKUP(X124,'シフト記号表（勤務時間帯）'!$C$6:$U$35,19,FALSE))</f>
        <v/>
      </c>
      <c r="Y126" s="315" t="str">
        <f>IF(Y124="","",VLOOKUP(Y124,'シフト記号表（勤務時間帯）'!$C$6:$U$35,19,FALSE))</f>
        <v/>
      </c>
      <c r="Z126" s="313" t="str">
        <f>IF(Z124="","",VLOOKUP(Z124,'シフト記号表（勤務時間帯）'!$C$6:$U$35,19,FALSE))</f>
        <v/>
      </c>
      <c r="AA126" s="314" t="str">
        <f>IF(AA124="","",VLOOKUP(AA124,'シフト記号表（勤務時間帯）'!$C$6:$U$35,19,FALSE))</f>
        <v/>
      </c>
      <c r="AB126" s="314" t="str">
        <f>IF(AB124="","",VLOOKUP(AB124,'シフト記号表（勤務時間帯）'!$C$6:$U$35,19,FALSE))</f>
        <v/>
      </c>
      <c r="AC126" s="314" t="str">
        <f>IF(AC124="","",VLOOKUP(AC124,'シフト記号表（勤務時間帯）'!$C$6:$U$35,19,FALSE))</f>
        <v/>
      </c>
      <c r="AD126" s="314" t="str">
        <f>IF(AD124="","",VLOOKUP(AD124,'シフト記号表（勤務時間帯）'!$C$6:$U$35,19,FALSE))</f>
        <v/>
      </c>
      <c r="AE126" s="314" t="str">
        <f>IF(AE124="","",VLOOKUP(AE124,'シフト記号表（勤務時間帯）'!$C$6:$U$35,19,FALSE))</f>
        <v/>
      </c>
      <c r="AF126" s="315" t="str">
        <f>IF(AF124="","",VLOOKUP(AF124,'シフト記号表（勤務時間帯）'!$C$6:$U$35,19,FALSE))</f>
        <v/>
      </c>
      <c r="AG126" s="313" t="str">
        <f>IF(AG124="","",VLOOKUP(AG124,'シフト記号表（勤務時間帯）'!$C$6:$U$35,19,FALSE))</f>
        <v/>
      </c>
      <c r="AH126" s="314" t="str">
        <f>IF(AH124="","",VLOOKUP(AH124,'シフト記号表（勤務時間帯）'!$C$6:$U$35,19,FALSE))</f>
        <v/>
      </c>
      <c r="AI126" s="314" t="str">
        <f>IF(AI124="","",VLOOKUP(AI124,'シフト記号表（勤務時間帯）'!$C$6:$U$35,19,FALSE))</f>
        <v/>
      </c>
      <c r="AJ126" s="314" t="str">
        <f>IF(AJ124="","",VLOOKUP(AJ124,'シフト記号表（勤務時間帯）'!$C$6:$U$35,19,FALSE))</f>
        <v/>
      </c>
      <c r="AK126" s="314" t="str">
        <f>IF(AK124="","",VLOOKUP(AK124,'シフト記号表（勤務時間帯）'!$C$6:$U$35,19,FALSE))</f>
        <v/>
      </c>
      <c r="AL126" s="314" t="str">
        <f>IF(AL124="","",VLOOKUP(AL124,'シフト記号表（勤務時間帯）'!$C$6:$U$35,19,FALSE))</f>
        <v/>
      </c>
      <c r="AM126" s="315" t="str">
        <f>IF(AM124="","",VLOOKUP(AM124,'シフト記号表（勤務時間帯）'!$C$6:$U$35,19,FALSE))</f>
        <v/>
      </c>
      <c r="AN126" s="313" t="str">
        <f>IF(AN124="","",VLOOKUP(AN124,'シフト記号表（勤務時間帯）'!$C$6:$U$35,19,FALSE))</f>
        <v/>
      </c>
      <c r="AO126" s="314" t="str">
        <f>IF(AO124="","",VLOOKUP(AO124,'シフト記号表（勤務時間帯）'!$C$6:$U$35,19,FALSE))</f>
        <v/>
      </c>
      <c r="AP126" s="314" t="str">
        <f>IF(AP124="","",VLOOKUP(AP124,'シフト記号表（勤務時間帯）'!$C$6:$U$35,19,FALSE))</f>
        <v/>
      </c>
      <c r="AQ126" s="314" t="str">
        <f>IF(AQ124="","",VLOOKUP(AQ124,'シフト記号表（勤務時間帯）'!$C$6:$U$35,19,FALSE))</f>
        <v/>
      </c>
      <c r="AR126" s="314" t="str">
        <f>IF(AR124="","",VLOOKUP(AR124,'シフト記号表（勤務時間帯）'!$C$6:$U$35,19,FALSE))</f>
        <v/>
      </c>
      <c r="AS126" s="314" t="str">
        <f>IF(AS124="","",VLOOKUP(AS124,'シフト記号表（勤務時間帯）'!$C$6:$U$35,19,FALSE))</f>
        <v/>
      </c>
      <c r="AT126" s="315" t="str">
        <f>IF(AT124="","",VLOOKUP(AT124,'シフト記号表（勤務時間帯）'!$C$6:$U$35,19,FALSE))</f>
        <v/>
      </c>
      <c r="AU126" s="313" t="str">
        <f>IF(AU124="","",VLOOKUP(AU124,'シフト記号表（勤務時間帯）'!$C$6:$U$35,19,FALSE))</f>
        <v/>
      </c>
      <c r="AV126" s="314" t="str">
        <f>IF(AV124="","",VLOOKUP(AV124,'シフト記号表（勤務時間帯）'!$C$6:$U$35,19,FALSE))</f>
        <v/>
      </c>
      <c r="AW126" s="314" t="str">
        <f>IF(AW124="","",VLOOKUP(AW124,'シフト記号表（勤務時間帯）'!$C$6:$U$35,19,FALSE))</f>
        <v/>
      </c>
      <c r="AX126" s="1016">
        <f>IF($BB$3="４週",SUM(S126:AT126),IF($BB$3="暦月",SUM(S126:AW126),""))</f>
        <v>0</v>
      </c>
      <c r="AY126" s="1017"/>
      <c r="AZ126" s="1018">
        <f>IF($BB$3="４週",AX126/4,IF($BB$3="暦月",'勤務形態一覧表（100名）'!AX126/('勤務形態一覧表（100名）'!$BB$8/7),""))</f>
        <v>0</v>
      </c>
      <c r="BA126" s="1019"/>
      <c r="BB126" s="1061"/>
      <c r="BC126" s="1030"/>
      <c r="BD126" s="1030"/>
      <c r="BE126" s="1030"/>
      <c r="BF126" s="1031"/>
    </row>
    <row r="127" spans="2:58" ht="20.25" customHeight="1" x14ac:dyDescent="0.2">
      <c r="B127" s="939">
        <f>B124+1</f>
        <v>36</v>
      </c>
      <c r="C127" s="1042"/>
      <c r="D127" s="1043"/>
      <c r="E127" s="1044"/>
      <c r="F127" s="316"/>
      <c r="G127" s="1023"/>
      <c r="H127" s="1025"/>
      <c r="I127" s="955"/>
      <c r="J127" s="955"/>
      <c r="K127" s="956"/>
      <c r="L127" s="1026"/>
      <c r="M127" s="1027"/>
      <c r="N127" s="1027"/>
      <c r="O127" s="1028"/>
      <c r="P127" s="1032" t="s">
        <v>806</v>
      </c>
      <c r="Q127" s="1033"/>
      <c r="R127" s="1034"/>
      <c r="S127" s="366"/>
      <c r="T127" s="367"/>
      <c r="U127" s="367"/>
      <c r="V127" s="367"/>
      <c r="W127" s="367"/>
      <c r="X127" s="367"/>
      <c r="Y127" s="368"/>
      <c r="Z127" s="366"/>
      <c r="AA127" s="367"/>
      <c r="AB127" s="367"/>
      <c r="AC127" s="367"/>
      <c r="AD127" s="367"/>
      <c r="AE127" s="367"/>
      <c r="AF127" s="368"/>
      <c r="AG127" s="366"/>
      <c r="AH127" s="367"/>
      <c r="AI127" s="367"/>
      <c r="AJ127" s="367"/>
      <c r="AK127" s="367"/>
      <c r="AL127" s="367"/>
      <c r="AM127" s="368"/>
      <c r="AN127" s="366"/>
      <c r="AO127" s="367"/>
      <c r="AP127" s="367"/>
      <c r="AQ127" s="367"/>
      <c r="AR127" s="367"/>
      <c r="AS127" s="367"/>
      <c r="AT127" s="368"/>
      <c r="AU127" s="366"/>
      <c r="AV127" s="367"/>
      <c r="AW127" s="367"/>
      <c r="AX127" s="1109"/>
      <c r="AY127" s="1110"/>
      <c r="AZ127" s="1111"/>
      <c r="BA127" s="1112"/>
      <c r="BB127" s="1059"/>
      <c r="BC127" s="1027"/>
      <c r="BD127" s="1027"/>
      <c r="BE127" s="1027"/>
      <c r="BF127" s="1028"/>
    </row>
    <row r="128" spans="2:58" ht="20.25" customHeight="1" x14ac:dyDescent="0.2">
      <c r="B128" s="939"/>
      <c r="C128" s="1045"/>
      <c r="D128" s="1046"/>
      <c r="E128" s="1047"/>
      <c r="F128" s="308"/>
      <c r="G128" s="950"/>
      <c r="H128" s="954"/>
      <c r="I128" s="955"/>
      <c r="J128" s="955"/>
      <c r="K128" s="956"/>
      <c r="L128" s="960"/>
      <c r="M128" s="961"/>
      <c r="N128" s="961"/>
      <c r="O128" s="962"/>
      <c r="P128" s="1006" t="s">
        <v>520</v>
      </c>
      <c r="Q128" s="1007"/>
      <c r="R128" s="1008"/>
      <c r="S128" s="309" t="str">
        <f>IF(S127="","",VLOOKUP(S127,'シフト記号表（勤務時間帯）'!$C$6:$K$35,9,FALSE))</f>
        <v/>
      </c>
      <c r="T128" s="310" t="str">
        <f>IF(T127="","",VLOOKUP(T127,'シフト記号表（勤務時間帯）'!$C$6:$K$35,9,FALSE))</f>
        <v/>
      </c>
      <c r="U128" s="310" t="str">
        <f>IF(U127="","",VLOOKUP(U127,'シフト記号表（勤務時間帯）'!$C$6:$K$35,9,FALSE))</f>
        <v/>
      </c>
      <c r="V128" s="310" t="str">
        <f>IF(V127="","",VLOOKUP(V127,'シフト記号表（勤務時間帯）'!$C$6:$K$35,9,FALSE))</f>
        <v/>
      </c>
      <c r="W128" s="310" t="str">
        <f>IF(W127="","",VLOOKUP(W127,'シフト記号表（勤務時間帯）'!$C$6:$K$35,9,FALSE))</f>
        <v/>
      </c>
      <c r="X128" s="310" t="str">
        <f>IF(X127="","",VLOOKUP(X127,'シフト記号表（勤務時間帯）'!$C$6:$K$35,9,FALSE))</f>
        <v/>
      </c>
      <c r="Y128" s="311" t="str">
        <f>IF(Y127="","",VLOOKUP(Y127,'シフト記号表（勤務時間帯）'!$C$6:$K$35,9,FALSE))</f>
        <v/>
      </c>
      <c r="Z128" s="309" t="str">
        <f>IF(Z127="","",VLOOKUP(Z127,'シフト記号表（勤務時間帯）'!$C$6:$K$35,9,FALSE))</f>
        <v/>
      </c>
      <c r="AA128" s="310" t="str">
        <f>IF(AA127="","",VLOOKUP(AA127,'シフト記号表（勤務時間帯）'!$C$6:$K$35,9,FALSE))</f>
        <v/>
      </c>
      <c r="AB128" s="310" t="str">
        <f>IF(AB127="","",VLOOKUP(AB127,'シフト記号表（勤務時間帯）'!$C$6:$K$35,9,FALSE))</f>
        <v/>
      </c>
      <c r="AC128" s="310" t="str">
        <f>IF(AC127="","",VLOOKUP(AC127,'シフト記号表（勤務時間帯）'!$C$6:$K$35,9,FALSE))</f>
        <v/>
      </c>
      <c r="AD128" s="310" t="str">
        <f>IF(AD127="","",VLOOKUP(AD127,'シフト記号表（勤務時間帯）'!$C$6:$K$35,9,FALSE))</f>
        <v/>
      </c>
      <c r="AE128" s="310" t="str">
        <f>IF(AE127="","",VLOOKUP(AE127,'シフト記号表（勤務時間帯）'!$C$6:$K$35,9,FALSE))</f>
        <v/>
      </c>
      <c r="AF128" s="311" t="str">
        <f>IF(AF127="","",VLOOKUP(AF127,'シフト記号表（勤務時間帯）'!$C$6:$K$35,9,FALSE))</f>
        <v/>
      </c>
      <c r="AG128" s="309" t="str">
        <f>IF(AG127="","",VLOOKUP(AG127,'シフト記号表（勤務時間帯）'!$C$6:$K$35,9,FALSE))</f>
        <v/>
      </c>
      <c r="AH128" s="310" t="str">
        <f>IF(AH127="","",VLOOKUP(AH127,'シフト記号表（勤務時間帯）'!$C$6:$K$35,9,FALSE))</f>
        <v/>
      </c>
      <c r="AI128" s="310" t="str">
        <f>IF(AI127="","",VLOOKUP(AI127,'シフト記号表（勤務時間帯）'!$C$6:$K$35,9,FALSE))</f>
        <v/>
      </c>
      <c r="AJ128" s="310" t="str">
        <f>IF(AJ127="","",VLOOKUP(AJ127,'シフト記号表（勤務時間帯）'!$C$6:$K$35,9,FALSE))</f>
        <v/>
      </c>
      <c r="AK128" s="310" t="str">
        <f>IF(AK127="","",VLOOKUP(AK127,'シフト記号表（勤務時間帯）'!$C$6:$K$35,9,FALSE))</f>
        <v/>
      </c>
      <c r="AL128" s="310" t="str">
        <f>IF(AL127="","",VLOOKUP(AL127,'シフト記号表（勤務時間帯）'!$C$6:$K$35,9,FALSE))</f>
        <v/>
      </c>
      <c r="AM128" s="311" t="str">
        <f>IF(AM127="","",VLOOKUP(AM127,'シフト記号表（勤務時間帯）'!$C$6:$K$35,9,FALSE))</f>
        <v/>
      </c>
      <c r="AN128" s="309" t="str">
        <f>IF(AN127="","",VLOOKUP(AN127,'シフト記号表（勤務時間帯）'!$C$6:$K$35,9,FALSE))</f>
        <v/>
      </c>
      <c r="AO128" s="310" t="str">
        <f>IF(AO127="","",VLOOKUP(AO127,'シフト記号表（勤務時間帯）'!$C$6:$K$35,9,FALSE))</f>
        <v/>
      </c>
      <c r="AP128" s="310" t="str">
        <f>IF(AP127="","",VLOOKUP(AP127,'シフト記号表（勤務時間帯）'!$C$6:$K$35,9,FALSE))</f>
        <v/>
      </c>
      <c r="AQ128" s="310" t="str">
        <f>IF(AQ127="","",VLOOKUP(AQ127,'シフト記号表（勤務時間帯）'!$C$6:$K$35,9,FALSE))</f>
        <v/>
      </c>
      <c r="AR128" s="310" t="str">
        <f>IF(AR127="","",VLOOKUP(AR127,'シフト記号表（勤務時間帯）'!$C$6:$K$35,9,FALSE))</f>
        <v/>
      </c>
      <c r="AS128" s="310" t="str">
        <f>IF(AS127="","",VLOOKUP(AS127,'シフト記号表（勤務時間帯）'!$C$6:$K$35,9,FALSE))</f>
        <v/>
      </c>
      <c r="AT128" s="311" t="str">
        <f>IF(AT127="","",VLOOKUP(AT127,'シフト記号表（勤務時間帯）'!$C$6:$K$35,9,FALSE))</f>
        <v/>
      </c>
      <c r="AU128" s="309" t="str">
        <f>IF(AU127="","",VLOOKUP(AU127,'シフト記号表（勤務時間帯）'!$C$6:$K$35,9,FALSE))</f>
        <v/>
      </c>
      <c r="AV128" s="310" t="str">
        <f>IF(AV127="","",VLOOKUP(AV127,'シフト記号表（勤務時間帯）'!$C$6:$K$35,9,FALSE))</f>
        <v/>
      </c>
      <c r="AW128" s="310" t="str">
        <f>IF(AW127="","",VLOOKUP(AW127,'シフト記号表（勤務時間帯）'!$C$6:$K$35,9,FALSE))</f>
        <v/>
      </c>
      <c r="AX128" s="1009">
        <f>IF($BB$3="４週",SUM(S128:AT128),IF($BB$3="暦月",SUM(S128:AW128),""))</f>
        <v>0</v>
      </c>
      <c r="AY128" s="1010"/>
      <c r="AZ128" s="1011">
        <f>IF($BB$3="４週",AX128/4,IF($BB$3="暦月",'勤務形態一覧表（100名）'!AX128/('勤務形態一覧表（100名）'!$BB$8/7),""))</f>
        <v>0</v>
      </c>
      <c r="BA128" s="1012"/>
      <c r="BB128" s="1060"/>
      <c r="BC128" s="961"/>
      <c r="BD128" s="961"/>
      <c r="BE128" s="961"/>
      <c r="BF128" s="962"/>
    </row>
    <row r="129" spans="2:58" ht="20.25" customHeight="1" x14ac:dyDescent="0.2">
      <c r="B129" s="939"/>
      <c r="C129" s="1048"/>
      <c r="D129" s="1049"/>
      <c r="E129" s="1050"/>
      <c r="F129" s="369">
        <f>C127</f>
        <v>0</v>
      </c>
      <c r="G129" s="1024"/>
      <c r="H129" s="954"/>
      <c r="I129" s="955"/>
      <c r="J129" s="955"/>
      <c r="K129" s="956"/>
      <c r="L129" s="1029"/>
      <c r="M129" s="1030"/>
      <c r="N129" s="1030"/>
      <c r="O129" s="1031"/>
      <c r="P129" s="1013" t="s">
        <v>521</v>
      </c>
      <c r="Q129" s="1014"/>
      <c r="R129" s="1015"/>
      <c r="S129" s="313" t="str">
        <f>IF(S127="","",VLOOKUP(S127,'シフト記号表（勤務時間帯）'!$C$6:$U$35,19,FALSE))</f>
        <v/>
      </c>
      <c r="T129" s="314" t="str">
        <f>IF(T127="","",VLOOKUP(T127,'シフト記号表（勤務時間帯）'!$C$6:$U$35,19,FALSE))</f>
        <v/>
      </c>
      <c r="U129" s="314" t="str">
        <f>IF(U127="","",VLOOKUP(U127,'シフト記号表（勤務時間帯）'!$C$6:$U$35,19,FALSE))</f>
        <v/>
      </c>
      <c r="V129" s="314" t="str">
        <f>IF(V127="","",VLOOKUP(V127,'シフト記号表（勤務時間帯）'!$C$6:$U$35,19,FALSE))</f>
        <v/>
      </c>
      <c r="W129" s="314" t="str">
        <f>IF(W127="","",VLOOKUP(W127,'シフト記号表（勤務時間帯）'!$C$6:$U$35,19,FALSE))</f>
        <v/>
      </c>
      <c r="X129" s="314" t="str">
        <f>IF(X127="","",VLOOKUP(X127,'シフト記号表（勤務時間帯）'!$C$6:$U$35,19,FALSE))</f>
        <v/>
      </c>
      <c r="Y129" s="315" t="str">
        <f>IF(Y127="","",VLOOKUP(Y127,'シフト記号表（勤務時間帯）'!$C$6:$U$35,19,FALSE))</f>
        <v/>
      </c>
      <c r="Z129" s="313" t="str">
        <f>IF(Z127="","",VLOOKUP(Z127,'シフト記号表（勤務時間帯）'!$C$6:$U$35,19,FALSE))</f>
        <v/>
      </c>
      <c r="AA129" s="314" t="str">
        <f>IF(AA127="","",VLOOKUP(AA127,'シフト記号表（勤務時間帯）'!$C$6:$U$35,19,FALSE))</f>
        <v/>
      </c>
      <c r="AB129" s="314" t="str">
        <f>IF(AB127="","",VLOOKUP(AB127,'シフト記号表（勤務時間帯）'!$C$6:$U$35,19,FALSE))</f>
        <v/>
      </c>
      <c r="AC129" s="314" t="str">
        <f>IF(AC127="","",VLOOKUP(AC127,'シフト記号表（勤務時間帯）'!$C$6:$U$35,19,FALSE))</f>
        <v/>
      </c>
      <c r="AD129" s="314" t="str">
        <f>IF(AD127="","",VLOOKUP(AD127,'シフト記号表（勤務時間帯）'!$C$6:$U$35,19,FALSE))</f>
        <v/>
      </c>
      <c r="AE129" s="314" t="str">
        <f>IF(AE127="","",VLOOKUP(AE127,'シフト記号表（勤務時間帯）'!$C$6:$U$35,19,FALSE))</f>
        <v/>
      </c>
      <c r="AF129" s="315" t="str">
        <f>IF(AF127="","",VLOOKUP(AF127,'シフト記号表（勤務時間帯）'!$C$6:$U$35,19,FALSE))</f>
        <v/>
      </c>
      <c r="AG129" s="313" t="str">
        <f>IF(AG127="","",VLOOKUP(AG127,'シフト記号表（勤務時間帯）'!$C$6:$U$35,19,FALSE))</f>
        <v/>
      </c>
      <c r="AH129" s="314" t="str">
        <f>IF(AH127="","",VLOOKUP(AH127,'シフト記号表（勤務時間帯）'!$C$6:$U$35,19,FALSE))</f>
        <v/>
      </c>
      <c r="AI129" s="314" t="str">
        <f>IF(AI127="","",VLOOKUP(AI127,'シフト記号表（勤務時間帯）'!$C$6:$U$35,19,FALSE))</f>
        <v/>
      </c>
      <c r="AJ129" s="314" t="str">
        <f>IF(AJ127="","",VLOOKUP(AJ127,'シフト記号表（勤務時間帯）'!$C$6:$U$35,19,FALSE))</f>
        <v/>
      </c>
      <c r="AK129" s="314" t="str">
        <f>IF(AK127="","",VLOOKUP(AK127,'シフト記号表（勤務時間帯）'!$C$6:$U$35,19,FALSE))</f>
        <v/>
      </c>
      <c r="AL129" s="314" t="str">
        <f>IF(AL127="","",VLOOKUP(AL127,'シフト記号表（勤務時間帯）'!$C$6:$U$35,19,FALSE))</f>
        <v/>
      </c>
      <c r="AM129" s="315" t="str">
        <f>IF(AM127="","",VLOOKUP(AM127,'シフト記号表（勤務時間帯）'!$C$6:$U$35,19,FALSE))</f>
        <v/>
      </c>
      <c r="AN129" s="313" t="str">
        <f>IF(AN127="","",VLOOKUP(AN127,'シフト記号表（勤務時間帯）'!$C$6:$U$35,19,FALSE))</f>
        <v/>
      </c>
      <c r="AO129" s="314" t="str">
        <f>IF(AO127="","",VLOOKUP(AO127,'シフト記号表（勤務時間帯）'!$C$6:$U$35,19,FALSE))</f>
        <v/>
      </c>
      <c r="AP129" s="314" t="str">
        <f>IF(AP127="","",VLOOKUP(AP127,'シフト記号表（勤務時間帯）'!$C$6:$U$35,19,FALSE))</f>
        <v/>
      </c>
      <c r="AQ129" s="314" t="str">
        <f>IF(AQ127="","",VLOOKUP(AQ127,'シフト記号表（勤務時間帯）'!$C$6:$U$35,19,FALSE))</f>
        <v/>
      </c>
      <c r="AR129" s="314" t="str">
        <f>IF(AR127="","",VLOOKUP(AR127,'シフト記号表（勤務時間帯）'!$C$6:$U$35,19,FALSE))</f>
        <v/>
      </c>
      <c r="AS129" s="314" t="str">
        <f>IF(AS127="","",VLOOKUP(AS127,'シフト記号表（勤務時間帯）'!$C$6:$U$35,19,FALSE))</f>
        <v/>
      </c>
      <c r="AT129" s="315" t="str">
        <f>IF(AT127="","",VLOOKUP(AT127,'シフト記号表（勤務時間帯）'!$C$6:$U$35,19,FALSE))</f>
        <v/>
      </c>
      <c r="AU129" s="313" t="str">
        <f>IF(AU127="","",VLOOKUP(AU127,'シフト記号表（勤務時間帯）'!$C$6:$U$35,19,FALSE))</f>
        <v/>
      </c>
      <c r="AV129" s="314" t="str">
        <f>IF(AV127="","",VLOOKUP(AV127,'シフト記号表（勤務時間帯）'!$C$6:$U$35,19,FALSE))</f>
        <v/>
      </c>
      <c r="AW129" s="314" t="str">
        <f>IF(AW127="","",VLOOKUP(AW127,'シフト記号表（勤務時間帯）'!$C$6:$U$35,19,FALSE))</f>
        <v/>
      </c>
      <c r="AX129" s="1016">
        <f>IF($BB$3="４週",SUM(S129:AT129),IF($BB$3="暦月",SUM(S129:AW129),""))</f>
        <v>0</v>
      </c>
      <c r="AY129" s="1017"/>
      <c r="AZ129" s="1018">
        <f>IF($BB$3="４週",AX129/4,IF($BB$3="暦月",'勤務形態一覧表（100名）'!AX129/('勤務形態一覧表（100名）'!$BB$8/7),""))</f>
        <v>0</v>
      </c>
      <c r="BA129" s="1019"/>
      <c r="BB129" s="1061"/>
      <c r="BC129" s="1030"/>
      <c r="BD129" s="1030"/>
      <c r="BE129" s="1030"/>
      <c r="BF129" s="1031"/>
    </row>
    <row r="130" spans="2:58" ht="20.25" customHeight="1" x14ac:dyDescent="0.2">
      <c r="B130" s="939">
        <f>B127+1</f>
        <v>37</v>
      </c>
      <c r="C130" s="1042"/>
      <c r="D130" s="1043"/>
      <c r="E130" s="1044"/>
      <c r="F130" s="316"/>
      <c r="G130" s="1023"/>
      <c r="H130" s="1025"/>
      <c r="I130" s="955"/>
      <c r="J130" s="955"/>
      <c r="K130" s="956"/>
      <c r="L130" s="1026"/>
      <c r="M130" s="1027"/>
      <c r="N130" s="1027"/>
      <c r="O130" s="1028"/>
      <c r="P130" s="1032" t="s">
        <v>806</v>
      </c>
      <c r="Q130" s="1033"/>
      <c r="R130" s="1034"/>
      <c r="S130" s="366"/>
      <c r="T130" s="367"/>
      <c r="U130" s="367"/>
      <c r="V130" s="367"/>
      <c r="W130" s="367"/>
      <c r="X130" s="367"/>
      <c r="Y130" s="368"/>
      <c r="Z130" s="366"/>
      <c r="AA130" s="367"/>
      <c r="AB130" s="367"/>
      <c r="AC130" s="367"/>
      <c r="AD130" s="367"/>
      <c r="AE130" s="367"/>
      <c r="AF130" s="368"/>
      <c r="AG130" s="366"/>
      <c r="AH130" s="367"/>
      <c r="AI130" s="367"/>
      <c r="AJ130" s="367"/>
      <c r="AK130" s="367"/>
      <c r="AL130" s="367"/>
      <c r="AM130" s="368"/>
      <c r="AN130" s="366"/>
      <c r="AO130" s="367"/>
      <c r="AP130" s="367"/>
      <c r="AQ130" s="367"/>
      <c r="AR130" s="367"/>
      <c r="AS130" s="367"/>
      <c r="AT130" s="368"/>
      <c r="AU130" s="366"/>
      <c r="AV130" s="367"/>
      <c r="AW130" s="367"/>
      <c r="AX130" s="1109"/>
      <c r="AY130" s="1110"/>
      <c r="AZ130" s="1111"/>
      <c r="BA130" s="1112"/>
      <c r="BB130" s="1059"/>
      <c r="BC130" s="1027"/>
      <c r="BD130" s="1027"/>
      <c r="BE130" s="1027"/>
      <c r="BF130" s="1028"/>
    </row>
    <row r="131" spans="2:58" ht="20.25" customHeight="1" x14ac:dyDescent="0.2">
      <c r="B131" s="939"/>
      <c r="C131" s="1045"/>
      <c r="D131" s="1046"/>
      <c r="E131" s="1047"/>
      <c r="F131" s="308"/>
      <c r="G131" s="950"/>
      <c r="H131" s="954"/>
      <c r="I131" s="955"/>
      <c r="J131" s="955"/>
      <c r="K131" s="956"/>
      <c r="L131" s="960"/>
      <c r="M131" s="961"/>
      <c r="N131" s="961"/>
      <c r="O131" s="962"/>
      <c r="P131" s="1006" t="s">
        <v>520</v>
      </c>
      <c r="Q131" s="1007"/>
      <c r="R131" s="1008"/>
      <c r="S131" s="309" t="str">
        <f>IF(S130="","",VLOOKUP(S130,'シフト記号表（勤務時間帯）'!$C$6:$K$35,9,FALSE))</f>
        <v/>
      </c>
      <c r="T131" s="310" t="str">
        <f>IF(T130="","",VLOOKUP(T130,'シフト記号表（勤務時間帯）'!$C$6:$K$35,9,FALSE))</f>
        <v/>
      </c>
      <c r="U131" s="310" t="str">
        <f>IF(U130="","",VLOOKUP(U130,'シフト記号表（勤務時間帯）'!$C$6:$K$35,9,FALSE))</f>
        <v/>
      </c>
      <c r="V131" s="310" t="str">
        <f>IF(V130="","",VLOOKUP(V130,'シフト記号表（勤務時間帯）'!$C$6:$K$35,9,FALSE))</f>
        <v/>
      </c>
      <c r="W131" s="310" t="str">
        <f>IF(W130="","",VLOOKUP(W130,'シフト記号表（勤務時間帯）'!$C$6:$K$35,9,FALSE))</f>
        <v/>
      </c>
      <c r="X131" s="310" t="str">
        <f>IF(X130="","",VLOOKUP(X130,'シフト記号表（勤務時間帯）'!$C$6:$K$35,9,FALSE))</f>
        <v/>
      </c>
      <c r="Y131" s="311" t="str">
        <f>IF(Y130="","",VLOOKUP(Y130,'シフト記号表（勤務時間帯）'!$C$6:$K$35,9,FALSE))</f>
        <v/>
      </c>
      <c r="Z131" s="309" t="str">
        <f>IF(Z130="","",VLOOKUP(Z130,'シフト記号表（勤務時間帯）'!$C$6:$K$35,9,FALSE))</f>
        <v/>
      </c>
      <c r="AA131" s="310" t="str">
        <f>IF(AA130="","",VLOOKUP(AA130,'シフト記号表（勤務時間帯）'!$C$6:$K$35,9,FALSE))</f>
        <v/>
      </c>
      <c r="AB131" s="310" t="str">
        <f>IF(AB130="","",VLOOKUP(AB130,'シフト記号表（勤務時間帯）'!$C$6:$K$35,9,FALSE))</f>
        <v/>
      </c>
      <c r="AC131" s="310" t="str">
        <f>IF(AC130="","",VLOOKUP(AC130,'シフト記号表（勤務時間帯）'!$C$6:$K$35,9,FALSE))</f>
        <v/>
      </c>
      <c r="AD131" s="310" t="str">
        <f>IF(AD130="","",VLOOKUP(AD130,'シフト記号表（勤務時間帯）'!$C$6:$K$35,9,FALSE))</f>
        <v/>
      </c>
      <c r="AE131" s="310" t="str">
        <f>IF(AE130="","",VLOOKUP(AE130,'シフト記号表（勤務時間帯）'!$C$6:$K$35,9,FALSE))</f>
        <v/>
      </c>
      <c r="AF131" s="311" t="str">
        <f>IF(AF130="","",VLOOKUP(AF130,'シフト記号表（勤務時間帯）'!$C$6:$K$35,9,FALSE))</f>
        <v/>
      </c>
      <c r="AG131" s="309" t="str">
        <f>IF(AG130="","",VLOOKUP(AG130,'シフト記号表（勤務時間帯）'!$C$6:$K$35,9,FALSE))</f>
        <v/>
      </c>
      <c r="AH131" s="310" t="str">
        <f>IF(AH130="","",VLOOKUP(AH130,'シフト記号表（勤務時間帯）'!$C$6:$K$35,9,FALSE))</f>
        <v/>
      </c>
      <c r="AI131" s="310" t="str">
        <f>IF(AI130="","",VLOOKUP(AI130,'シフト記号表（勤務時間帯）'!$C$6:$K$35,9,FALSE))</f>
        <v/>
      </c>
      <c r="AJ131" s="310" t="str">
        <f>IF(AJ130="","",VLOOKUP(AJ130,'シフト記号表（勤務時間帯）'!$C$6:$K$35,9,FALSE))</f>
        <v/>
      </c>
      <c r="AK131" s="310" t="str">
        <f>IF(AK130="","",VLOOKUP(AK130,'シフト記号表（勤務時間帯）'!$C$6:$K$35,9,FALSE))</f>
        <v/>
      </c>
      <c r="AL131" s="310" t="str">
        <f>IF(AL130="","",VLOOKUP(AL130,'シフト記号表（勤務時間帯）'!$C$6:$K$35,9,FALSE))</f>
        <v/>
      </c>
      <c r="AM131" s="311" t="str">
        <f>IF(AM130="","",VLOOKUP(AM130,'シフト記号表（勤務時間帯）'!$C$6:$K$35,9,FALSE))</f>
        <v/>
      </c>
      <c r="AN131" s="309" t="str">
        <f>IF(AN130="","",VLOOKUP(AN130,'シフト記号表（勤務時間帯）'!$C$6:$K$35,9,FALSE))</f>
        <v/>
      </c>
      <c r="AO131" s="310" t="str">
        <f>IF(AO130="","",VLOOKUP(AO130,'シフト記号表（勤務時間帯）'!$C$6:$K$35,9,FALSE))</f>
        <v/>
      </c>
      <c r="AP131" s="310" t="str">
        <f>IF(AP130="","",VLOOKUP(AP130,'シフト記号表（勤務時間帯）'!$C$6:$K$35,9,FALSE))</f>
        <v/>
      </c>
      <c r="AQ131" s="310" t="str">
        <f>IF(AQ130="","",VLOOKUP(AQ130,'シフト記号表（勤務時間帯）'!$C$6:$K$35,9,FALSE))</f>
        <v/>
      </c>
      <c r="AR131" s="310" t="str">
        <f>IF(AR130="","",VLOOKUP(AR130,'シフト記号表（勤務時間帯）'!$C$6:$K$35,9,FALSE))</f>
        <v/>
      </c>
      <c r="AS131" s="310" t="str">
        <f>IF(AS130="","",VLOOKUP(AS130,'シフト記号表（勤務時間帯）'!$C$6:$K$35,9,FALSE))</f>
        <v/>
      </c>
      <c r="AT131" s="311" t="str">
        <f>IF(AT130="","",VLOOKUP(AT130,'シフト記号表（勤務時間帯）'!$C$6:$K$35,9,FALSE))</f>
        <v/>
      </c>
      <c r="AU131" s="309" t="str">
        <f>IF(AU130="","",VLOOKUP(AU130,'シフト記号表（勤務時間帯）'!$C$6:$K$35,9,FALSE))</f>
        <v/>
      </c>
      <c r="AV131" s="310" t="str">
        <f>IF(AV130="","",VLOOKUP(AV130,'シフト記号表（勤務時間帯）'!$C$6:$K$35,9,FALSE))</f>
        <v/>
      </c>
      <c r="AW131" s="310" t="str">
        <f>IF(AW130="","",VLOOKUP(AW130,'シフト記号表（勤務時間帯）'!$C$6:$K$35,9,FALSE))</f>
        <v/>
      </c>
      <c r="AX131" s="1009">
        <f>IF($BB$3="４週",SUM(S131:AT131),IF($BB$3="暦月",SUM(S131:AW131),""))</f>
        <v>0</v>
      </c>
      <c r="AY131" s="1010"/>
      <c r="AZ131" s="1011">
        <f>IF($BB$3="４週",AX131/4,IF($BB$3="暦月",'勤務形態一覧表（100名）'!AX131/('勤務形態一覧表（100名）'!$BB$8/7),""))</f>
        <v>0</v>
      </c>
      <c r="BA131" s="1012"/>
      <c r="BB131" s="1060"/>
      <c r="BC131" s="961"/>
      <c r="BD131" s="961"/>
      <c r="BE131" s="961"/>
      <c r="BF131" s="962"/>
    </row>
    <row r="132" spans="2:58" ht="20.25" customHeight="1" x14ac:dyDescent="0.2">
      <c r="B132" s="939"/>
      <c r="C132" s="1048"/>
      <c r="D132" s="1049"/>
      <c r="E132" s="1050"/>
      <c r="F132" s="369">
        <f>C130</f>
        <v>0</v>
      </c>
      <c r="G132" s="1024"/>
      <c r="H132" s="954"/>
      <c r="I132" s="955"/>
      <c r="J132" s="955"/>
      <c r="K132" s="956"/>
      <c r="L132" s="1029"/>
      <c r="M132" s="1030"/>
      <c r="N132" s="1030"/>
      <c r="O132" s="1031"/>
      <c r="P132" s="1013" t="s">
        <v>521</v>
      </c>
      <c r="Q132" s="1014"/>
      <c r="R132" s="1015"/>
      <c r="S132" s="313" t="str">
        <f>IF(S130="","",VLOOKUP(S130,'シフト記号表（勤務時間帯）'!$C$6:$U$35,19,FALSE))</f>
        <v/>
      </c>
      <c r="T132" s="314" t="str">
        <f>IF(T130="","",VLOOKUP(T130,'シフト記号表（勤務時間帯）'!$C$6:$U$35,19,FALSE))</f>
        <v/>
      </c>
      <c r="U132" s="314" t="str">
        <f>IF(U130="","",VLOOKUP(U130,'シフト記号表（勤務時間帯）'!$C$6:$U$35,19,FALSE))</f>
        <v/>
      </c>
      <c r="V132" s="314" t="str">
        <f>IF(V130="","",VLOOKUP(V130,'シフト記号表（勤務時間帯）'!$C$6:$U$35,19,FALSE))</f>
        <v/>
      </c>
      <c r="W132" s="314" t="str">
        <f>IF(W130="","",VLOOKUP(W130,'シフト記号表（勤務時間帯）'!$C$6:$U$35,19,FALSE))</f>
        <v/>
      </c>
      <c r="X132" s="314" t="str">
        <f>IF(X130="","",VLOOKUP(X130,'シフト記号表（勤務時間帯）'!$C$6:$U$35,19,FALSE))</f>
        <v/>
      </c>
      <c r="Y132" s="315" t="str">
        <f>IF(Y130="","",VLOOKUP(Y130,'シフト記号表（勤務時間帯）'!$C$6:$U$35,19,FALSE))</f>
        <v/>
      </c>
      <c r="Z132" s="313" t="str">
        <f>IF(Z130="","",VLOOKUP(Z130,'シフト記号表（勤務時間帯）'!$C$6:$U$35,19,FALSE))</f>
        <v/>
      </c>
      <c r="AA132" s="314" t="str">
        <f>IF(AA130="","",VLOOKUP(AA130,'シフト記号表（勤務時間帯）'!$C$6:$U$35,19,FALSE))</f>
        <v/>
      </c>
      <c r="AB132" s="314" t="str">
        <f>IF(AB130="","",VLOOKUP(AB130,'シフト記号表（勤務時間帯）'!$C$6:$U$35,19,FALSE))</f>
        <v/>
      </c>
      <c r="AC132" s="314" t="str">
        <f>IF(AC130="","",VLOOKUP(AC130,'シフト記号表（勤務時間帯）'!$C$6:$U$35,19,FALSE))</f>
        <v/>
      </c>
      <c r="AD132" s="314" t="str">
        <f>IF(AD130="","",VLOOKUP(AD130,'シフト記号表（勤務時間帯）'!$C$6:$U$35,19,FALSE))</f>
        <v/>
      </c>
      <c r="AE132" s="314" t="str">
        <f>IF(AE130="","",VLOOKUP(AE130,'シフト記号表（勤務時間帯）'!$C$6:$U$35,19,FALSE))</f>
        <v/>
      </c>
      <c r="AF132" s="315" t="str">
        <f>IF(AF130="","",VLOOKUP(AF130,'シフト記号表（勤務時間帯）'!$C$6:$U$35,19,FALSE))</f>
        <v/>
      </c>
      <c r="AG132" s="313" t="str">
        <f>IF(AG130="","",VLOOKUP(AG130,'シフト記号表（勤務時間帯）'!$C$6:$U$35,19,FALSE))</f>
        <v/>
      </c>
      <c r="AH132" s="314" t="str">
        <f>IF(AH130="","",VLOOKUP(AH130,'シフト記号表（勤務時間帯）'!$C$6:$U$35,19,FALSE))</f>
        <v/>
      </c>
      <c r="AI132" s="314" t="str">
        <f>IF(AI130="","",VLOOKUP(AI130,'シフト記号表（勤務時間帯）'!$C$6:$U$35,19,FALSE))</f>
        <v/>
      </c>
      <c r="AJ132" s="314" t="str">
        <f>IF(AJ130="","",VLOOKUP(AJ130,'シフト記号表（勤務時間帯）'!$C$6:$U$35,19,FALSE))</f>
        <v/>
      </c>
      <c r="AK132" s="314" t="str">
        <f>IF(AK130="","",VLOOKUP(AK130,'シフト記号表（勤務時間帯）'!$C$6:$U$35,19,FALSE))</f>
        <v/>
      </c>
      <c r="AL132" s="314" t="str">
        <f>IF(AL130="","",VLOOKUP(AL130,'シフト記号表（勤務時間帯）'!$C$6:$U$35,19,FALSE))</f>
        <v/>
      </c>
      <c r="AM132" s="315" t="str">
        <f>IF(AM130="","",VLOOKUP(AM130,'シフト記号表（勤務時間帯）'!$C$6:$U$35,19,FALSE))</f>
        <v/>
      </c>
      <c r="AN132" s="313" t="str">
        <f>IF(AN130="","",VLOOKUP(AN130,'シフト記号表（勤務時間帯）'!$C$6:$U$35,19,FALSE))</f>
        <v/>
      </c>
      <c r="AO132" s="314" t="str">
        <f>IF(AO130="","",VLOOKUP(AO130,'シフト記号表（勤務時間帯）'!$C$6:$U$35,19,FALSE))</f>
        <v/>
      </c>
      <c r="AP132" s="314" t="str">
        <f>IF(AP130="","",VLOOKUP(AP130,'シフト記号表（勤務時間帯）'!$C$6:$U$35,19,FALSE))</f>
        <v/>
      </c>
      <c r="AQ132" s="314" t="str">
        <f>IF(AQ130="","",VLOOKUP(AQ130,'シフト記号表（勤務時間帯）'!$C$6:$U$35,19,FALSE))</f>
        <v/>
      </c>
      <c r="AR132" s="314" t="str">
        <f>IF(AR130="","",VLOOKUP(AR130,'シフト記号表（勤務時間帯）'!$C$6:$U$35,19,FALSE))</f>
        <v/>
      </c>
      <c r="AS132" s="314" t="str">
        <f>IF(AS130="","",VLOOKUP(AS130,'シフト記号表（勤務時間帯）'!$C$6:$U$35,19,FALSE))</f>
        <v/>
      </c>
      <c r="AT132" s="315" t="str">
        <f>IF(AT130="","",VLOOKUP(AT130,'シフト記号表（勤務時間帯）'!$C$6:$U$35,19,FALSE))</f>
        <v/>
      </c>
      <c r="AU132" s="313" t="str">
        <f>IF(AU130="","",VLOOKUP(AU130,'シフト記号表（勤務時間帯）'!$C$6:$U$35,19,FALSE))</f>
        <v/>
      </c>
      <c r="AV132" s="314" t="str">
        <f>IF(AV130="","",VLOOKUP(AV130,'シフト記号表（勤務時間帯）'!$C$6:$U$35,19,FALSE))</f>
        <v/>
      </c>
      <c r="AW132" s="314" t="str">
        <f>IF(AW130="","",VLOOKUP(AW130,'シフト記号表（勤務時間帯）'!$C$6:$U$35,19,FALSE))</f>
        <v/>
      </c>
      <c r="AX132" s="1016">
        <f>IF($BB$3="４週",SUM(S132:AT132),IF($BB$3="暦月",SUM(S132:AW132),""))</f>
        <v>0</v>
      </c>
      <c r="AY132" s="1017"/>
      <c r="AZ132" s="1018">
        <f>IF($BB$3="４週",AX132/4,IF($BB$3="暦月",'勤務形態一覧表（100名）'!AX132/('勤務形態一覧表（100名）'!$BB$8/7),""))</f>
        <v>0</v>
      </c>
      <c r="BA132" s="1019"/>
      <c r="BB132" s="1061"/>
      <c r="BC132" s="1030"/>
      <c r="BD132" s="1030"/>
      <c r="BE132" s="1030"/>
      <c r="BF132" s="1031"/>
    </row>
    <row r="133" spans="2:58" ht="20.25" customHeight="1" x14ac:dyDescent="0.2">
      <c r="B133" s="939">
        <f>B130+1</f>
        <v>38</v>
      </c>
      <c r="C133" s="1042"/>
      <c r="D133" s="1043"/>
      <c r="E133" s="1044"/>
      <c r="F133" s="316"/>
      <c r="G133" s="1023"/>
      <c r="H133" s="1025"/>
      <c r="I133" s="955"/>
      <c r="J133" s="955"/>
      <c r="K133" s="956"/>
      <c r="L133" s="1026"/>
      <c r="M133" s="1027"/>
      <c r="N133" s="1027"/>
      <c r="O133" s="1028"/>
      <c r="P133" s="1032" t="s">
        <v>806</v>
      </c>
      <c r="Q133" s="1033"/>
      <c r="R133" s="1034"/>
      <c r="S133" s="366"/>
      <c r="T133" s="367"/>
      <c r="U133" s="367"/>
      <c r="V133" s="367"/>
      <c r="W133" s="367"/>
      <c r="X133" s="367"/>
      <c r="Y133" s="368"/>
      <c r="Z133" s="366"/>
      <c r="AA133" s="367"/>
      <c r="AB133" s="367"/>
      <c r="AC133" s="367"/>
      <c r="AD133" s="367"/>
      <c r="AE133" s="367"/>
      <c r="AF133" s="368"/>
      <c r="AG133" s="366"/>
      <c r="AH133" s="367"/>
      <c r="AI133" s="367"/>
      <c r="AJ133" s="367"/>
      <c r="AK133" s="367"/>
      <c r="AL133" s="367"/>
      <c r="AM133" s="368"/>
      <c r="AN133" s="366"/>
      <c r="AO133" s="367"/>
      <c r="AP133" s="367"/>
      <c r="AQ133" s="367"/>
      <c r="AR133" s="367"/>
      <c r="AS133" s="367"/>
      <c r="AT133" s="368"/>
      <c r="AU133" s="366"/>
      <c r="AV133" s="367"/>
      <c r="AW133" s="367"/>
      <c r="AX133" s="1109"/>
      <c r="AY133" s="1110"/>
      <c r="AZ133" s="1111"/>
      <c r="BA133" s="1112"/>
      <c r="BB133" s="1059"/>
      <c r="BC133" s="1027"/>
      <c r="BD133" s="1027"/>
      <c r="BE133" s="1027"/>
      <c r="BF133" s="1028"/>
    </row>
    <row r="134" spans="2:58" ht="20.25" customHeight="1" x14ac:dyDescent="0.2">
      <c r="B134" s="939"/>
      <c r="C134" s="1045"/>
      <c r="D134" s="1046"/>
      <c r="E134" s="1047"/>
      <c r="F134" s="308"/>
      <c r="G134" s="950"/>
      <c r="H134" s="954"/>
      <c r="I134" s="955"/>
      <c r="J134" s="955"/>
      <c r="K134" s="956"/>
      <c r="L134" s="960"/>
      <c r="M134" s="961"/>
      <c r="N134" s="961"/>
      <c r="O134" s="962"/>
      <c r="P134" s="1006" t="s">
        <v>520</v>
      </c>
      <c r="Q134" s="1007"/>
      <c r="R134" s="1008"/>
      <c r="S134" s="309" t="str">
        <f>IF(S133="","",VLOOKUP(S133,'シフト記号表（勤務時間帯）'!$C$6:$K$35,9,FALSE))</f>
        <v/>
      </c>
      <c r="T134" s="310" t="str">
        <f>IF(T133="","",VLOOKUP(T133,'シフト記号表（勤務時間帯）'!$C$6:$K$35,9,FALSE))</f>
        <v/>
      </c>
      <c r="U134" s="310" t="str">
        <f>IF(U133="","",VLOOKUP(U133,'シフト記号表（勤務時間帯）'!$C$6:$K$35,9,FALSE))</f>
        <v/>
      </c>
      <c r="V134" s="310" t="str">
        <f>IF(V133="","",VLOOKUP(V133,'シフト記号表（勤務時間帯）'!$C$6:$K$35,9,FALSE))</f>
        <v/>
      </c>
      <c r="W134" s="310" t="str">
        <f>IF(W133="","",VLOOKUP(W133,'シフト記号表（勤務時間帯）'!$C$6:$K$35,9,FALSE))</f>
        <v/>
      </c>
      <c r="X134" s="310" t="str">
        <f>IF(X133="","",VLOOKUP(X133,'シフト記号表（勤務時間帯）'!$C$6:$K$35,9,FALSE))</f>
        <v/>
      </c>
      <c r="Y134" s="311" t="str">
        <f>IF(Y133="","",VLOOKUP(Y133,'シフト記号表（勤務時間帯）'!$C$6:$K$35,9,FALSE))</f>
        <v/>
      </c>
      <c r="Z134" s="309" t="str">
        <f>IF(Z133="","",VLOOKUP(Z133,'シフト記号表（勤務時間帯）'!$C$6:$K$35,9,FALSE))</f>
        <v/>
      </c>
      <c r="AA134" s="310" t="str">
        <f>IF(AA133="","",VLOOKUP(AA133,'シフト記号表（勤務時間帯）'!$C$6:$K$35,9,FALSE))</f>
        <v/>
      </c>
      <c r="AB134" s="310" t="str">
        <f>IF(AB133="","",VLOOKUP(AB133,'シフト記号表（勤務時間帯）'!$C$6:$K$35,9,FALSE))</f>
        <v/>
      </c>
      <c r="AC134" s="310" t="str">
        <f>IF(AC133="","",VLOOKUP(AC133,'シフト記号表（勤務時間帯）'!$C$6:$K$35,9,FALSE))</f>
        <v/>
      </c>
      <c r="AD134" s="310" t="str">
        <f>IF(AD133="","",VLOOKUP(AD133,'シフト記号表（勤務時間帯）'!$C$6:$K$35,9,FALSE))</f>
        <v/>
      </c>
      <c r="AE134" s="310" t="str">
        <f>IF(AE133="","",VLOOKUP(AE133,'シフト記号表（勤務時間帯）'!$C$6:$K$35,9,FALSE))</f>
        <v/>
      </c>
      <c r="AF134" s="311" t="str">
        <f>IF(AF133="","",VLOOKUP(AF133,'シフト記号表（勤務時間帯）'!$C$6:$K$35,9,FALSE))</f>
        <v/>
      </c>
      <c r="AG134" s="309" t="str">
        <f>IF(AG133="","",VLOOKUP(AG133,'シフト記号表（勤務時間帯）'!$C$6:$K$35,9,FALSE))</f>
        <v/>
      </c>
      <c r="AH134" s="310" t="str">
        <f>IF(AH133="","",VLOOKUP(AH133,'シフト記号表（勤務時間帯）'!$C$6:$K$35,9,FALSE))</f>
        <v/>
      </c>
      <c r="AI134" s="310" t="str">
        <f>IF(AI133="","",VLOOKUP(AI133,'シフト記号表（勤務時間帯）'!$C$6:$K$35,9,FALSE))</f>
        <v/>
      </c>
      <c r="AJ134" s="310" t="str">
        <f>IF(AJ133="","",VLOOKUP(AJ133,'シフト記号表（勤務時間帯）'!$C$6:$K$35,9,FALSE))</f>
        <v/>
      </c>
      <c r="AK134" s="310" t="str">
        <f>IF(AK133="","",VLOOKUP(AK133,'シフト記号表（勤務時間帯）'!$C$6:$K$35,9,FALSE))</f>
        <v/>
      </c>
      <c r="AL134" s="310" t="str">
        <f>IF(AL133="","",VLOOKUP(AL133,'シフト記号表（勤務時間帯）'!$C$6:$K$35,9,FALSE))</f>
        <v/>
      </c>
      <c r="AM134" s="311" t="str">
        <f>IF(AM133="","",VLOOKUP(AM133,'シフト記号表（勤務時間帯）'!$C$6:$K$35,9,FALSE))</f>
        <v/>
      </c>
      <c r="AN134" s="309" t="str">
        <f>IF(AN133="","",VLOOKUP(AN133,'シフト記号表（勤務時間帯）'!$C$6:$K$35,9,FALSE))</f>
        <v/>
      </c>
      <c r="AO134" s="310" t="str">
        <f>IF(AO133="","",VLOOKUP(AO133,'シフト記号表（勤務時間帯）'!$C$6:$K$35,9,FALSE))</f>
        <v/>
      </c>
      <c r="AP134" s="310" t="str">
        <f>IF(AP133="","",VLOOKUP(AP133,'シフト記号表（勤務時間帯）'!$C$6:$K$35,9,FALSE))</f>
        <v/>
      </c>
      <c r="AQ134" s="310" t="str">
        <f>IF(AQ133="","",VLOOKUP(AQ133,'シフト記号表（勤務時間帯）'!$C$6:$K$35,9,FALSE))</f>
        <v/>
      </c>
      <c r="AR134" s="310" t="str">
        <f>IF(AR133="","",VLOOKUP(AR133,'シフト記号表（勤務時間帯）'!$C$6:$K$35,9,FALSE))</f>
        <v/>
      </c>
      <c r="AS134" s="310" t="str">
        <f>IF(AS133="","",VLOOKUP(AS133,'シフト記号表（勤務時間帯）'!$C$6:$K$35,9,FALSE))</f>
        <v/>
      </c>
      <c r="AT134" s="311" t="str">
        <f>IF(AT133="","",VLOOKUP(AT133,'シフト記号表（勤務時間帯）'!$C$6:$K$35,9,FALSE))</f>
        <v/>
      </c>
      <c r="AU134" s="309" t="str">
        <f>IF(AU133="","",VLOOKUP(AU133,'シフト記号表（勤務時間帯）'!$C$6:$K$35,9,FALSE))</f>
        <v/>
      </c>
      <c r="AV134" s="310" t="str">
        <f>IF(AV133="","",VLOOKUP(AV133,'シフト記号表（勤務時間帯）'!$C$6:$K$35,9,FALSE))</f>
        <v/>
      </c>
      <c r="AW134" s="310" t="str">
        <f>IF(AW133="","",VLOOKUP(AW133,'シフト記号表（勤務時間帯）'!$C$6:$K$35,9,FALSE))</f>
        <v/>
      </c>
      <c r="AX134" s="1009">
        <f>IF($BB$3="４週",SUM(S134:AT134),IF($BB$3="暦月",SUM(S134:AW134),""))</f>
        <v>0</v>
      </c>
      <c r="AY134" s="1010"/>
      <c r="AZ134" s="1011">
        <f>IF($BB$3="４週",AX134/4,IF($BB$3="暦月",'勤務形態一覧表（100名）'!AX134/('勤務形態一覧表（100名）'!$BB$8/7),""))</f>
        <v>0</v>
      </c>
      <c r="BA134" s="1012"/>
      <c r="BB134" s="1060"/>
      <c r="BC134" s="961"/>
      <c r="BD134" s="961"/>
      <c r="BE134" s="961"/>
      <c r="BF134" s="962"/>
    </row>
    <row r="135" spans="2:58" ht="20.25" customHeight="1" x14ac:dyDescent="0.2">
      <c r="B135" s="939"/>
      <c r="C135" s="1048"/>
      <c r="D135" s="1049"/>
      <c r="E135" s="1050"/>
      <c r="F135" s="369">
        <f>C133</f>
        <v>0</v>
      </c>
      <c r="G135" s="1024"/>
      <c r="H135" s="954"/>
      <c r="I135" s="955"/>
      <c r="J135" s="955"/>
      <c r="K135" s="956"/>
      <c r="L135" s="1029"/>
      <c r="M135" s="1030"/>
      <c r="N135" s="1030"/>
      <c r="O135" s="1031"/>
      <c r="P135" s="1013" t="s">
        <v>521</v>
      </c>
      <c r="Q135" s="1014"/>
      <c r="R135" s="1015"/>
      <c r="S135" s="313" t="str">
        <f>IF(S133="","",VLOOKUP(S133,'シフト記号表（勤務時間帯）'!$C$6:$U$35,19,FALSE))</f>
        <v/>
      </c>
      <c r="T135" s="314" t="str">
        <f>IF(T133="","",VLOOKUP(T133,'シフト記号表（勤務時間帯）'!$C$6:$U$35,19,FALSE))</f>
        <v/>
      </c>
      <c r="U135" s="314" t="str">
        <f>IF(U133="","",VLOOKUP(U133,'シフト記号表（勤務時間帯）'!$C$6:$U$35,19,FALSE))</f>
        <v/>
      </c>
      <c r="V135" s="314" t="str">
        <f>IF(V133="","",VLOOKUP(V133,'シフト記号表（勤務時間帯）'!$C$6:$U$35,19,FALSE))</f>
        <v/>
      </c>
      <c r="W135" s="314" t="str">
        <f>IF(W133="","",VLOOKUP(W133,'シフト記号表（勤務時間帯）'!$C$6:$U$35,19,FALSE))</f>
        <v/>
      </c>
      <c r="X135" s="314" t="str">
        <f>IF(X133="","",VLOOKUP(X133,'シフト記号表（勤務時間帯）'!$C$6:$U$35,19,FALSE))</f>
        <v/>
      </c>
      <c r="Y135" s="315" t="str">
        <f>IF(Y133="","",VLOOKUP(Y133,'シフト記号表（勤務時間帯）'!$C$6:$U$35,19,FALSE))</f>
        <v/>
      </c>
      <c r="Z135" s="313" t="str">
        <f>IF(Z133="","",VLOOKUP(Z133,'シフト記号表（勤務時間帯）'!$C$6:$U$35,19,FALSE))</f>
        <v/>
      </c>
      <c r="AA135" s="314" t="str">
        <f>IF(AA133="","",VLOOKUP(AA133,'シフト記号表（勤務時間帯）'!$C$6:$U$35,19,FALSE))</f>
        <v/>
      </c>
      <c r="AB135" s="314" t="str">
        <f>IF(AB133="","",VLOOKUP(AB133,'シフト記号表（勤務時間帯）'!$C$6:$U$35,19,FALSE))</f>
        <v/>
      </c>
      <c r="AC135" s="314" t="str">
        <f>IF(AC133="","",VLOOKUP(AC133,'シフト記号表（勤務時間帯）'!$C$6:$U$35,19,FALSE))</f>
        <v/>
      </c>
      <c r="AD135" s="314" t="str">
        <f>IF(AD133="","",VLOOKUP(AD133,'シフト記号表（勤務時間帯）'!$C$6:$U$35,19,FALSE))</f>
        <v/>
      </c>
      <c r="AE135" s="314" t="str">
        <f>IF(AE133="","",VLOOKUP(AE133,'シフト記号表（勤務時間帯）'!$C$6:$U$35,19,FALSE))</f>
        <v/>
      </c>
      <c r="AF135" s="315" t="str">
        <f>IF(AF133="","",VLOOKUP(AF133,'シフト記号表（勤務時間帯）'!$C$6:$U$35,19,FALSE))</f>
        <v/>
      </c>
      <c r="AG135" s="313" t="str">
        <f>IF(AG133="","",VLOOKUP(AG133,'シフト記号表（勤務時間帯）'!$C$6:$U$35,19,FALSE))</f>
        <v/>
      </c>
      <c r="AH135" s="314" t="str">
        <f>IF(AH133="","",VLOOKUP(AH133,'シフト記号表（勤務時間帯）'!$C$6:$U$35,19,FALSE))</f>
        <v/>
      </c>
      <c r="AI135" s="314" t="str">
        <f>IF(AI133="","",VLOOKUP(AI133,'シフト記号表（勤務時間帯）'!$C$6:$U$35,19,FALSE))</f>
        <v/>
      </c>
      <c r="AJ135" s="314" t="str">
        <f>IF(AJ133="","",VLOOKUP(AJ133,'シフト記号表（勤務時間帯）'!$C$6:$U$35,19,FALSE))</f>
        <v/>
      </c>
      <c r="AK135" s="314" t="str">
        <f>IF(AK133="","",VLOOKUP(AK133,'シフト記号表（勤務時間帯）'!$C$6:$U$35,19,FALSE))</f>
        <v/>
      </c>
      <c r="AL135" s="314" t="str">
        <f>IF(AL133="","",VLOOKUP(AL133,'シフト記号表（勤務時間帯）'!$C$6:$U$35,19,FALSE))</f>
        <v/>
      </c>
      <c r="AM135" s="315" t="str">
        <f>IF(AM133="","",VLOOKUP(AM133,'シフト記号表（勤務時間帯）'!$C$6:$U$35,19,FALSE))</f>
        <v/>
      </c>
      <c r="AN135" s="313" t="str">
        <f>IF(AN133="","",VLOOKUP(AN133,'シフト記号表（勤務時間帯）'!$C$6:$U$35,19,FALSE))</f>
        <v/>
      </c>
      <c r="AO135" s="314" t="str">
        <f>IF(AO133="","",VLOOKUP(AO133,'シフト記号表（勤務時間帯）'!$C$6:$U$35,19,FALSE))</f>
        <v/>
      </c>
      <c r="AP135" s="314" t="str">
        <f>IF(AP133="","",VLOOKUP(AP133,'シフト記号表（勤務時間帯）'!$C$6:$U$35,19,FALSE))</f>
        <v/>
      </c>
      <c r="AQ135" s="314" t="str">
        <f>IF(AQ133="","",VLOOKUP(AQ133,'シフト記号表（勤務時間帯）'!$C$6:$U$35,19,FALSE))</f>
        <v/>
      </c>
      <c r="AR135" s="314" t="str">
        <f>IF(AR133="","",VLOOKUP(AR133,'シフト記号表（勤務時間帯）'!$C$6:$U$35,19,FALSE))</f>
        <v/>
      </c>
      <c r="AS135" s="314" t="str">
        <f>IF(AS133="","",VLOOKUP(AS133,'シフト記号表（勤務時間帯）'!$C$6:$U$35,19,FALSE))</f>
        <v/>
      </c>
      <c r="AT135" s="315" t="str">
        <f>IF(AT133="","",VLOOKUP(AT133,'シフト記号表（勤務時間帯）'!$C$6:$U$35,19,FALSE))</f>
        <v/>
      </c>
      <c r="AU135" s="313" t="str">
        <f>IF(AU133="","",VLOOKUP(AU133,'シフト記号表（勤務時間帯）'!$C$6:$U$35,19,FALSE))</f>
        <v/>
      </c>
      <c r="AV135" s="314" t="str">
        <f>IF(AV133="","",VLOOKUP(AV133,'シフト記号表（勤務時間帯）'!$C$6:$U$35,19,FALSE))</f>
        <v/>
      </c>
      <c r="AW135" s="314" t="str">
        <f>IF(AW133="","",VLOOKUP(AW133,'シフト記号表（勤務時間帯）'!$C$6:$U$35,19,FALSE))</f>
        <v/>
      </c>
      <c r="AX135" s="1016">
        <f>IF($BB$3="４週",SUM(S135:AT135),IF($BB$3="暦月",SUM(S135:AW135),""))</f>
        <v>0</v>
      </c>
      <c r="AY135" s="1017"/>
      <c r="AZ135" s="1018">
        <f>IF($BB$3="４週",AX135/4,IF($BB$3="暦月",'勤務形態一覧表（100名）'!AX135/('勤務形態一覧表（100名）'!$BB$8/7),""))</f>
        <v>0</v>
      </c>
      <c r="BA135" s="1019"/>
      <c r="BB135" s="1061"/>
      <c r="BC135" s="1030"/>
      <c r="BD135" s="1030"/>
      <c r="BE135" s="1030"/>
      <c r="BF135" s="1031"/>
    </row>
    <row r="136" spans="2:58" ht="20.25" customHeight="1" x14ac:dyDescent="0.2">
      <c r="B136" s="939">
        <f>B133+1</f>
        <v>39</v>
      </c>
      <c r="C136" s="1042"/>
      <c r="D136" s="1043"/>
      <c r="E136" s="1044"/>
      <c r="F136" s="316"/>
      <c r="G136" s="1023"/>
      <c r="H136" s="1025"/>
      <c r="I136" s="955"/>
      <c r="J136" s="955"/>
      <c r="K136" s="956"/>
      <c r="L136" s="1026"/>
      <c r="M136" s="1027"/>
      <c r="N136" s="1027"/>
      <c r="O136" s="1028"/>
      <c r="P136" s="1032" t="s">
        <v>806</v>
      </c>
      <c r="Q136" s="1033"/>
      <c r="R136" s="1034"/>
      <c r="S136" s="366"/>
      <c r="T136" s="367"/>
      <c r="U136" s="367"/>
      <c r="V136" s="367"/>
      <c r="W136" s="367"/>
      <c r="X136" s="367"/>
      <c r="Y136" s="368"/>
      <c r="Z136" s="366"/>
      <c r="AA136" s="367"/>
      <c r="AB136" s="367"/>
      <c r="AC136" s="367"/>
      <c r="AD136" s="367"/>
      <c r="AE136" s="367"/>
      <c r="AF136" s="368"/>
      <c r="AG136" s="366"/>
      <c r="AH136" s="367"/>
      <c r="AI136" s="367"/>
      <c r="AJ136" s="367"/>
      <c r="AK136" s="367"/>
      <c r="AL136" s="367"/>
      <c r="AM136" s="368"/>
      <c r="AN136" s="366"/>
      <c r="AO136" s="367"/>
      <c r="AP136" s="367"/>
      <c r="AQ136" s="367"/>
      <c r="AR136" s="367"/>
      <c r="AS136" s="367"/>
      <c r="AT136" s="368"/>
      <c r="AU136" s="366"/>
      <c r="AV136" s="367"/>
      <c r="AW136" s="367"/>
      <c r="AX136" s="1109"/>
      <c r="AY136" s="1110"/>
      <c r="AZ136" s="1111"/>
      <c r="BA136" s="1112"/>
      <c r="BB136" s="1059"/>
      <c r="BC136" s="1027"/>
      <c r="BD136" s="1027"/>
      <c r="BE136" s="1027"/>
      <c r="BF136" s="1028"/>
    </row>
    <row r="137" spans="2:58" ht="20.25" customHeight="1" x14ac:dyDescent="0.2">
      <c r="B137" s="939"/>
      <c r="C137" s="1045"/>
      <c r="D137" s="1046"/>
      <c r="E137" s="1047"/>
      <c r="F137" s="308"/>
      <c r="G137" s="950"/>
      <c r="H137" s="954"/>
      <c r="I137" s="955"/>
      <c r="J137" s="955"/>
      <c r="K137" s="956"/>
      <c r="L137" s="960"/>
      <c r="M137" s="961"/>
      <c r="N137" s="961"/>
      <c r="O137" s="962"/>
      <c r="P137" s="1006" t="s">
        <v>520</v>
      </c>
      <c r="Q137" s="1007"/>
      <c r="R137" s="1008"/>
      <c r="S137" s="309" t="str">
        <f>IF(S136="","",VLOOKUP(S136,'シフト記号表（勤務時間帯）'!$C$6:$K$35,9,FALSE))</f>
        <v/>
      </c>
      <c r="T137" s="310" t="str">
        <f>IF(T136="","",VLOOKUP(T136,'シフト記号表（勤務時間帯）'!$C$6:$K$35,9,FALSE))</f>
        <v/>
      </c>
      <c r="U137" s="310" t="str">
        <f>IF(U136="","",VLOOKUP(U136,'シフト記号表（勤務時間帯）'!$C$6:$K$35,9,FALSE))</f>
        <v/>
      </c>
      <c r="V137" s="310" t="str">
        <f>IF(V136="","",VLOOKUP(V136,'シフト記号表（勤務時間帯）'!$C$6:$K$35,9,FALSE))</f>
        <v/>
      </c>
      <c r="W137" s="310" t="str">
        <f>IF(W136="","",VLOOKUP(W136,'シフト記号表（勤務時間帯）'!$C$6:$K$35,9,FALSE))</f>
        <v/>
      </c>
      <c r="X137" s="310" t="str">
        <f>IF(X136="","",VLOOKUP(X136,'シフト記号表（勤務時間帯）'!$C$6:$K$35,9,FALSE))</f>
        <v/>
      </c>
      <c r="Y137" s="311" t="str">
        <f>IF(Y136="","",VLOOKUP(Y136,'シフト記号表（勤務時間帯）'!$C$6:$K$35,9,FALSE))</f>
        <v/>
      </c>
      <c r="Z137" s="309" t="str">
        <f>IF(Z136="","",VLOOKUP(Z136,'シフト記号表（勤務時間帯）'!$C$6:$K$35,9,FALSE))</f>
        <v/>
      </c>
      <c r="AA137" s="310" t="str">
        <f>IF(AA136="","",VLOOKUP(AA136,'シフト記号表（勤務時間帯）'!$C$6:$K$35,9,FALSE))</f>
        <v/>
      </c>
      <c r="AB137" s="310" t="str">
        <f>IF(AB136="","",VLOOKUP(AB136,'シフト記号表（勤務時間帯）'!$C$6:$K$35,9,FALSE))</f>
        <v/>
      </c>
      <c r="AC137" s="310" t="str">
        <f>IF(AC136="","",VLOOKUP(AC136,'シフト記号表（勤務時間帯）'!$C$6:$K$35,9,FALSE))</f>
        <v/>
      </c>
      <c r="AD137" s="310" t="str">
        <f>IF(AD136="","",VLOOKUP(AD136,'シフト記号表（勤務時間帯）'!$C$6:$K$35,9,FALSE))</f>
        <v/>
      </c>
      <c r="AE137" s="310" t="str">
        <f>IF(AE136="","",VLOOKUP(AE136,'シフト記号表（勤務時間帯）'!$C$6:$K$35,9,FALSE))</f>
        <v/>
      </c>
      <c r="AF137" s="311" t="str">
        <f>IF(AF136="","",VLOOKUP(AF136,'シフト記号表（勤務時間帯）'!$C$6:$K$35,9,FALSE))</f>
        <v/>
      </c>
      <c r="AG137" s="309" t="str">
        <f>IF(AG136="","",VLOOKUP(AG136,'シフト記号表（勤務時間帯）'!$C$6:$K$35,9,FALSE))</f>
        <v/>
      </c>
      <c r="AH137" s="310" t="str">
        <f>IF(AH136="","",VLOOKUP(AH136,'シフト記号表（勤務時間帯）'!$C$6:$K$35,9,FALSE))</f>
        <v/>
      </c>
      <c r="AI137" s="310" t="str">
        <f>IF(AI136="","",VLOOKUP(AI136,'シフト記号表（勤務時間帯）'!$C$6:$K$35,9,FALSE))</f>
        <v/>
      </c>
      <c r="AJ137" s="310" t="str">
        <f>IF(AJ136="","",VLOOKUP(AJ136,'シフト記号表（勤務時間帯）'!$C$6:$K$35,9,FALSE))</f>
        <v/>
      </c>
      <c r="AK137" s="310" t="str">
        <f>IF(AK136="","",VLOOKUP(AK136,'シフト記号表（勤務時間帯）'!$C$6:$K$35,9,FALSE))</f>
        <v/>
      </c>
      <c r="AL137" s="310" t="str">
        <f>IF(AL136="","",VLOOKUP(AL136,'シフト記号表（勤務時間帯）'!$C$6:$K$35,9,FALSE))</f>
        <v/>
      </c>
      <c r="AM137" s="311" t="str">
        <f>IF(AM136="","",VLOOKUP(AM136,'シフト記号表（勤務時間帯）'!$C$6:$K$35,9,FALSE))</f>
        <v/>
      </c>
      <c r="AN137" s="309" t="str">
        <f>IF(AN136="","",VLOOKUP(AN136,'シフト記号表（勤務時間帯）'!$C$6:$K$35,9,FALSE))</f>
        <v/>
      </c>
      <c r="AO137" s="310" t="str">
        <f>IF(AO136="","",VLOOKUP(AO136,'シフト記号表（勤務時間帯）'!$C$6:$K$35,9,FALSE))</f>
        <v/>
      </c>
      <c r="AP137" s="310" t="str">
        <f>IF(AP136="","",VLOOKUP(AP136,'シフト記号表（勤務時間帯）'!$C$6:$K$35,9,FALSE))</f>
        <v/>
      </c>
      <c r="AQ137" s="310" t="str">
        <f>IF(AQ136="","",VLOOKUP(AQ136,'シフト記号表（勤務時間帯）'!$C$6:$K$35,9,FALSE))</f>
        <v/>
      </c>
      <c r="AR137" s="310" t="str">
        <f>IF(AR136="","",VLOOKUP(AR136,'シフト記号表（勤務時間帯）'!$C$6:$K$35,9,FALSE))</f>
        <v/>
      </c>
      <c r="AS137" s="310" t="str">
        <f>IF(AS136="","",VLOOKUP(AS136,'シフト記号表（勤務時間帯）'!$C$6:$K$35,9,FALSE))</f>
        <v/>
      </c>
      <c r="AT137" s="311" t="str">
        <f>IF(AT136="","",VLOOKUP(AT136,'シフト記号表（勤務時間帯）'!$C$6:$K$35,9,FALSE))</f>
        <v/>
      </c>
      <c r="AU137" s="309" t="str">
        <f>IF(AU136="","",VLOOKUP(AU136,'シフト記号表（勤務時間帯）'!$C$6:$K$35,9,FALSE))</f>
        <v/>
      </c>
      <c r="AV137" s="310" t="str">
        <f>IF(AV136="","",VLOOKUP(AV136,'シフト記号表（勤務時間帯）'!$C$6:$K$35,9,FALSE))</f>
        <v/>
      </c>
      <c r="AW137" s="310" t="str">
        <f>IF(AW136="","",VLOOKUP(AW136,'シフト記号表（勤務時間帯）'!$C$6:$K$35,9,FALSE))</f>
        <v/>
      </c>
      <c r="AX137" s="1009">
        <f>IF($BB$3="４週",SUM(S137:AT137),IF($BB$3="暦月",SUM(S137:AW137),""))</f>
        <v>0</v>
      </c>
      <c r="AY137" s="1010"/>
      <c r="AZ137" s="1011">
        <f>IF($BB$3="４週",AX137/4,IF($BB$3="暦月",'勤務形態一覧表（100名）'!AX137/('勤務形態一覧表（100名）'!$BB$8/7),""))</f>
        <v>0</v>
      </c>
      <c r="BA137" s="1012"/>
      <c r="BB137" s="1060"/>
      <c r="BC137" s="961"/>
      <c r="BD137" s="961"/>
      <c r="BE137" s="961"/>
      <c r="BF137" s="962"/>
    </row>
    <row r="138" spans="2:58" ht="20.25" customHeight="1" x14ac:dyDescent="0.2">
      <c r="B138" s="939"/>
      <c r="C138" s="1048"/>
      <c r="D138" s="1049"/>
      <c r="E138" s="1050"/>
      <c r="F138" s="369">
        <f>C136</f>
        <v>0</v>
      </c>
      <c r="G138" s="1024"/>
      <c r="H138" s="954"/>
      <c r="I138" s="955"/>
      <c r="J138" s="955"/>
      <c r="K138" s="956"/>
      <c r="L138" s="1029"/>
      <c r="M138" s="1030"/>
      <c r="N138" s="1030"/>
      <c r="O138" s="1031"/>
      <c r="P138" s="1013" t="s">
        <v>521</v>
      </c>
      <c r="Q138" s="1014"/>
      <c r="R138" s="1015"/>
      <c r="S138" s="313" t="str">
        <f>IF(S136="","",VLOOKUP(S136,'シフト記号表（勤務時間帯）'!$C$6:$U$35,19,FALSE))</f>
        <v/>
      </c>
      <c r="T138" s="314" t="str">
        <f>IF(T136="","",VLOOKUP(T136,'シフト記号表（勤務時間帯）'!$C$6:$U$35,19,FALSE))</f>
        <v/>
      </c>
      <c r="U138" s="314" t="str">
        <f>IF(U136="","",VLOOKUP(U136,'シフト記号表（勤務時間帯）'!$C$6:$U$35,19,FALSE))</f>
        <v/>
      </c>
      <c r="V138" s="314" t="str">
        <f>IF(V136="","",VLOOKUP(V136,'シフト記号表（勤務時間帯）'!$C$6:$U$35,19,FALSE))</f>
        <v/>
      </c>
      <c r="W138" s="314" t="str">
        <f>IF(W136="","",VLOOKUP(W136,'シフト記号表（勤務時間帯）'!$C$6:$U$35,19,FALSE))</f>
        <v/>
      </c>
      <c r="X138" s="314" t="str">
        <f>IF(X136="","",VLOOKUP(X136,'シフト記号表（勤務時間帯）'!$C$6:$U$35,19,FALSE))</f>
        <v/>
      </c>
      <c r="Y138" s="315" t="str">
        <f>IF(Y136="","",VLOOKUP(Y136,'シフト記号表（勤務時間帯）'!$C$6:$U$35,19,FALSE))</f>
        <v/>
      </c>
      <c r="Z138" s="313" t="str">
        <f>IF(Z136="","",VLOOKUP(Z136,'シフト記号表（勤務時間帯）'!$C$6:$U$35,19,FALSE))</f>
        <v/>
      </c>
      <c r="AA138" s="314" t="str">
        <f>IF(AA136="","",VLOOKUP(AA136,'シフト記号表（勤務時間帯）'!$C$6:$U$35,19,FALSE))</f>
        <v/>
      </c>
      <c r="AB138" s="314" t="str">
        <f>IF(AB136="","",VLOOKUP(AB136,'シフト記号表（勤務時間帯）'!$C$6:$U$35,19,FALSE))</f>
        <v/>
      </c>
      <c r="AC138" s="314" t="str">
        <f>IF(AC136="","",VLOOKUP(AC136,'シフト記号表（勤務時間帯）'!$C$6:$U$35,19,FALSE))</f>
        <v/>
      </c>
      <c r="AD138" s="314" t="str">
        <f>IF(AD136="","",VLOOKUP(AD136,'シフト記号表（勤務時間帯）'!$C$6:$U$35,19,FALSE))</f>
        <v/>
      </c>
      <c r="AE138" s="314" t="str">
        <f>IF(AE136="","",VLOOKUP(AE136,'シフト記号表（勤務時間帯）'!$C$6:$U$35,19,FALSE))</f>
        <v/>
      </c>
      <c r="AF138" s="315" t="str">
        <f>IF(AF136="","",VLOOKUP(AF136,'シフト記号表（勤務時間帯）'!$C$6:$U$35,19,FALSE))</f>
        <v/>
      </c>
      <c r="AG138" s="313" t="str">
        <f>IF(AG136="","",VLOOKUP(AG136,'シフト記号表（勤務時間帯）'!$C$6:$U$35,19,FALSE))</f>
        <v/>
      </c>
      <c r="AH138" s="314" t="str">
        <f>IF(AH136="","",VLOOKUP(AH136,'シフト記号表（勤務時間帯）'!$C$6:$U$35,19,FALSE))</f>
        <v/>
      </c>
      <c r="AI138" s="314" t="str">
        <f>IF(AI136="","",VLOOKUP(AI136,'シフト記号表（勤務時間帯）'!$C$6:$U$35,19,FALSE))</f>
        <v/>
      </c>
      <c r="AJ138" s="314" t="str">
        <f>IF(AJ136="","",VLOOKUP(AJ136,'シフト記号表（勤務時間帯）'!$C$6:$U$35,19,FALSE))</f>
        <v/>
      </c>
      <c r="AK138" s="314" t="str">
        <f>IF(AK136="","",VLOOKUP(AK136,'シフト記号表（勤務時間帯）'!$C$6:$U$35,19,FALSE))</f>
        <v/>
      </c>
      <c r="AL138" s="314" t="str">
        <f>IF(AL136="","",VLOOKUP(AL136,'シフト記号表（勤務時間帯）'!$C$6:$U$35,19,FALSE))</f>
        <v/>
      </c>
      <c r="AM138" s="315" t="str">
        <f>IF(AM136="","",VLOOKUP(AM136,'シフト記号表（勤務時間帯）'!$C$6:$U$35,19,FALSE))</f>
        <v/>
      </c>
      <c r="AN138" s="313" t="str">
        <f>IF(AN136="","",VLOOKUP(AN136,'シフト記号表（勤務時間帯）'!$C$6:$U$35,19,FALSE))</f>
        <v/>
      </c>
      <c r="AO138" s="314" t="str">
        <f>IF(AO136="","",VLOOKUP(AO136,'シフト記号表（勤務時間帯）'!$C$6:$U$35,19,FALSE))</f>
        <v/>
      </c>
      <c r="AP138" s="314" t="str">
        <f>IF(AP136="","",VLOOKUP(AP136,'シフト記号表（勤務時間帯）'!$C$6:$U$35,19,FALSE))</f>
        <v/>
      </c>
      <c r="AQ138" s="314" t="str">
        <f>IF(AQ136="","",VLOOKUP(AQ136,'シフト記号表（勤務時間帯）'!$C$6:$U$35,19,FALSE))</f>
        <v/>
      </c>
      <c r="AR138" s="314" t="str">
        <f>IF(AR136="","",VLOOKUP(AR136,'シフト記号表（勤務時間帯）'!$C$6:$U$35,19,FALSE))</f>
        <v/>
      </c>
      <c r="AS138" s="314" t="str">
        <f>IF(AS136="","",VLOOKUP(AS136,'シフト記号表（勤務時間帯）'!$C$6:$U$35,19,FALSE))</f>
        <v/>
      </c>
      <c r="AT138" s="315" t="str">
        <f>IF(AT136="","",VLOOKUP(AT136,'シフト記号表（勤務時間帯）'!$C$6:$U$35,19,FALSE))</f>
        <v/>
      </c>
      <c r="AU138" s="313" t="str">
        <f>IF(AU136="","",VLOOKUP(AU136,'シフト記号表（勤務時間帯）'!$C$6:$U$35,19,FALSE))</f>
        <v/>
      </c>
      <c r="AV138" s="314" t="str">
        <f>IF(AV136="","",VLOOKUP(AV136,'シフト記号表（勤務時間帯）'!$C$6:$U$35,19,FALSE))</f>
        <v/>
      </c>
      <c r="AW138" s="314" t="str">
        <f>IF(AW136="","",VLOOKUP(AW136,'シフト記号表（勤務時間帯）'!$C$6:$U$35,19,FALSE))</f>
        <v/>
      </c>
      <c r="AX138" s="1016">
        <f>IF($BB$3="４週",SUM(S138:AT138),IF($BB$3="暦月",SUM(S138:AW138),""))</f>
        <v>0</v>
      </c>
      <c r="AY138" s="1017"/>
      <c r="AZ138" s="1018">
        <f>IF($BB$3="４週",AX138/4,IF($BB$3="暦月",'勤務形態一覧表（100名）'!AX138/('勤務形態一覧表（100名）'!$BB$8/7),""))</f>
        <v>0</v>
      </c>
      <c r="BA138" s="1019"/>
      <c r="BB138" s="1061"/>
      <c r="BC138" s="1030"/>
      <c r="BD138" s="1030"/>
      <c r="BE138" s="1030"/>
      <c r="BF138" s="1031"/>
    </row>
    <row r="139" spans="2:58" ht="20.25" customHeight="1" x14ac:dyDescent="0.2">
      <c r="B139" s="939">
        <f>B136+1</f>
        <v>40</v>
      </c>
      <c r="C139" s="1042"/>
      <c r="D139" s="1043"/>
      <c r="E139" s="1044"/>
      <c r="F139" s="316"/>
      <c r="G139" s="1023"/>
      <c r="H139" s="1025"/>
      <c r="I139" s="955"/>
      <c r="J139" s="955"/>
      <c r="K139" s="956"/>
      <c r="L139" s="1026"/>
      <c r="M139" s="1027"/>
      <c r="N139" s="1027"/>
      <c r="O139" s="1028"/>
      <c r="P139" s="1032" t="s">
        <v>806</v>
      </c>
      <c r="Q139" s="1033"/>
      <c r="R139" s="1034"/>
      <c r="S139" s="366"/>
      <c r="T139" s="367"/>
      <c r="U139" s="367"/>
      <c r="V139" s="367"/>
      <c r="W139" s="367"/>
      <c r="X139" s="367"/>
      <c r="Y139" s="368"/>
      <c r="Z139" s="366"/>
      <c r="AA139" s="367"/>
      <c r="AB139" s="367"/>
      <c r="AC139" s="367"/>
      <c r="AD139" s="367"/>
      <c r="AE139" s="367"/>
      <c r="AF139" s="368"/>
      <c r="AG139" s="366"/>
      <c r="AH139" s="367"/>
      <c r="AI139" s="367"/>
      <c r="AJ139" s="367"/>
      <c r="AK139" s="367"/>
      <c r="AL139" s="367"/>
      <c r="AM139" s="368"/>
      <c r="AN139" s="366"/>
      <c r="AO139" s="367"/>
      <c r="AP139" s="367"/>
      <c r="AQ139" s="367"/>
      <c r="AR139" s="367"/>
      <c r="AS139" s="367"/>
      <c r="AT139" s="368"/>
      <c r="AU139" s="366"/>
      <c r="AV139" s="367"/>
      <c r="AW139" s="367"/>
      <c r="AX139" s="1109"/>
      <c r="AY139" s="1110"/>
      <c r="AZ139" s="1111"/>
      <c r="BA139" s="1112"/>
      <c r="BB139" s="1059"/>
      <c r="BC139" s="1027"/>
      <c r="BD139" s="1027"/>
      <c r="BE139" s="1027"/>
      <c r="BF139" s="1028"/>
    </row>
    <row r="140" spans="2:58" ht="20.25" customHeight="1" x14ac:dyDescent="0.2">
      <c r="B140" s="939"/>
      <c r="C140" s="1045"/>
      <c r="D140" s="1046"/>
      <c r="E140" s="1047"/>
      <c r="F140" s="308"/>
      <c r="G140" s="950"/>
      <c r="H140" s="954"/>
      <c r="I140" s="955"/>
      <c r="J140" s="955"/>
      <c r="K140" s="956"/>
      <c r="L140" s="960"/>
      <c r="M140" s="961"/>
      <c r="N140" s="961"/>
      <c r="O140" s="962"/>
      <c r="P140" s="1006" t="s">
        <v>520</v>
      </c>
      <c r="Q140" s="1007"/>
      <c r="R140" s="1008"/>
      <c r="S140" s="309" t="str">
        <f>IF(S139="","",VLOOKUP(S139,'シフト記号表（勤務時間帯）'!$C$6:$K$35,9,FALSE))</f>
        <v/>
      </c>
      <c r="T140" s="310" t="str">
        <f>IF(T139="","",VLOOKUP(T139,'シフト記号表（勤務時間帯）'!$C$6:$K$35,9,FALSE))</f>
        <v/>
      </c>
      <c r="U140" s="310" t="str">
        <f>IF(U139="","",VLOOKUP(U139,'シフト記号表（勤務時間帯）'!$C$6:$K$35,9,FALSE))</f>
        <v/>
      </c>
      <c r="V140" s="310" t="str">
        <f>IF(V139="","",VLOOKUP(V139,'シフト記号表（勤務時間帯）'!$C$6:$K$35,9,FALSE))</f>
        <v/>
      </c>
      <c r="W140" s="310" t="str">
        <f>IF(W139="","",VLOOKUP(W139,'シフト記号表（勤務時間帯）'!$C$6:$K$35,9,FALSE))</f>
        <v/>
      </c>
      <c r="X140" s="310" t="str">
        <f>IF(X139="","",VLOOKUP(X139,'シフト記号表（勤務時間帯）'!$C$6:$K$35,9,FALSE))</f>
        <v/>
      </c>
      <c r="Y140" s="311" t="str">
        <f>IF(Y139="","",VLOOKUP(Y139,'シフト記号表（勤務時間帯）'!$C$6:$K$35,9,FALSE))</f>
        <v/>
      </c>
      <c r="Z140" s="309" t="str">
        <f>IF(Z139="","",VLOOKUP(Z139,'シフト記号表（勤務時間帯）'!$C$6:$K$35,9,FALSE))</f>
        <v/>
      </c>
      <c r="AA140" s="310" t="str">
        <f>IF(AA139="","",VLOOKUP(AA139,'シフト記号表（勤務時間帯）'!$C$6:$K$35,9,FALSE))</f>
        <v/>
      </c>
      <c r="AB140" s="310" t="str">
        <f>IF(AB139="","",VLOOKUP(AB139,'シフト記号表（勤務時間帯）'!$C$6:$K$35,9,FALSE))</f>
        <v/>
      </c>
      <c r="AC140" s="310" t="str">
        <f>IF(AC139="","",VLOOKUP(AC139,'シフト記号表（勤務時間帯）'!$C$6:$K$35,9,FALSE))</f>
        <v/>
      </c>
      <c r="AD140" s="310" t="str">
        <f>IF(AD139="","",VLOOKUP(AD139,'シフト記号表（勤務時間帯）'!$C$6:$K$35,9,FALSE))</f>
        <v/>
      </c>
      <c r="AE140" s="310" t="str">
        <f>IF(AE139="","",VLOOKUP(AE139,'シフト記号表（勤務時間帯）'!$C$6:$K$35,9,FALSE))</f>
        <v/>
      </c>
      <c r="AF140" s="311" t="str">
        <f>IF(AF139="","",VLOOKUP(AF139,'シフト記号表（勤務時間帯）'!$C$6:$K$35,9,FALSE))</f>
        <v/>
      </c>
      <c r="AG140" s="309" t="str">
        <f>IF(AG139="","",VLOOKUP(AG139,'シフト記号表（勤務時間帯）'!$C$6:$K$35,9,FALSE))</f>
        <v/>
      </c>
      <c r="AH140" s="310" t="str">
        <f>IF(AH139="","",VLOOKUP(AH139,'シフト記号表（勤務時間帯）'!$C$6:$K$35,9,FALSE))</f>
        <v/>
      </c>
      <c r="AI140" s="310" t="str">
        <f>IF(AI139="","",VLOOKUP(AI139,'シフト記号表（勤務時間帯）'!$C$6:$K$35,9,FALSE))</f>
        <v/>
      </c>
      <c r="AJ140" s="310" t="str">
        <f>IF(AJ139="","",VLOOKUP(AJ139,'シフト記号表（勤務時間帯）'!$C$6:$K$35,9,FALSE))</f>
        <v/>
      </c>
      <c r="AK140" s="310" t="str">
        <f>IF(AK139="","",VLOOKUP(AK139,'シフト記号表（勤務時間帯）'!$C$6:$K$35,9,FALSE))</f>
        <v/>
      </c>
      <c r="AL140" s="310" t="str">
        <f>IF(AL139="","",VLOOKUP(AL139,'シフト記号表（勤務時間帯）'!$C$6:$K$35,9,FALSE))</f>
        <v/>
      </c>
      <c r="AM140" s="311" t="str">
        <f>IF(AM139="","",VLOOKUP(AM139,'シフト記号表（勤務時間帯）'!$C$6:$K$35,9,FALSE))</f>
        <v/>
      </c>
      <c r="AN140" s="309" t="str">
        <f>IF(AN139="","",VLOOKUP(AN139,'シフト記号表（勤務時間帯）'!$C$6:$K$35,9,FALSE))</f>
        <v/>
      </c>
      <c r="AO140" s="310" t="str">
        <f>IF(AO139="","",VLOOKUP(AO139,'シフト記号表（勤務時間帯）'!$C$6:$K$35,9,FALSE))</f>
        <v/>
      </c>
      <c r="AP140" s="310" t="str">
        <f>IF(AP139="","",VLOOKUP(AP139,'シフト記号表（勤務時間帯）'!$C$6:$K$35,9,FALSE))</f>
        <v/>
      </c>
      <c r="AQ140" s="310" t="str">
        <f>IF(AQ139="","",VLOOKUP(AQ139,'シフト記号表（勤務時間帯）'!$C$6:$K$35,9,FALSE))</f>
        <v/>
      </c>
      <c r="AR140" s="310" t="str">
        <f>IF(AR139="","",VLOOKUP(AR139,'シフト記号表（勤務時間帯）'!$C$6:$K$35,9,FALSE))</f>
        <v/>
      </c>
      <c r="AS140" s="310" t="str">
        <f>IF(AS139="","",VLOOKUP(AS139,'シフト記号表（勤務時間帯）'!$C$6:$K$35,9,FALSE))</f>
        <v/>
      </c>
      <c r="AT140" s="311" t="str">
        <f>IF(AT139="","",VLOOKUP(AT139,'シフト記号表（勤務時間帯）'!$C$6:$K$35,9,FALSE))</f>
        <v/>
      </c>
      <c r="AU140" s="309" t="str">
        <f>IF(AU139="","",VLOOKUP(AU139,'シフト記号表（勤務時間帯）'!$C$6:$K$35,9,FALSE))</f>
        <v/>
      </c>
      <c r="AV140" s="310" t="str">
        <f>IF(AV139="","",VLOOKUP(AV139,'シフト記号表（勤務時間帯）'!$C$6:$K$35,9,FALSE))</f>
        <v/>
      </c>
      <c r="AW140" s="310" t="str">
        <f>IF(AW139="","",VLOOKUP(AW139,'シフト記号表（勤務時間帯）'!$C$6:$K$35,9,FALSE))</f>
        <v/>
      </c>
      <c r="AX140" s="1009">
        <f>IF($BB$3="４週",SUM(S140:AT140),IF($BB$3="暦月",SUM(S140:AW140),""))</f>
        <v>0</v>
      </c>
      <c r="AY140" s="1010"/>
      <c r="AZ140" s="1011">
        <f>IF($BB$3="４週",AX140/4,IF($BB$3="暦月",'勤務形態一覧表（100名）'!AX140/('勤務形態一覧表（100名）'!$BB$8/7),""))</f>
        <v>0</v>
      </c>
      <c r="BA140" s="1012"/>
      <c r="BB140" s="1060"/>
      <c r="BC140" s="961"/>
      <c r="BD140" s="961"/>
      <c r="BE140" s="961"/>
      <c r="BF140" s="962"/>
    </row>
    <row r="141" spans="2:58" ht="20.25" customHeight="1" x14ac:dyDescent="0.2">
      <c r="B141" s="939"/>
      <c r="C141" s="1048"/>
      <c r="D141" s="1049"/>
      <c r="E141" s="1050"/>
      <c r="F141" s="369">
        <f>C139</f>
        <v>0</v>
      </c>
      <c r="G141" s="1024"/>
      <c r="H141" s="954"/>
      <c r="I141" s="955"/>
      <c r="J141" s="955"/>
      <c r="K141" s="956"/>
      <c r="L141" s="1029"/>
      <c r="M141" s="1030"/>
      <c r="N141" s="1030"/>
      <c r="O141" s="1031"/>
      <c r="P141" s="1013" t="s">
        <v>521</v>
      </c>
      <c r="Q141" s="1014"/>
      <c r="R141" s="1015"/>
      <c r="S141" s="313" t="str">
        <f>IF(S139="","",VLOOKUP(S139,'シフト記号表（勤務時間帯）'!$C$6:$U$35,19,FALSE))</f>
        <v/>
      </c>
      <c r="T141" s="314" t="str">
        <f>IF(T139="","",VLOOKUP(T139,'シフト記号表（勤務時間帯）'!$C$6:$U$35,19,FALSE))</f>
        <v/>
      </c>
      <c r="U141" s="314" t="str">
        <f>IF(U139="","",VLOOKUP(U139,'シフト記号表（勤務時間帯）'!$C$6:$U$35,19,FALSE))</f>
        <v/>
      </c>
      <c r="V141" s="314" t="str">
        <f>IF(V139="","",VLOOKUP(V139,'シフト記号表（勤務時間帯）'!$C$6:$U$35,19,FALSE))</f>
        <v/>
      </c>
      <c r="W141" s="314" t="str">
        <f>IF(W139="","",VLOOKUP(W139,'シフト記号表（勤務時間帯）'!$C$6:$U$35,19,FALSE))</f>
        <v/>
      </c>
      <c r="X141" s="314" t="str">
        <f>IF(X139="","",VLOOKUP(X139,'シフト記号表（勤務時間帯）'!$C$6:$U$35,19,FALSE))</f>
        <v/>
      </c>
      <c r="Y141" s="315" t="str">
        <f>IF(Y139="","",VLOOKUP(Y139,'シフト記号表（勤務時間帯）'!$C$6:$U$35,19,FALSE))</f>
        <v/>
      </c>
      <c r="Z141" s="313" t="str">
        <f>IF(Z139="","",VLOOKUP(Z139,'シフト記号表（勤務時間帯）'!$C$6:$U$35,19,FALSE))</f>
        <v/>
      </c>
      <c r="AA141" s="314" t="str">
        <f>IF(AA139="","",VLOOKUP(AA139,'シフト記号表（勤務時間帯）'!$C$6:$U$35,19,FALSE))</f>
        <v/>
      </c>
      <c r="AB141" s="314" t="str">
        <f>IF(AB139="","",VLOOKUP(AB139,'シフト記号表（勤務時間帯）'!$C$6:$U$35,19,FALSE))</f>
        <v/>
      </c>
      <c r="AC141" s="314" t="str">
        <f>IF(AC139="","",VLOOKUP(AC139,'シフト記号表（勤務時間帯）'!$C$6:$U$35,19,FALSE))</f>
        <v/>
      </c>
      <c r="AD141" s="314" t="str">
        <f>IF(AD139="","",VLOOKUP(AD139,'シフト記号表（勤務時間帯）'!$C$6:$U$35,19,FALSE))</f>
        <v/>
      </c>
      <c r="AE141" s="314" t="str">
        <f>IF(AE139="","",VLOOKUP(AE139,'シフト記号表（勤務時間帯）'!$C$6:$U$35,19,FALSE))</f>
        <v/>
      </c>
      <c r="AF141" s="315" t="str">
        <f>IF(AF139="","",VLOOKUP(AF139,'シフト記号表（勤務時間帯）'!$C$6:$U$35,19,FALSE))</f>
        <v/>
      </c>
      <c r="AG141" s="313" t="str">
        <f>IF(AG139="","",VLOOKUP(AG139,'シフト記号表（勤務時間帯）'!$C$6:$U$35,19,FALSE))</f>
        <v/>
      </c>
      <c r="AH141" s="314" t="str">
        <f>IF(AH139="","",VLOOKUP(AH139,'シフト記号表（勤務時間帯）'!$C$6:$U$35,19,FALSE))</f>
        <v/>
      </c>
      <c r="AI141" s="314" t="str">
        <f>IF(AI139="","",VLOOKUP(AI139,'シフト記号表（勤務時間帯）'!$C$6:$U$35,19,FALSE))</f>
        <v/>
      </c>
      <c r="AJ141" s="314" t="str">
        <f>IF(AJ139="","",VLOOKUP(AJ139,'シフト記号表（勤務時間帯）'!$C$6:$U$35,19,FALSE))</f>
        <v/>
      </c>
      <c r="AK141" s="314" t="str">
        <f>IF(AK139="","",VLOOKUP(AK139,'シフト記号表（勤務時間帯）'!$C$6:$U$35,19,FALSE))</f>
        <v/>
      </c>
      <c r="AL141" s="314" t="str">
        <f>IF(AL139="","",VLOOKUP(AL139,'シフト記号表（勤務時間帯）'!$C$6:$U$35,19,FALSE))</f>
        <v/>
      </c>
      <c r="AM141" s="315" t="str">
        <f>IF(AM139="","",VLOOKUP(AM139,'シフト記号表（勤務時間帯）'!$C$6:$U$35,19,FALSE))</f>
        <v/>
      </c>
      <c r="AN141" s="313" t="str">
        <f>IF(AN139="","",VLOOKUP(AN139,'シフト記号表（勤務時間帯）'!$C$6:$U$35,19,FALSE))</f>
        <v/>
      </c>
      <c r="AO141" s="314" t="str">
        <f>IF(AO139="","",VLOOKUP(AO139,'シフト記号表（勤務時間帯）'!$C$6:$U$35,19,FALSE))</f>
        <v/>
      </c>
      <c r="AP141" s="314" t="str">
        <f>IF(AP139="","",VLOOKUP(AP139,'シフト記号表（勤務時間帯）'!$C$6:$U$35,19,FALSE))</f>
        <v/>
      </c>
      <c r="AQ141" s="314" t="str">
        <f>IF(AQ139="","",VLOOKUP(AQ139,'シフト記号表（勤務時間帯）'!$C$6:$U$35,19,FALSE))</f>
        <v/>
      </c>
      <c r="AR141" s="314" t="str">
        <f>IF(AR139="","",VLOOKUP(AR139,'シフト記号表（勤務時間帯）'!$C$6:$U$35,19,FALSE))</f>
        <v/>
      </c>
      <c r="AS141" s="314" t="str">
        <f>IF(AS139="","",VLOOKUP(AS139,'シフト記号表（勤務時間帯）'!$C$6:$U$35,19,FALSE))</f>
        <v/>
      </c>
      <c r="AT141" s="315" t="str">
        <f>IF(AT139="","",VLOOKUP(AT139,'シフト記号表（勤務時間帯）'!$C$6:$U$35,19,FALSE))</f>
        <v/>
      </c>
      <c r="AU141" s="313" t="str">
        <f>IF(AU139="","",VLOOKUP(AU139,'シフト記号表（勤務時間帯）'!$C$6:$U$35,19,FALSE))</f>
        <v/>
      </c>
      <c r="AV141" s="314" t="str">
        <f>IF(AV139="","",VLOOKUP(AV139,'シフト記号表（勤務時間帯）'!$C$6:$U$35,19,FALSE))</f>
        <v/>
      </c>
      <c r="AW141" s="314" t="str">
        <f>IF(AW139="","",VLOOKUP(AW139,'シフト記号表（勤務時間帯）'!$C$6:$U$35,19,FALSE))</f>
        <v/>
      </c>
      <c r="AX141" s="1016">
        <f>IF($BB$3="４週",SUM(S141:AT141),IF($BB$3="暦月",SUM(S141:AW141),""))</f>
        <v>0</v>
      </c>
      <c r="AY141" s="1017"/>
      <c r="AZ141" s="1018">
        <f>IF($BB$3="４週",AX141/4,IF($BB$3="暦月",'勤務形態一覧表（100名）'!AX141/('勤務形態一覧表（100名）'!$BB$8/7),""))</f>
        <v>0</v>
      </c>
      <c r="BA141" s="1019"/>
      <c r="BB141" s="1061"/>
      <c r="BC141" s="1030"/>
      <c r="BD141" s="1030"/>
      <c r="BE141" s="1030"/>
      <c r="BF141" s="1031"/>
    </row>
    <row r="142" spans="2:58" ht="20.25" customHeight="1" x14ac:dyDescent="0.2">
      <c r="B142" s="939">
        <f>B139+1</f>
        <v>41</v>
      </c>
      <c r="C142" s="1042"/>
      <c r="D142" s="1043"/>
      <c r="E142" s="1044"/>
      <c r="F142" s="316"/>
      <c r="G142" s="1023"/>
      <c r="H142" s="1025"/>
      <c r="I142" s="955"/>
      <c r="J142" s="955"/>
      <c r="K142" s="956"/>
      <c r="L142" s="1026"/>
      <c r="M142" s="1027"/>
      <c r="N142" s="1027"/>
      <c r="O142" s="1028"/>
      <c r="P142" s="1032" t="s">
        <v>806</v>
      </c>
      <c r="Q142" s="1033"/>
      <c r="R142" s="1034"/>
      <c r="S142" s="366"/>
      <c r="T142" s="367"/>
      <c r="U142" s="367"/>
      <c r="V142" s="367"/>
      <c r="W142" s="367"/>
      <c r="X142" s="367"/>
      <c r="Y142" s="368"/>
      <c r="Z142" s="366"/>
      <c r="AA142" s="367"/>
      <c r="AB142" s="367"/>
      <c r="AC142" s="367"/>
      <c r="AD142" s="367"/>
      <c r="AE142" s="367"/>
      <c r="AF142" s="368"/>
      <c r="AG142" s="366"/>
      <c r="AH142" s="367"/>
      <c r="AI142" s="367"/>
      <c r="AJ142" s="367"/>
      <c r="AK142" s="367"/>
      <c r="AL142" s="367"/>
      <c r="AM142" s="368"/>
      <c r="AN142" s="366"/>
      <c r="AO142" s="367"/>
      <c r="AP142" s="367"/>
      <c r="AQ142" s="367"/>
      <c r="AR142" s="367"/>
      <c r="AS142" s="367"/>
      <c r="AT142" s="368"/>
      <c r="AU142" s="366"/>
      <c r="AV142" s="367"/>
      <c r="AW142" s="367"/>
      <c r="AX142" s="1109"/>
      <c r="AY142" s="1110"/>
      <c r="AZ142" s="1111"/>
      <c r="BA142" s="1112"/>
      <c r="BB142" s="1059"/>
      <c r="BC142" s="1027"/>
      <c r="BD142" s="1027"/>
      <c r="BE142" s="1027"/>
      <c r="BF142" s="1028"/>
    </row>
    <row r="143" spans="2:58" ht="20.25" customHeight="1" x14ac:dyDescent="0.2">
      <c r="B143" s="939"/>
      <c r="C143" s="1045"/>
      <c r="D143" s="1046"/>
      <c r="E143" s="1047"/>
      <c r="F143" s="308"/>
      <c r="G143" s="950"/>
      <c r="H143" s="954"/>
      <c r="I143" s="955"/>
      <c r="J143" s="955"/>
      <c r="K143" s="956"/>
      <c r="L143" s="960"/>
      <c r="M143" s="961"/>
      <c r="N143" s="961"/>
      <c r="O143" s="962"/>
      <c r="P143" s="1006" t="s">
        <v>520</v>
      </c>
      <c r="Q143" s="1007"/>
      <c r="R143" s="1008"/>
      <c r="S143" s="309" t="str">
        <f>IF(S142="","",VLOOKUP(S142,'シフト記号表（勤務時間帯）'!$C$6:$K$35,9,FALSE))</f>
        <v/>
      </c>
      <c r="T143" s="310" t="str">
        <f>IF(T142="","",VLOOKUP(T142,'シフト記号表（勤務時間帯）'!$C$6:$K$35,9,FALSE))</f>
        <v/>
      </c>
      <c r="U143" s="310" t="str">
        <f>IF(U142="","",VLOOKUP(U142,'シフト記号表（勤務時間帯）'!$C$6:$K$35,9,FALSE))</f>
        <v/>
      </c>
      <c r="V143" s="310" t="str">
        <f>IF(V142="","",VLOOKUP(V142,'シフト記号表（勤務時間帯）'!$C$6:$K$35,9,FALSE))</f>
        <v/>
      </c>
      <c r="W143" s="310" t="str">
        <f>IF(W142="","",VLOOKUP(W142,'シフト記号表（勤務時間帯）'!$C$6:$K$35,9,FALSE))</f>
        <v/>
      </c>
      <c r="X143" s="310" t="str">
        <f>IF(X142="","",VLOOKUP(X142,'シフト記号表（勤務時間帯）'!$C$6:$K$35,9,FALSE))</f>
        <v/>
      </c>
      <c r="Y143" s="311" t="str">
        <f>IF(Y142="","",VLOOKUP(Y142,'シフト記号表（勤務時間帯）'!$C$6:$K$35,9,FALSE))</f>
        <v/>
      </c>
      <c r="Z143" s="309" t="str">
        <f>IF(Z142="","",VLOOKUP(Z142,'シフト記号表（勤務時間帯）'!$C$6:$K$35,9,FALSE))</f>
        <v/>
      </c>
      <c r="AA143" s="310" t="str">
        <f>IF(AA142="","",VLOOKUP(AA142,'シフト記号表（勤務時間帯）'!$C$6:$K$35,9,FALSE))</f>
        <v/>
      </c>
      <c r="AB143" s="310" t="str">
        <f>IF(AB142="","",VLOOKUP(AB142,'シフト記号表（勤務時間帯）'!$C$6:$K$35,9,FALSE))</f>
        <v/>
      </c>
      <c r="AC143" s="310" t="str">
        <f>IF(AC142="","",VLOOKUP(AC142,'シフト記号表（勤務時間帯）'!$C$6:$K$35,9,FALSE))</f>
        <v/>
      </c>
      <c r="AD143" s="310" t="str">
        <f>IF(AD142="","",VLOOKUP(AD142,'シフト記号表（勤務時間帯）'!$C$6:$K$35,9,FALSE))</f>
        <v/>
      </c>
      <c r="AE143" s="310" t="str">
        <f>IF(AE142="","",VLOOKUP(AE142,'シフト記号表（勤務時間帯）'!$C$6:$K$35,9,FALSE))</f>
        <v/>
      </c>
      <c r="AF143" s="311" t="str">
        <f>IF(AF142="","",VLOOKUP(AF142,'シフト記号表（勤務時間帯）'!$C$6:$K$35,9,FALSE))</f>
        <v/>
      </c>
      <c r="AG143" s="309" t="str">
        <f>IF(AG142="","",VLOOKUP(AG142,'シフト記号表（勤務時間帯）'!$C$6:$K$35,9,FALSE))</f>
        <v/>
      </c>
      <c r="AH143" s="310" t="str">
        <f>IF(AH142="","",VLOOKUP(AH142,'シフト記号表（勤務時間帯）'!$C$6:$K$35,9,FALSE))</f>
        <v/>
      </c>
      <c r="AI143" s="310" t="str">
        <f>IF(AI142="","",VLOOKUP(AI142,'シフト記号表（勤務時間帯）'!$C$6:$K$35,9,FALSE))</f>
        <v/>
      </c>
      <c r="AJ143" s="310" t="str">
        <f>IF(AJ142="","",VLOOKUP(AJ142,'シフト記号表（勤務時間帯）'!$C$6:$K$35,9,FALSE))</f>
        <v/>
      </c>
      <c r="AK143" s="310" t="str">
        <f>IF(AK142="","",VLOOKUP(AK142,'シフト記号表（勤務時間帯）'!$C$6:$K$35,9,FALSE))</f>
        <v/>
      </c>
      <c r="AL143" s="310" t="str">
        <f>IF(AL142="","",VLOOKUP(AL142,'シフト記号表（勤務時間帯）'!$C$6:$K$35,9,FALSE))</f>
        <v/>
      </c>
      <c r="AM143" s="311" t="str">
        <f>IF(AM142="","",VLOOKUP(AM142,'シフト記号表（勤務時間帯）'!$C$6:$K$35,9,FALSE))</f>
        <v/>
      </c>
      <c r="AN143" s="309" t="str">
        <f>IF(AN142="","",VLOOKUP(AN142,'シフト記号表（勤務時間帯）'!$C$6:$K$35,9,FALSE))</f>
        <v/>
      </c>
      <c r="AO143" s="310" t="str">
        <f>IF(AO142="","",VLOOKUP(AO142,'シフト記号表（勤務時間帯）'!$C$6:$K$35,9,FALSE))</f>
        <v/>
      </c>
      <c r="AP143" s="310" t="str">
        <f>IF(AP142="","",VLOOKUP(AP142,'シフト記号表（勤務時間帯）'!$C$6:$K$35,9,FALSE))</f>
        <v/>
      </c>
      <c r="AQ143" s="310" t="str">
        <f>IF(AQ142="","",VLOOKUP(AQ142,'シフト記号表（勤務時間帯）'!$C$6:$K$35,9,FALSE))</f>
        <v/>
      </c>
      <c r="AR143" s="310" t="str">
        <f>IF(AR142="","",VLOOKUP(AR142,'シフト記号表（勤務時間帯）'!$C$6:$K$35,9,FALSE))</f>
        <v/>
      </c>
      <c r="AS143" s="310" t="str">
        <f>IF(AS142="","",VLOOKUP(AS142,'シフト記号表（勤務時間帯）'!$C$6:$K$35,9,FALSE))</f>
        <v/>
      </c>
      <c r="AT143" s="311" t="str">
        <f>IF(AT142="","",VLOOKUP(AT142,'シフト記号表（勤務時間帯）'!$C$6:$K$35,9,FALSE))</f>
        <v/>
      </c>
      <c r="AU143" s="309" t="str">
        <f>IF(AU142="","",VLOOKUP(AU142,'シフト記号表（勤務時間帯）'!$C$6:$K$35,9,FALSE))</f>
        <v/>
      </c>
      <c r="AV143" s="310" t="str">
        <f>IF(AV142="","",VLOOKUP(AV142,'シフト記号表（勤務時間帯）'!$C$6:$K$35,9,FALSE))</f>
        <v/>
      </c>
      <c r="AW143" s="310" t="str">
        <f>IF(AW142="","",VLOOKUP(AW142,'シフト記号表（勤務時間帯）'!$C$6:$K$35,9,FALSE))</f>
        <v/>
      </c>
      <c r="AX143" s="1009">
        <f>IF($BB$3="４週",SUM(S143:AT143),IF($BB$3="暦月",SUM(S143:AW143),""))</f>
        <v>0</v>
      </c>
      <c r="AY143" s="1010"/>
      <c r="AZ143" s="1011">
        <f>IF($BB$3="４週",AX143/4,IF($BB$3="暦月",'勤務形態一覧表（100名）'!AX143/('勤務形態一覧表（100名）'!$BB$8/7),""))</f>
        <v>0</v>
      </c>
      <c r="BA143" s="1012"/>
      <c r="BB143" s="1060"/>
      <c r="BC143" s="961"/>
      <c r="BD143" s="961"/>
      <c r="BE143" s="961"/>
      <c r="BF143" s="962"/>
    </row>
    <row r="144" spans="2:58" ht="20.25" customHeight="1" x14ac:dyDescent="0.2">
      <c r="B144" s="939"/>
      <c r="C144" s="1048"/>
      <c r="D144" s="1049"/>
      <c r="E144" s="1050"/>
      <c r="F144" s="369">
        <f>C142</f>
        <v>0</v>
      </c>
      <c r="G144" s="1024"/>
      <c r="H144" s="954"/>
      <c r="I144" s="955"/>
      <c r="J144" s="955"/>
      <c r="K144" s="956"/>
      <c r="L144" s="1029"/>
      <c r="M144" s="1030"/>
      <c r="N144" s="1030"/>
      <c r="O144" s="1031"/>
      <c r="P144" s="1013" t="s">
        <v>521</v>
      </c>
      <c r="Q144" s="1014"/>
      <c r="R144" s="1015"/>
      <c r="S144" s="313" t="str">
        <f>IF(S142="","",VLOOKUP(S142,'シフト記号表（勤務時間帯）'!$C$6:$U$35,19,FALSE))</f>
        <v/>
      </c>
      <c r="T144" s="314" t="str">
        <f>IF(T142="","",VLOOKUP(T142,'シフト記号表（勤務時間帯）'!$C$6:$U$35,19,FALSE))</f>
        <v/>
      </c>
      <c r="U144" s="314" t="str">
        <f>IF(U142="","",VLOOKUP(U142,'シフト記号表（勤務時間帯）'!$C$6:$U$35,19,FALSE))</f>
        <v/>
      </c>
      <c r="V144" s="314" t="str">
        <f>IF(V142="","",VLOOKUP(V142,'シフト記号表（勤務時間帯）'!$C$6:$U$35,19,FALSE))</f>
        <v/>
      </c>
      <c r="W144" s="314" t="str">
        <f>IF(W142="","",VLOOKUP(W142,'シフト記号表（勤務時間帯）'!$C$6:$U$35,19,FALSE))</f>
        <v/>
      </c>
      <c r="X144" s="314" t="str">
        <f>IF(X142="","",VLOOKUP(X142,'シフト記号表（勤務時間帯）'!$C$6:$U$35,19,FALSE))</f>
        <v/>
      </c>
      <c r="Y144" s="315" t="str">
        <f>IF(Y142="","",VLOOKUP(Y142,'シフト記号表（勤務時間帯）'!$C$6:$U$35,19,FALSE))</f>
        <v/>
      </c>
      <c r="Z144" s="313" t="str">
        <f>IF(Z142="","",VLOOKUP(Z142,'シフト記号表（勤務時間帯）'!$C$6:$U$35,19,FALSE))</f>
        <v/>
      </c>
      <c r="AA144" s="314" t="str">
        <f>IF(AA142="","",VLOOKUP(AA142,'シフト記号表（勤務時間帯）'!$C$6:$U$35,19,FALSE))</f>
        <v/>
      </c>
      <c r="AB144" s="314" t="str">
        <f>IF(AB142="","",VLOOKUP(AB142,'シフト記号表（勤務時間帯）'!$C$6:$U$35,19,FALSE))</f>
        <v/>
      </c>
      <c r="AC144" s="314" t="str">
        <f>IF(AC142="","",VLOOKUP(AC142,'シフト記号表（勤務時間帯）'!$C$6:$U$35,19,FALSE))</f>
        <v/>
      </c>
      <c r="AD144" s="314" t="str">
        <f>IF(AD142="","",VLOOKUP(AD142,'シフト記号表（勤務時間帯）'!$C$6:$U$35,19,FALSE))</f>
        <v/>
      </c>
      <c r="AE144" s="314" t="str">
        <f>IF(AE142="","",VLOOKUP(AE142,'シフト記号表（勤務時間帯）'!$C$6:$U$35,19,FALSE))</f>
        <v/>
      </c>
      <c r="AF144" s="315" t="str">
        <f>IF(AF142="","",VLOOKUP(AF142,'シフト記号表（勤務時間帯）'!$C$6:$U$35,19,FALSE))</f>
        <v/>
      </c>
      <c r="AG144" s="313" t="str">
        <f>IF(AG142="","",VLOOKUP(AG142,'シフト記号表（勤務時間帯）'!$C$6:$U$35,19,FALSE))</f>
        <v/>
      </c>
      <c r="AH144" s="314" t="str">
        <f>IF(AH142="","",VLOOKUP(AH142,'シフト記号表（勤務時間帯）'!$C$6:$U$35,19,FALSE))</f>
        <v/>
      </c>
      <c r="AI144" s="314" t="str">
        <f>IF(AI142="","",VLOOKUP(AI142,'シフト記号表（勤務時間帯）'!$C$6:$U$35,19,FALSE))</f>
        <v/>
      </c>
      <c r="AJ144" s="314" t="str">
        <f>IF(AJ142="","",VLOOKUP(AJ142,'シフト記号表（勤務時間帯）'!$C$6:$U$35,19,FALSE))</f>
        <v/>
      </c>
      <c r="AK144" s="314" t="str">
        <f>IF(AK142="","",VLOOKUP(AK142,'シフト記号表（勤務時間帯）'!$C$6:$U$35,19,FALSE))</f>
        <v/>
      </c>
      <c r="AL144" s="314" t="str">
        <f>IF(AL142="","",VLOOKUP(AL142,'シフト記号表（勤務時間帯）'!$C$6:$U$35,19,FALSE))</f>
        <v/>
      </c>
      <c r="AM144" s="315" t="str">
        <f>IF(AM142="","",VLOOKUP(AM142,'シフト記号表（勤務時間帯）'!$C$6:$U$35,19,FALSE))</f>
        <v/>
      </c>
      <c r="AN144" s="313" t="str">
        <f>IF(AN142="","",VLOOKUP(AN142,'シフト記号表（勤務時間帯）'!$C$6:$U$35,19,FALSE))</f>
        <v/>
      </c>
      <c r="AO144" s="314" t="str">
        <f>IF(AO142="","",VLOOKUP(AO142,'シフト記号表（勤務時間帯）'!$C$6:$U$35,19,FALSE))</f>
        <v/>
      </c>
      <c r="AP144" s="314" t="str">
        <f>IF(AP142="","",VLOOKUP(AP142,'シフト記号表（勤務時間帯）'!$C$6:$U$35,19,FALSE))</f>
        <v/>
      </c>
      <c r="AQ144" s="314" t="str">
        <f>IF(AQ142="","",VLOOKUP(AQ142,'シフト記号表（勤務時間帯）'!$C$6:$U$35,19,FALSE))</f>
        <v/>
      </c>
      <c r="AR144" s="314" t="str">
        <f>IF(AR142="","",VLOOKUP(AR142,'シフト記号表（勤務時間帯）'!$C$6:$U$35,19,FALSE))</f>
        <v/>
      </c>
      <c r="AS144" s="314" t="str">
        <f>IF(AS142="","",VLOOKUP(AS142,'シフト記号表（勤務時間帯）'!$C$6:$U$35,19,FALSE))</f>
        <v/>
      </c>
      <c r="AT144" s="315" t="str">
        <f>IF(AT142="","",VLOOKUP(AT142,'シフト記号表（勤務時間帯）'!$C$6:$U$35,19,FALSE))</f>
        <v/>
      </c>
      <c r="AU144" s="313" t="str">
        <f>IF(AU142="","",VLOOKUP(AU142,'シフト記号表（勤務時間帯）'!$C$6:$U$35,19,FALSE))</f>
        <v/>
      </c>
      <c r="AV144" s="314" t="str">
        <f>IF(AV142="","",VLOOKUP(AV142,'シフト記号表（勤務時間帯）'!$C$6:$U$35,19,FALSE))</f>
        <v/>
      </c>
      <c r="AW144" s="314" t="str">
        <f>IF(AW142="","",VLOOKUP(AW142,'シフト記号表（勤務時間帯）'!$C$6:$U$35,19,FALSE))</f>
        <v/>
      </c>
      <c r="AX144" s="1016">
        <f>IF($BB$3="４週",SUM(S144:AT144),IF($BB$3="暦月",SUM(S144:AW144),""))</f>
        <v>0</v>
      </c>
      <c r="AY144" s="1017"/>
      <c r="AZ144" s="1018">
        <f>IF($BB$3="４週",AX144/4,IF($BB$3="暦月",'勤務形態一覧表（100名）'!AX144/('勤務形態一覧表（100名）'!$BB$8/7),""))</f>
        <v>0</v>
      </c>
      <c r="BA144" s="1019"/>
      <c r="BB144" s="1061"/>
      <c r="BC144" s="1030"/>
      <c r="BD144" s="1030"/>
      <c r="BE144" s="1030"/>
      <c r="BF144" s="1031"/>
    </row>
    <row r="145" spans="2:58" ht="20.25" customHeight="1" x14ac:dyDescent="0.2">
      <c r="B145" s="939">
        <f>B142+1</f>
        <v>42</v>
      </c>
      <c r="C145" s="1042"/>
      <c r="D145" s="1043"/>
      <c r="E145" s="1044"/>
      <c r="F145" s="316"/>
      <c r="G145" s="1023"/>
      <c r="H145" s="1025"/>
      <c r="I145" s="955"/>
      <c r="J145" s="955"/>
      <c r="K145" s="956"/>
      <c r="L145" s="1026"/>
      <c r="M145" s="1027"/>
      <c r="N145" s="1027"/>
      <c r="O145" s="1028"/>
      <c r="P145" s="1032" t="s">
        <v>802</v>
      </c>
      <c r="Q145" s="1033"/>
      <c r="R145" s="1034"/>
      <c r="S145" s="366"/>
      <c r="T145" s="367"/>
      <c r="U145" s="367"/>
      <c r="V145" s="367"/>
      <c r="W145" s="367"/>
      <c r="X145" s="367"/>
      <c r="Y145" s="368"/>
      <c r="Z145" s="366"/>
      <c r="AA145" s="367"/>
      <c r="AB145" s="367"/>
      <c r="AC145" s="367"/>
      <c r="AD145" s="367"/>
      <c r="AE145" s="367"/>
      <c r="AF145" s="368"/>
      <c r="AG145" s="366"/>
      <c r="AH145" s="367"/>
      <c r="AI145" s="367"/>
      <c r="AJ145" s="367"/>
      <c r="AK145" s="367"/>
      <c r="AL145" s="367"/>
      <c r="AM145" s="368"/>
      <c r="AN145" s="366"/>
      <c r="AO145" s="367"/>
      <c r="AP145" s="367"/>
      <c r="AQ145" s="367"/>
      <c r="AR145" s="367"/>
      <c r="AS145" s="367"/>
      <c r="AT145" s="368"/>
      <c r="AU145" s="366"/>
      <c r="AV145" s="367"/>
      <c r="AW145" s="367"/>
      <c r="AX145" s="1109"/>
      <c r="AY145" s="1110"/>
      <c r="AZ145" s="1111"/>
      <c r="BA145" s="1112"/>
      <c r="BB145" s="1059"/>
      <c r="BC145" s="1027"/>
      <c r="BD145" s="1027"/>
      <c r="BE145" s="1027"/>
      <c r="BF145" s="1028"/>
    </row>
    <row r="146" spans="2:58" ht="20.25" customHeight="1" x14ac:dyDescent="0.2">
      <c r="B146" s="939"/>
      <c r="C146" s="1045"/>
      <c r="D146" s="1046"/>
      <c r="E146" s="1047"/>
      <c r="F146" s="308"/>
      <c r="G146" s="950"/>
      <c r="H146" s="954"/>
      <c r="I146" s="955"/>
      <c r="J146" s="955"/>
      <c r="K146" s="956"/>
      <c r="L146" s="960"/>
      <c r="M146" s="961"/>
      <c r="N146" s="961"/>
      <c r="O146" s="962"/>
      <c r="P146" s="1006" t="s">
        <v>520</v>
      </c>
      <c r="Q146" s="1007"/>
      <c r="R146" s="1008"/>
      <c r="S146" s="309" t="str">
        <f>IF(S145="","",VLOOKUP(S145,'シフト記号表（勤務時間帯）'!$C$6:$K$35,9,FALSE))</f>
        <v/>
      </c>
      <c r="T146" s="310" t="str">
        <f>IF(T145="","",VLOOKUP(T145,'シフト記号表（勤務時間帯）'!$C$6:$K$35,9,FALSE))</f>
        <v/>
      </c>
      <c r="U146" s="310" t="str">
        <f>IF(U145="","",VLOOKUP(U145,'シフト記号表（勤務時間帯）'!$C$6:$K$35,9,FALSE))</f>
        <v/>
      </c>
      <c r="V146" s="310" t="str">
        <f>IF(V145="","",VLOOKUP(V145,'シフト記号表（勤務時間帯）'!$C$6:$K$35,9,FALSE))</f>
        <v/>
      </c>
      <c r="W146" s="310" t="str">
        <f>IF(W145="","",VLOOKUP(W145,'シフト記号表（勤務時間帯）'!$C$6:$K$35,9,FALSE))</f>
        <v/>
      </c>
      <c r="X146" s="310" t="str">
        <f>IF(X145="","",VLOOKUP(X145,'シフト記号表（勤務時間帯）'!$C$6:$K$35,9,FALSE))</f>
        <v/>
      </c>
      <c r="Y146" s="311" t="str">
        <f>IF(Y145="","",VLOOKUP(Y145,'シフト記号表（勤務時間帯）'!$C$6:$K$35,9,FALSE))</f>
        <v/>
      </c>
      <c r="Z146" s="309" t="str">
        <f>IF(Z145="","",VLOOKUP(Z145,'シフト記号表（勤務時間帯）'!$C$6:$K$35,9,FALSE))</f>
        <v/>
      </c>
      <c r="AA146" s="310" t="str">
        <f>IF(AA145="","",VLOOKUP(AA145,'シフト記号表（勤務時間帯）'!$C$6:$K$35,9,FALSE))</f>
        <v/>
      </c>
      <c r="AB146" s="310" t="str">
        <f>IF(AB145="","",VLOOKUP(AB145,'シフト記号表（勤務時間帯）'!$C$6:$K$35,9,FALSE))</f>
        <v/>
      </c>
      <c r="AC146" s="310" t="str">
        <f>IF(AC145="","",VLOOKUP(AC145,'シフト記号表（勤務時間帯）'!$C$6:$K$35,9,FALSE))</f>
        <v/>
      </c>
      <c r="AD146" s="310" t="str">
        <f>IF(AD145="","",VLOOKUP(AD145,'シフト記号表（勤務時間帯）'!$C$6:$K$35,9,FALSE))</f>
        <v/>
      </c>
      <c r="AE146" s="310" t="str">
        <f>IF(AE145="","",VLOOKUP(AE145,'シフト記号表（勤務時間帯）'!$C$6:$K$35,9,FALSE))</f>
        <v/>
      </c>
      <c r="AF146" s="311" t="str">
        <f>IF(AF145="","",VLOOKUP(AF145,'シフト記号表（勤務時間帯）'!$C$6:$K$35,9,FALSE))</f>
        <v/>
      </c>
      <c r="AG146" s="309" t="str">
        <f>IF(AG145="","",VLOOKUP(AG145,'シフト記号表（勤務時間帯）'!$C$6:$K$35,9,FALSE))</f>
        <v/>
      </c>
      <c r="AH146" s="310" t="str">
        <f>IF(AH145="","",VLOOKUP(AH145,'シフト記号表（勤務時間帯）'!$C$6:$K$35,9,FALSE))</f>
        <v/>
      </c>
      <c r="AI146" s="310" t="str">
        <f>IF(AI145="","",VLOOKUP(AI145,'シフト記号表（勤務時間帯）'!$C$6:$K$35,9,FALSE))</f>
        <v/>
      </c>
      <c r="AJ146" s="310" t="str">
        <f>IF(AJ145="","",VLOOKUP(AJ145,'シフト記号表（勤務時間帯）'!$C$6:$K$35,9,FALSE))</f>
        <v/>
      </c>
      <c r="AK146" s="310" t="str">
        <f>IF(AK145="","",VLOOKUP(AK145,'シフト記号表（勤務時間帯）'!$C$6:$K$35,9,FALSE))</f>
        <v/>
      </c>
      <c r="AL146" s="310" t="str">
        <f>IF(AL145="","",VLOOKUP(AL145,'シフト記号表（勤務時間帯）'!$C$6:$K$35,9,FALSE))</f>
        <v/>
      </c>
      <c r="AM146" s="311" t="str">
        <f>IF(AM145="","",VLOOKUP(AM145,'シフト記号表（勤務時間帯）'!$C$6:$K$35,9,FALSE))</f>
        <v/>
      </c>
      <c r="AN146" s="309" t="str">
        <f>IF(AN145="","",VLOOKUP(AN145,'シフト記号表（勤務時間帯）'!$C$6:$K$35,9,FALSE))</f>
        <v/>
      </c>
      <c r="AO146" s="310" t="str">
        <f>IF(AO145="","",VLOOKUP(AO145,'シフト記号表（勤務時間帯）'!$C$6:$K$35,9,FALSE))</f>
        <v/>
      </c>
      <c r="AP146" s="310" t="str">
        <f>IF(AP145="","",VLOOKUP(AP145,'シフト記号表（勤務時間帯）'!$C$6:$K$35,9,FALSE))</f>
        <v/>
      </c>
      <c r="AQ146" s="310" t="str">
        <f>IF(AQ145="","",VLOOKUP(AQ145,'シフト記号表（勤務時間帯）'!$C$6:$K$35,9,FALSE))</f>
        <v/>
      </c>
      <c r="AR146" s="310" t="str">
        <f>IF(AR145="","",VLOOKUP(AR145,'シフト記号表（勤務時間帯）'!$C$6:$K$35,9,FALSE))</f>
        <v/>
      </c>
      <c r="AS146" s="310" t="str">
        <f>IF(AS145="","",VLOOKUP(AS145,'シフト記号表（勤務時間帯）'!$C$6:$K$35,9,FALSE))</f>
        <v/>
      </c>
      <c r="AT146" s="311" t="str">
        <f>IF(AT145="","",VLOOKUP(AT145,'シフト記号表（勤務時間帯）'!$C$6:$K$35,9,FALSE))</f>
        <v/>
      </c>
      <c r="AU146" s="309" t="str">
        <f>IF(AU145="","",VLOOKUP(AU145,'シフト記号表（勤務時間帯）'!$C$6:$K$35,9,FALSE))</f>
        <v/>
      </c>
      <c r="AV146" s="310" t="str">
        <f>IF(AV145="","",VLOOKUP(AV145,'シフト記号表（勤務時間帯）'!$C$6:$K$35,9,FALSE))</f>
        <v/>
      </c>
      <c r="AW146" s="310" t="str">
        <f>IF(AW145="","",VLOOKUP(AW145,'シフト記号表（勤務時間帯）'!$C$6:$K$35,9,FALSE))</f>
        <v/>
      </c>
      <c r="AX146" s="1009">
        <f>IF($BB$3="４週",SUM(S146:AT146),IF($BB$3="暦月",SUM(S146:AW146),""))</f>
        <v>0</v>
      </c>
      <c r="AY146" s="1010"/>
      <c r="AZ146" s="1011">
        <f>IF($BB$3="４週",AX146/4,IF($BB$3="暦月",'勤務形態一覧表（100名）'!AX146/('勤務形態一覧表（100名）'!$BB$8/7),""))</f>
        <v>0</v>
      </c>
      <c r="BA146" s="1012"/>
      <c r="BB146" s="1060"/>
      <c r="BC146" s="961"/>
      <c r="BD146" s="961"/>
      <c r="BE146" s="961"/>
      <c r="BF146" s="962"/>
    </row>
    <row r="147" spans="2:58" ht="20.25" customHeight="1" x14ac:dyDescent="0.2">
      <c r="B147" s="939"/>
      <c r="C147" s="1048"/>
      <c r="D147" s="1049"/>
      <c r="E147" s="1050"/>
      <c r="F147" s="369">
        <f>C145</f>
        <v>0</v>
      </c>
      <c r="G147" s="1024"/>
      <c r="H147" s="954"/>
      <c r="I147" s="955"/>
      <c r="J147" s="955"/>
      <c r="K147" s="956"/>
      <c r="L147" s="1029"/>
      <c r="M147" s="1030"/>
      <c r="N147" s="1030"/>
      <c r="O147" s="1031"/>
      <c r="P147" s="1013" t="s">
        <v>521</v>
      </c>
      <c r="Q147" s="1014"/>
      <c r="R147" s="1015"/>
      <c r="S147" s="313" t="str">
        <f>IF(S145="","",VLOOKUP(S145,'シフト記号表（勤務時間帯）'!$C$6:$U$35,19,FALSE))</f>
        <v/>
      </c>
      <c r="T147" s="314" t="str">
        <f>IF(T145="","",VLOOKUP(T145,'シフト記号表（勤務時間帯）'!$C$6:$U$35,19,FALSE))</f>
        <v/>
      </c>
      <c r="U147" s="314" t="str">
        <f>IF(U145="","",VLOOKUP(U145,'シフト記号表（勤務時間帯）'!$C$6:$U$35,19,FALSE))</f>
        <v/>
      </c>
      <c r="V147" s="314" t="str">
        <f>IF(V145="","",VLOOKUP(V145,'シフト記号表（勤務時間帯）'!$C$6:$U$35,19,FALSE))</f>
        <v/>
      </c>
      <c r="W147" s="314" t="str">
        <f>IF(W145="","",VLOOKUP(W145,'シフト記号表（勤務時間帯）'!$C$6:$U$35,19,FALSE))</f>
        <v/>
      </c>
      <c r="X147" s="314" t="str">
        <f>IF(X145="","",VLOOKUP(X145,'シフト記号表（勤務時間帯）'!$C$6:$U$35,19,FALSE))</f>
        <v/>
      </c>
      <c r="Y147" s="315" t="str">
        <f>IF(Y145="","",VLOOKUP(Y145,'シフト記号表（勤務時間帯）'!$C$6:$U$35,19,FALSE))</f>
        <v/>
      </c>
      <c r="Z147" s="313" t="str">
        <f>IF(Z145="","",VLOOKUP(Z145,'シフト記号表（勤務時間帯）'!$C$6:$U$35,19,FALSE))</f>
        <v/>
      </c>
      <c r="AA147" s="314" t="str">
        <f>IF(AA145="","",VLOOKUP(AA145,'シフト記号表（勤務時間帯）'!$C$6:$U$35,19,FALSE))</f>
        <v/>
      </c>
      <c r="AB147" s="314" t="str">
        <f>IF(AB145="","",VLOOKUP(AB145,'シフト記号表（勤務時間帯）'!$C$6:$U$35,19,FALSE))</f>
        <v/>
      </c>
      <c r="AC147" s="314" t="str">
        <f>IF(AC145="","",VLOOKUP(AC145,'シフト記号表（勤務時間帯）'!$C$6:$U$35,19,FALSE))</f>
        <v/>
      </c>
      <c r="AD147" s="314" t="str">
        <f>IF(AD145="","",VLOOKUP(AD145,'シフト記号表（勤務時間帯）'!$C$6:$U$35,19,FALSE))</f>
        <v/>
      </c>
      <c r="AE147" s="314" t="str">
        <f>IF(AE145="","",VLOOKUP(AE145,'シフト記号表（勤務時間帯）'!$C$6:$U$35,19,FALSE))</f>
        <v/>
      </c>
      <c r="AF147" s="315" t="str">
        <f>IF(AF145="","",VLOOKUP(AF145,'シフト記号表（勤務時間帯）'!$C$6:$U$35,19,FALSE))</f>
        <v/>
      </c>
      <c r="AG147" s="313" t="str">
        <f>IF(AG145="","",VLOOKUP(AG145,'シフト記号表（勤務時間帯）'!$C$6:$U$35,19,FALSE))</f>
        <v/>
      </c>
      <c r="AH147" s="314" t="str">
        <f>IF(AH145="","",VLOOKUP(AH145,'シフト記号表（勤務時間帯）'!$C$6:$U$35,19,FALSE))</f>
        <v/>
      </c>
      <c r="AI147" s="314" t="str">
        <f>IF(AI145="","",VLOOKUP(AI145,'シフト記号表（勤務時間帯）'!$C$6:$U$35,19,FALSE))</f>
        <v/>
      </c>
      <c r="AJ147" s="314" t="str">
        <f>IF(AJ145="","",VLOOKUP(AJ145,'シフト記号表（勤務時間帯）'!$C$6:$U$35,19,FALSE))</f>
        <v/>
      </c>
      <c r="AK147" s="314" t="str">
        <f>IF(AK145="","",VLOOKUP(AK145,'シフト記号表（勤務時間帯）'!$C$6:$U$35,19,FALSE))</f>
        <v/>
      </c>
      <c r="AL147" s="314" t="str">
        <f>IF(AL145="","",VLOOKUP(AL145,'シフト記号表（勤務時間帯）'!$C$6:$U$35,19,FALSE))</f>
        <v/>
      </c>
      <c r="AM147" s="315" t="str">
        <f>IF(AM145="","",VLOOKUP(AM145,'シフト記号表（勤務時間帯）'!$C$6:$U$35,19,FALSE))</f>
        <v/>
      </c>
      <c r="AN147" s="313" t="str">
        <f>IF(AN145="","",VLOOKUP(AN145,'シフト記号表（勤務時間帯）'!$C$6:$U$35,19,FALSE))</f>
        <v/>
      </c>
      <c r="AO147" s="314" t="str">
        <f>IF(AO145="","",VLOOKUP(AO145,'シフト記号表（勤務時間帯）'!$C$6:$U$35,19,FALSE))</f>
        <v/>
      </c>
      <c r="AP147" s="314" t="str">
        <f>IF(AP145="","",VLOOKUP(AP145,'シフト記号表（勤務時間帯）'!$C$6:$U$35,19,FALSE))</f>
        <v/>
      </c>
      <c r="AQ147" s="314" t="str">
        <f>IF(AQ145="","",VLOOKUP(AQ145,'シフト記号表（勤務時間帯）'!$C$6:$U$35,19,FALSE))</f>
        <v/>
      </c>
      <c r="AR147" s="314" t="str">
        <f>IF(AR145="","",VLOOKUP(AR145,'シフト記号表（勤務時間帯）'!$C$6:$U$35,19,FALSE))</f>
        <v/>
      </c>
      <c r="AS147" s="314" t="str">
        <f>IF(AS145="","",VLOOKUP(AS145,'シフト記号表（勤務時間帯）'!$C$6:$U$35,19,FALSE))</f>
        <v/>
      </c>
      <c r="AT147" s="315" t="str">
        <f>IF(AT145="","",VLOOKUP(AT145,'シフト記号表（勤務時間帯）'!$C$6:$U$35,19,FALSE))</f>
        <v/>
      </c>
      <c r="AU147" s="313" t="str">
        <f>IF(AU145="","",VLOOKUP(AU145,'シフト記号表（勤務時間帯）'!$C$6:$U$35,19,FALSE))</f>
        <v/>
      </c>
      <c r="AV147" s="314" t="str">
        <f>IF(AV145="","",VLOOKUP(AV145,'シフト記号表（勤務時間帯）'!$C$6:$U$35,19,FALSE))</f>
        <v/>
      </c>
      <c r="AW147" s="314" t="str">
        <f>IF(AW145="","",VLOOKUP(AW145,'シフト記号表（勤務時間帯）'!$C$6:$U$35,19,FALSE))</f>
        <v/>
      </c>
      <c r="AX147" s="1016">
        <f>IF($BB$3="４週",SUM(S147:AT147),IF($BB$3="暦月",SUM(S147:AW147),""))</f>
        <v>0</v>
      </c>
      <c r="AY147" s="1017"/>
      <c r="AZ147" s="1018">
        <f>IF($BB$3="４週",AX147/4,IF($BB$3="暦月",'勤務形態一覧表（100名）'!AX147/('勤務形態一覧表（100名）'!$BB$8/7),""))</f>
        <v>0</v>
      </c>
      <c r="BA147" s="1019"/>
      <c r="BB147" s="1061"/>
      <c r="BC147" s="1030"/>
      <c r="BD147" s="1030"/>
      <c r="BE147" s="1030"/>
      <c r="BF147" s="1031"/>
    </row>
    <row r="148" spans="2:58" ht="20.25" customHeight="1" x14ac:dyDescent="0.2">
      <c r="B148" s="939">
        <f>B145+1</f>
        <v>43</v>
      </c>
      <c r="C148" s="1042"/>
      <c r="D148" s="1043"/>
      <c r="E148" s="1044"/>
      <c r="F148" s="316"/>
      <c r="G148" s="1023"/>
      <c r="H148" s="1025"/>
      <c r="I148" s="955"/>
      <c r="J148" s="955"/>
      <c r="K148" s="956"/>
      <c r="L148" s="1026"/>
      <c r="M148" s="1027"/>
      <c r="N148" s="1027"/>
      <c r="O148" s="1028"/>
      <c r="P148" s="1032" t="s">
        <v>802</v>
      </c>
      <c r="Q148" s="1033"/>
      <c r="R148" s="1034"/>
      <c r="S148" s="366"/>
      <c r="T148" s="367"/>
      <c r="U148" s="367"/>
      <c r="V148" s="367"/>
      <c r="W148" s="367"/>
      <c r="X148" s="367"/>
      <c r="Y148" s="368"/>
      <c r="Z148" s="366"/>
      <c r="AA148" s="367"/>
      <c r="AB148" s="367"/>
      <c r="AC148" s="367"/>
      <c r="AD148" s="367"/>
      <c r="AE148" s="367"/>
      <c r="AF148" s="368"/>
      <c r="AG148" s="366"/>
      <c r="AH148" s="367"/>
      <c r="AI148" s="367"/>
      <c r="AJ148" s="367"/>
      <c r="AK148" s="367"/>
      <c r="AL148" s="367"/>
      <c r="AM148" s="368"/>
      <c r="AN148" s="366"/>
      <c r="AO148" s="367"/>
      <c r="AP148" s="367"/>
      <c r="AQ148" s="367"/>
      <c r="AR148" s="367"/>
      <c r="AS148" s="367"/>
      <c r="AT148" s="368"/>
      <c r="AU148" s="366"/>
      <c r="AV148" s="367"/>
      <c r="AW148" s="367"/>
      <c r="AX148" s="1109"/>
      <c r="AY148" s="1110"/>
      <c r="AZ148" s="1111"/>
      <c r="BA148" s="1112"/>
      <c r="BB148" s="1059"/>
      <c r="BC148" s="1027"/>
      <c r="BD148" s="1027"/>
      <c r="BE148" s="1027"/>
      <c r="BF148" s="1028"/>
    </row>
    <row r="149" spans="2:58" ht="20.25" customHeight="1" x14ac:dyDescent="0.2">
      <c r="B149" s="939"/>
      <c r="C149" s="1045"/>
      <c r="D149" s="1046"/>
      <c r="E149" s="1047"/>
      <c r="F149" s="308"/>
      <c r="G149" s="950"/>
      <c r="H149" s="954"/>
      <c r="I149" s="955"/>
      <c r="J149" s="955"/>
      <c r="K149" s="956"/>
      <c r="L149" s="960"/>
      <c r="M149" s="961"/>
      <c r="N149" s="961"/>
      <c r="O149" s="962"/>
      <c r="P149" s="1006" t="s">
        <v>520</v>
      </c>
      <c r="Q149" s="1007"/>
      <c r="R149" s="1008"/>
      <c r="S149" s="309" t="str">
        <f>IF(S148="","",VLOOKUP(S148,'シフト記号表（勤務時間帯）'!$C$6:$K$35,9,FALSE))</f>
        <v/>
      </c>
      <c r="T149" s="310" t="str">
        <f>IF(T148="","",VLOOKUP(T148,'シフト記号表（勤務時間帯）'!$C$6:$K$35,9,FALSE))</f>
        <v/>
      </c>
      <c r="U149" s="310" t="str">
        <f>IF(U148="","",VLOOKUP(U148,'シフト記号表（勤務時間帯）'!$C$6:$K$35,9,FALSE))</f>
        <v/>
      </c>
      <c r="V149" s="310" t="str">
        <f>IF(V148="","",VLOOKUP(V148,'シフト記号表（勤務時間帯）'!$C$6:$K$35,9,FALSE))</f>
        <v/>
      </c>
      <c r="W149" s="310" t="str">
        <f>IF(W148="","",VLOOKUP(W148,'シフト記号表（勤務時間帯）'!$C$6:$K$35,9,FALSE))</f>
        <v/>
      </c>
      <c r="X149" s="310" t="str">
        <f>IF(X148="","",VLOOKUP(X148,'シフト記号表（勤務時間帯）'!$C$6:$K$35,9,FALSE))</f>
        <v/>
      </c>
      <c r="Y149" s="311" t="str">
        <f>IF(Y148="","",VLOOKUP(Y148,'シフト記号表（勤務時間帯）'!$C$6:$K$35,9,FALSE))</f>
        <v/>
      </c>
      <c r="Z149" s="309" t="str">
        <f>IF(Z148="","",VLOOKUP(Z148,'シフト記号表（勤務時間帯）'!$C$6:$K$35,9,FALSE))</f>
        <v/>
      </c>
      <c r="AA149" s="310" t="str">
        <f>IF(AA148="","",VLOOKUP(AA148,'シフト記号表（勤務時間帯）'!$C$6:$K$35,9,FALSE))</f>
        <v/>
      </c>
      <c r="AB149" s="310" t="str">
        <f>IF(AB148="","",VLOOKUP(AB148,'シフト記号表（勤務時間帯）'!$C$6:$K$35,9,FALSE))</f>
        <v/>
      </c>
      <c r="AC149" s="310" t="str">
        <f>IF(AC148="","",VLOOKUP(AC148,'シフト記号表（勤務時間帯）'!$C$6:$K$35,9,FALSE))</f>
        <v/>
      </c>
      <c r="AD149" s="310" t="str">
        <f>IF(AD148="","",VLOOKUP(AD148,'シフト記号表（勤務時間帯）'!$C$6:$K$35,9,FALSE))</f>
        <v/>
      </c>
      <c r="AE149" s="310" t="str">
        <f>IF(AE148="","",VLOOKUP(AE148,'シフト記号表（勤務時間帯）'!$C$6:$K$35,9,FALSE))</f>
        <v/>
      </c>
      <c r="AF149" s="311" t="str">
        <f>IF(AF148="","",VLOOKUP(AF148,'シフト記号表（勤務時間帯）'!$C$6:$K$35,9,FALSE))</f>
        <v/>
      </c>
      <c r="AG149" s="309" t="str">
        <f>IF(AG148="","",VLOOKUP(AG148,'シフト記号表（勤務時間帯）'!$C$6:$K$35,9,FALSE))</f>
        <v/>
      </c>
      <c r="AH149" s="310" t="str">
        <f>IF(AH148="","",VLOOKUP(AH148,'シフト記号表（勤務時間帯）'!$C$6:$K$35,9,FALSE))</f>
        <v/>
      </c>
      <c r="AI149" s="310" t="str">
        <f>IF(AI148="","",VLOOKUP(AI148,'シフト記号表（勤務時間帯）'!$C$6:$K$35,9,FALSE))</f>
        <v/>
      </c>
      <c r="AJ149" s="310" t="str">
        <f>IF(AJ148="","",VLOOKUP(AJ148,'シフト記号表（勤務時間帯）'!$C$6:$K$35,9,FALSE))</f>
        <v/>
      </c>
      <c r="AK149" s="310" t="str">
        <f>IF(AK148="","",VLOOKUP(AK148,'シフト記号表（勤務時間帯）'!$C$6:$K$35,9,FALSE))</f>
        <v/>
      </c>
      <c r="AL149" s="310" t="str">
        <f>IF(AL148="","",VLOOKUP(AL148,'シフト記号表（勤務時間帯）'!$C$6:$K$35,9,FALSE))</f>
        <v/>
      </c>
      <c r="AM149" s="311" t="str">
        <f>IF(AM148="","",VLOOKUP(AM148,'シフト記号表（勤務時間帯）'!$C$6:$K$35,9,FALSE))</f>
        <v/>
      </c>
      <c r="AN149" s="309" t="str">
        <f>IF(AN148="","",VLOOKUP(AN148,'シフト記号表（勤務時間帯）'!$C$6:$K$35,9,FALSE))</f>
        <v/>
      </c>
      <c r="AO149" s="310" t="str">
        <f>IF(AO148="","",VLOOKUP(AO148,'シフト記号表（勤務時間帯）'!$C$6:$K$35,9,FALSE))</f>
        <v/>
      </c>
      <c r="AP149" s="310" t="str">
        <f>IF(AP148="","",VLOOKUP(AP148,'シフト記号表（勤務時間帯）'!$C$6:$K$35,9,FALSE))</f>
        <v/>
      </c>
      <c r="AQ149" s="310" t="str">
        <f>IF(AQ148="","",VLOOKUP(AQ148,'シフト記号表（勤務時間帯）'!$C$6:$K$35,9,FALSE))</f>
        <v/>
      </c>
      <c r="AR149" s="310" t="str">
        <f>IF(AR148="","",VLOOKUP(AR148,'シフト記号表（勤務時間帯）'!$C$6:$K$35,9,FALSE))</f>
        <v/>
      </c>
      <c r="AS149" s="310" t="str">
        <f>IF(AS148="","",VLOOKUP(AS148,'シフト記号表（勤務時間帯）'!$C$6:$K$35,9,FALSE))</f>
        <v/>
      </c>
      <c r="AT149" s="311" t="str">
        <f>IF(AT148="","",VLOOKUP(AT148,'シフト記号表（勤務時間帯）'!$C$6:$K$35,9,FALSE))</f>
        <v/>
      </c>
      <c r="AU149" s="309" t="str">
        <f>IF(AU148="","",VLOOKUP(AU148,'シフト記号表（勤務時間帯）'!$C$6:$K$35,9,FALSE))</f>
        <v/>
      </c>
      <c r="AV149" s="310" t="str">
        <f>IF(AV148="","",VLOOKUP(AV148,'シフト記号表（勤務時間帯）'!$C$6:$K$35,9,FALSE))</f>
        <v/>
      </c>
      <c r="AW149" s="310" t="str">
        <f>IF(AW148="","",VLOOKUP(AW148,'シフト記号表（勤務時間帯）'!$C$6:$K$35,9,FALSE))</f>
        <v/>
      </c>
      <c r="AX149" s="1009">
        <f>IF($BB$3="４週",SUM(S149:AT149),IF($BB$3="暦月",SUM(S149:AW149),""))</f>
        <v>0</v>
      </c>
      <c r="AY149" s="1010"/>
      <c r="AZ149" s="1011">
        <f>IF($BB$3="４週",AX149/4,IF($BB$3="暦月",'勤務形態一覧表（100名）'!AX149/('勤務形態一覧表（100名）'!$BB$8/7),""))</f>
        <v>0</v>
      </c>
      <c r="BA149" s="1012"/>
      <c r="BB149" s="1060"/>
      <c r="BC149" s="961"/>
      <c r="BD149" s="961"/>
      <c r="BE149" s="961"/>
      <c r="BF149" s="962"/>
    </row>
    <row r="150" spans="2:58" ht="20.25" customHeight="1" x14ac:dyDescent="0.2">
      <c r="B150" s="939"/>
      <c r="C150" s="1048"/>
      <c r="D150" s="1049"/>
      <c r="E150" s="1050"/>
      <c r="F150" s="369">
        <f>C148</f>
        <v>0</v>
      </c>
      <c r="G150" s="1024"/>
      <c r="H150" s="954"/>
      <c r="I150" s="955"/>
      <c r="J150" s="955"/>
      <c r="K150" s="956"/>
      <c r="L150" s="1029"/>
      <c r="M150" s="1030"/>
      <c r="N150" s="1030"/>
      <c r="O150" s="1031"/>
      <c r="P150" s="1013" t="s">
        <v>521</v>
      </c>
      <c r="Q150" s="1014"/>
      <c r="R150" s="1015"/>
      <c r="S150" s="313" t="str">
        <f>IF(S148="","",VLOOKUP(S148,'シフト記号表（勤務時間帯）'!$C$6:$U$35,19,FALSE))</f>
        <v/>
      </c>
      <c r="T150" s="314" t="str">
        <f>IF(T148="","",VLOOKUP(T148,'シフト記号表（勤務時間帯）'!$C$6:$U$35,19,FALSE))</f>
        <v/>
      </c>
      <c r="U150" s="314" t="str">
        <f>IF(U148="","",VLOOKUP(U148,'シフト記号表（勤務時間帯）'!$C$6:$U$35,19,FALSE))</f>
        <v/>
      </c>
      <c r="V150" s="314" t="str">
        <f>IF(V148="","",VLOOKUP(V148,'シフト記号表（勤務時間帯）'!$C$6:$U$35,19,FALSE))</f>
        <v/>
      </c>
      <c r="W150" s="314" t="str">
        <f>IF(W148="","",VLOOKUP(W148,'シフト記号表（勤務時間帯）'!$C$6:$U$35,19,FALSE))</f>
        <v/>
      </c>
      <c r="X150" s="314" t="str">
        <f>IF(X148="","",VLOOKUP(X148,'シフト記号表（勤務時間帯）'!$C$6:$U$35,19,FALSE))</f>
        <v/>
      </c>
      <c r="Y150" s="315" t="str">
        <f>IF(Y148="","",VLOOKUP(Y148,'シフト記号表（勤務時間帯）'!$C$6:$U$35,19,FALSE))</f>
        <v/>
      </c>
      <c r="Z150" s="313" t="str">
        <f>IF(Z148="","",VLOOKUP(Z148,'シフト記号表（勤務時間帯）'!$C$6:$U$35,19,FALSE))</f>
        <v/>
      </c>
      <c r="AA150" s="314" t="str">
        <f>IF(AA148="","",VLOOKUP(AA148,'シフト記号表（勤務時間帯）'!$C$6:$U$35,19,FALSE))</f>
        <v/>
      </c>
      <c r="AB150" s="314" t="str">
        <f>IF(AB148="","",VLOOKUP(AB148,'シフト記号表（勤務時間帯）'!$C$6:$U$35,19,FALSE))</f>
        <v/>
      </c>
      <c r="AC150" s="314" t="str">
        <f>IF(AC148="","",VLOOKUP(AC148,'シフト記号表（勤務時間帯）'!$C$6:$U$35,19,FALSE))</f>
        <v/>
      </c>
      <c r="AD150" s="314" t="str">
        <f>IF(AD148="","",VLOOKUP(AD148,'シフト記号表（勤務時間帯）'!$C$6:$U$35,19,FALSE))</f>
        <v/>
      </c>
      <c r="AE150" s="314" t="str">
        <f>IF(AE148="","",VLOOKUP(AE148,'シフト記号表（勤務時間帯）'!$C$6:$U$35,19,FALSE))</f>
        <v/>
      </c>
      <c r="AF150" s="315" t="str">
        <f>IF(AF148="","",VLOOKUP(AF148,'シフト記号表（勤務時間帯）'!$C$6:$U$35,19,FALSE))</f>
        <v/>
      </c>
      <c r="AG150" s="313" t="str">
        <f>IF(AG148="","",VLOOKUP(AG148,'シフト記号表（勤務時間帯）'!$C$6:$U$35,19,FALSE))</f>
        <v/>
      </c>
      <c r="AH150" s="314" t="str">
        <f>IF(AH148="","",VLOOKUP(AH148,'シフト記号表（勤務時間帯）'!$C$6:$U$35,19,FALSE))</f>
        <v/>
      </c>
      <c r="AI150" s="314" t="str">
        <f>IF(AI148="","",VLOOKUP(AI148,'シフト記号表（勤務時間帯）'!$C$6:$U$35,19,FALSE))</f>
        <v/>
      </c>
      <c r="AJ150" s="314" t="str">
        <f>IF(AJ148="","",VLOOKUP(AJ148,'シフト記号表（勤務時間帯）'!$C$6:$U$35,19,FALSE))</f>
        <v/>
      </c>
      <c r="AK150" s="314" t="str">
        <f>IF(AK148="","",VLOOKUP(AK148,'シフト記号表（勤務時間帯）'!$C$6:$U$35,19,FALSE))</f>
        <v/>
      </c>
      <c r="AL150" s="314" t="str">
        <f>IF(AL148="","",VLOOKUP(AL148,'シフト記号表（勤務時間帯）'!$C$6:$U$35,19,FALSE))</f>
        <v/>
      </c>
      <c r="AM150" s="315" t="str">
        <f>IF(AM148="","",VLOOKUP(AM148,'シフト記号表（勤務時間帯）'!$C$6:$U$35,19,FALSE))</f>
        <v/>
      </c>
      <c r="AN150" s="313" t="str">
        <f>IF(AN148="","",VLOOKUP(AN148,'シフト記号表（勤務時間帯）'!$C$6:$U$35,19,FALSE))</f>
        <v/>
      </c>
      <c r="AO150" s="314" t="str">
        <f>IF(AO148="","",VLOOKUP(AO148,'シフト記号表（勤務時間帯）'!$C$6:$U$35,19,FALSE))</f>
        <v/>
      </c>
      <c r="AP150" s="314" t="str">
        <f>IF(AP148="","",VLOOKUP(AP148,'シフト記号表（勤務時間帯）'!$C$6:$U$35,19,FALSE))</f>
        <v/>
      </c>
      <c r="AQ150" s="314" t="str">
        <f>IF(AQ148="","",VLOOKUP(AQ148,'シフト記号表（勤務時間帯）'!$C$6:$U$35,19,FALSE))</f>
        <v/>
      </c>
      <c r="AR150" s="314" t="str">
        <f>IF(AR148="","",VLOOKUP(AR148,'シフト記号表（勤務時間帯）'!$C$6:$U$35,19,FALSE))</f>
        <v/>
      </c>
      <c r="AS150" s="314" t="str">
        <f>IF(AS148="","",VLOOKUP(AS148,'シフト記号表（勤務時間帯）'!$C$6:$U$35,19,FALSE))</f>
        <v/>
      </c>
      <c r="AT150" s="315" t="str">
        <f>IF(AT148="","",VLOOKUP(AT148,'シフト記号表（勤務時間帯）'!$C$6:$U$35,19,FALSE))</f>
        <v/>
      </c>
      <c r="AU150" s="313" t="str">
        <f>IF(AU148="","",VLOOKUP(AU148,'シフト記号表（勤務時間帯）'!$C$6:$U$35,19,FALSE))</f>
        <v/>
      </c>
      <c r="AV150" s="314" t="str">
        <f>IF(AV148="","",VLOOKUP(AV148,'シフト記号表（勤務時間帯）'!$C$6:$U$35,19,FALSE))</f>
        <v/>
      </c>
      <c r="AW150" s="314" t="str">
        <f>IF(AW148="","",VLOOKUP(AW148,'シフト記号表（勤務時間帯）'!$C$6:$U$35,19,FALSE))</f>
        <v/>
      </c>
      <c r="AX150" s="1016">
        <f>IF($BB$3="４週",SUM(S150:AT150),IF($BB$3="暦月",SUM(S150:AW150),""))</f>
        <v>0</v>
      </c>
      <c r="AY150" s="1017"/>
      <c r="AZ150" s="1018">
        <f>IF($BB$3="４週",AX150/4,IF($BB$3="暦月",'勤務形態一覧表（100名）'!AX150/('勤務形態一覧表（100名）'!$BB$8/7),""))</f>
        <v>0</v>
      </c>
      <c r="BA150" s="1019"/>
      <c r="BB150" s="1061"/>
      <c r="BC150" s="1030"/>
      <c r="BD150" s="1030"/>
      <c r="BE150" s="1030"/>
      <c r="BF150" s="1031"/>
    </row>
    <row r="151" spans="2:58" ht="20.25" customHeight="1" x14ac:dyDescent="0.2">
      <c r="B151" s="939">
        <f>B148+1</f>
        <v>44</v>
      </c>
      <c r="C151" s="1042"/>
      <c r="D151" s="1043"/>
      <c r="E151" s="1044"/>
      <c r="F151" s="316"/>
      <c r="G151" s="1023"/>
      <c r="H151" s="1025"/>
      <c r="I151" s="955"/>
      <c r="J151" s="955"/>
      <c r="K151" s="956"/>
      <c r="L151" s="1026"/>
      <c r="M151" s="1027"/>
      <c r="N151" s="1027"/>
      <c r="O151" s="1028"/>
      <c r="P151" s="1032" t="s">
        <v>802</v>
      </c>
      <c r="Q151" s="1033"/>
      <c r="R151" s="1034"/>
      <c r="S151" s="366"/>
      <c r="T151" s="367"/>
      <c r="U151" s="367"/>
      <c r="V151" s="367"/>
      <c r="W151" s="367"/>
      <c r="X151" s="367"/>
      <c r="Y151" s="368"/>
      <c r="Z151" s="366"/>
      <c r="AA151" s="367"/>
      <c r="AB151" s="367"/>
      <c r="AC151" s="367"/>
      <c r="AD151" s="367"/>
      <c r="AE151" s="367"/>
      <c r="AF151" s="368"/>
      <c r="AG151" s="366"/>
      <c r="AH151" s="367"/>
      <c r="AI151" s="367"/>
      <c r="AJ151" s="367"/>
      <c r="AK151" s="367"/>
      <c r="AL151" s="367"/>
      <c r="AM151" s="368"/>
      <c r="AN151" s="366"/>
      <c r="AO151" s="367"/>
      <c r="AP151" s="367"/>
      <c r="AQ151" s="367"/>
      <c r="AR151" s="367"/>
      <c r="AS151" s="367"/>
      <c r="AT151" s="368"/>
      <c r="AU151" s="366"/>
      <c r="AV151" s="367"/>
      <c r="AW151" s="367"/>
      <c r="AX151" s="1109"/>
      <c r="AY151" s="1110"/>
      <c r="AZ151" s="1111"/>
      <c r="BA151" s="1112"/>
      <c r="BB151" s="1059"/>
      <c r="BC151" s="1027"/>
      <c r="BD151" s="1027"/>
      <c r="BE151" s="1027"/>
      <c r="BF151" s="1028"/>
    </row>
    <row r="152" spans="2:58" ht="20.25" customHeight="1" x14ac:dyDescent="0.2">
      <c r="B152" s="939"/>
      <c r="C152" s="1045"/>
      <c r="D152" s="1046"/>
      <c r="E152" s="1047"/>
      <c r="F152" s="308"/>
      <c r="G152" s="950"/>
      <c r="H152" s="954"/>
      <c r="I152" s="955"/>
      <c r="J152" s="955"/>
      <c r="K152" s="956"/>
      <c r="L152" s="960"/>
      <c r="M152" s="961"/>
      <c r="N152" s="961"/>
      <c r="O152" s="962"/>
      <c r="P152" s="1006" t="s">
        <v>520</v>
      </c>
      <c r="Q152" s="1007"/>
      <c r="R152" s="1008"/>
      <c r="S152" s="309" t="str">
        <f>IF(S151="","",VLOOKUP(S151,'シフト記号表（勤務時間帯）'!$C$6:$K$35,9,FALSE))</f>
        <v/>
      </c>
      <c r="T152" s="310" t="str">
        <f>IF(T151="","",VLOOKUP(T151,'シフト記号表（勤務時間帯）'!$C$6:$K$35,9,FALSE))</f>
        <v/>
      </c>
      <c r="U152" s="310" t="str">
        <f>IF(U151="","",VLOOKUP(U151,'シフト記号表（勤務時間帯）'!$C$6:$K$35,9,FALSE))</f>
        <v/>
      </c>
      <c r="V152" s="310" t="str">
        <f>IF(V151="","",VLOOKUP(V151,'シフト記号表（勤務時間帯）'!$C$6:$K$35,9,FALSE))</f>
        <v/>
      </c>
      <c r="W152" s="310" t="str">
        <f>IF(W151="","",VLOOKUP(W151,'シフト記号表（勤務時間帯）'!$C$6:$K$35,9,FALSE))</f>
        <v/>
      </c>
      <c r="X152" s="310" t="str">
        <f>IF(X151="","",VLOOKUP(X151,'シフト記号表（勤務時間帯）'!$C$6:$K$35,9,FALSE))</f>
        <v/>
      </c>
      <c r="Y152" s="311" t="str">
        <f>IF(Y151="","",VLOOKUP(Y151,'シフト記号表（勤務時間帯）'!$C$6:$K$35,9,FALSE))</f>
        <v/>
      </c>
      <c r="Z152" s="309" t="str">
        <f>IF(Z151="","",VLOOKUP(Z151,'シフト記号表（勤務時間帯）'!$C$6:$K$35,9,FALSE))</f>
        <v/>
      </c>
      <c r="AA152" s="310" t="str">
        <f>IF(AA151="","",VLOOKUP(AA151,'シフト記号表（勤務時間帯）'!$C$6:$K$35,9,FALSE))</f>
        <v/>
      </c>
      <c r="AB152" s="310" t="str">
        <f>IF(AB151="","",VLOOKUP(AB151,'シフト記号表（勤務時間帯）'!$C$6:$K$35,9,FALSE))</f>
        <v/>
      </c>
      <c r="AC152" s="310" t="str">
        <f>IF(AC151="","",VLOOKUP(AC151,'シフト記号表（勤務時間帯）'!$C$6:$K$35,9,FALSE))</f>
        <v/>
      </c>
      <c r="AD152" s="310" t="str">
        <f>IF(AD151="","",VLOOKUP(AD151,'シフト記号表（勤務時間帯）'!$C$6:$K$35,9,FALSE))</f>
        <v/>
      </c>
      <c r="AE152" s="310" t="str">
        <f>IF(AE151="","",VLOOKUP(AE151,'シフト記号表（勤務時間帯）'!$C$6:$K$35,9,FALSE))</f>
        <v/>
      </c>
      <c r="AF152" s="311" t="str">
        <f>IF(AF151="","",VLOOKUP(AF151,'シフト記号表（勤務時間帯）'!$C$6:$K$35,9,FALSE))</f>
        <v/>
      </c>
      <c r="AG152" s="309" t="str">
        <f>IF(AG151="","",VLOOKUP(AG151,'シフト記号表（勤務時間帯）'!$C$6:$K$35,9,FALSE))</f>
        <v/>
      </c>
      <c r="AH152" s="310" t="str">
        <f>IF(AH151="","",VLOOKUP(AH151,'シフト記号表（勤務時間帯）'!$C$6:$K$35,9,FALSE))</f>
        <v/>
      </c>
      <c r="AI152" s="310" t="str">
        <f>IF(AI151="","",VLOOKUP(AI151,'シフト記号表（勤務時間帯）'!$C$6:$K$35,9,FALSE))</f>
        <v/>
      </c>
      <c r="AJ152" s="310" t="str">
        <f>IF(AJ151="","",VLOOKUP(AJ151,'シフト記号表（勤務時間帯）'!$C$6:$K$35,9,FALSE))</f>
        <v/>
      </c>
      <c r="AK152" s="310" t="str">
        <f>IF(AK151="","",VLOOKUP(AK151,'シフト記号表（勤務時間帯）'!$C$6:$K$35,9,FALSE))</f>
        <v/>
      </c>
      <c r="AL152" s="310" t="str">
        <f>IF(AL151="","",VLOOKUP(AL151,'シフト記号表（勤務時間帯）'!$C$6:$K$35,9,FALSE))</f>
        <v/>
      </c>
      <c r="AM152" s="311" t="str">
        <f>IF(AM151="","",VLOOKUP(AM151,'シフト記号表（勤務時間帯）'!$C$6:$K$35,9,FALSE))</f>
        <v/>
      </c>
      <c r="AN152" s="309" t="str">
        <f>IF(AN151="","",VLOOKUP(AN151,'シフト記号表（勤務時間帯）'!$C$6:$K$35,9,FALSE))</f>
        <v/>
      </c>
      <c r="AO152" s="310" t="str">
        <f>IF(AO151="","",VLOOKUP(AO151,'シフト記号表（勤務時間帯）'!$C$6:$K$35,9,FALSE))</f>
        <v/>
      </c>
      <c r="AP152" s="310" t="str">
        <f>IF(AP151="","",VLOOKUP(AP151,'シフト記号表（勤務時間帯）'!$C$6:$K$35,9,FALSE))</f>
        <v/>
      </c>
      <c r="AQ152" s="310" t="str">
        <f>IF(AQ151="","",VLOOKUP(AQ151,'シフト記号表（勤務時間帯）'!$C$6:$K$35,9,FALSE))</f>
        <v/>
      </c>
      <c r="AR152" s="310" t="str">
        <f>IF(AR151="","",VLOOKUP(AR151,'シフト記号表（勤務時間帯）'!$C$6:$K$35,9,FALSE))</f>
        <v/>
      </c>
      <c r="AS152" s="310" t="str">
        <f>IF(AS151="","",VLOOKUP(AS151,'シフト記号表（勤務時間帯）'!$C$6:$K$35,9,FALSE))</f>
        <v/>
      </c>
      <c r="AT152" s="311" t="str">
        <f>IF(AT151="","",VLOOKUP(AT151,'シフト記号表（勤務時間帯）'!$C$6:$K$35,9,FALSE))</f>
        <v/>
      </c>
      <c r="AU152" s="309" t="str">
        <f>IF(AU151="","",VLOOKUP(AU151,'シフト記号表（勤務時間帯）'!$C$6:$K$35,9,FALSE))</f>
        <v/>
      </c>
      <c r="AV152" s="310" t="str">
        <f>IF(AV151="","",VLOOKUP(AV151,'シフト記号表（勤務時間帯）'!$C$6:$K$35,9,FALSE))</f>
        <v/>
      </c>
      <c r="AW152" s="310" t="str">
        <f>IF(AW151="","",VLOOKUP(AW151,'シフト記号表（勤務時間帯）'!$C$6:$K$35,9,FALSE))</f>
        <v/>
      </c>
      <c r="AX152" s="1009">
        <f>IF($BB$3="４週",SUM(S152:AT152),IF($BB$3="暦月",SUM(S152:AW152),""))</f>
        <v>0</v>
      </c>
      <c r="AY152" s="1010"/>
      <c r="AZ152" s="1011">
        <f>IF($BB$3="４週",AX152/4,IF($BB$3="暦月",'勤務形態一覧表（100名）'!AX152/('勤務形態一覧表（100名）'!$BB$8/7),""))</f>
        <v>0</v>
      </c>
      <c r="BA152" s="1012"/>
      <c r="BB152" s="1060"/>
      <c r="BC152" s="961"/>
      <c r="BD152" s="961"/>
      <c r="BE152" s="961"/>
      <c r="BF152" s="962"/>
    </row>
    <row r="153" spans="2:58" ht="20.25" customHeight="1" x14ac:dyDescent="0.2">
      <c r="B153" s="939"/>
      <c r="C153" s="1048"/>
      <c r="D153" s="1049"/>
      <c r="E153" s="1050"/>
      <c r="F153" s="369">
        <f>C151</f>
        <v>0</v>
      </c>
      <c r="G153" s="1024"/>
      <c r="H153" s="954"/>
      <c r="I153" s="955"/>
      <c r="J153" s="955"/>
      <c r="K153" s="956"/>
      <c r="L153" s="1029"/>
      <c r="M153" s="1030"/>
      <c r="N153" s="1030"/>
      <c r="O153" s="1031"/>
      <c r="P153" s="1013" t="s">
        <v>521</v>
      </c>
      <c r="Q153" s="1014"/>
      <c r="R153" s="1015"/>
      <c r="S153" s="313" t="str">
        <f>IF(S151="","",VLOOKUP(S151,'シフト記号表（勤務時間帯）'!$C$6:$U$35,19,FALSE))</f>
        <v/>
      </c>
      <c r="T153" s="314" t="str">
        <f>IF(T151="","",VLOOKUP(T151,'シフト記号表（勤務時間帯）'!$C$6:$U$35,19,FALSE))</f>
        <v/>
      </c>
      <c r="U153" s="314" t="str">
        <f>IF(U151="","",VLOOKUP(U151,'シフト記号表（勤務時間帯）'!$C$6:$U$35,19,FALSE))</f>
        <v/>
      </c>
      <c r="V153" s="314" t="str">
        <f>IF(V151="","",VLOOKUP(V151,'シフト記号表（勤務時間帯）'!$C$6:$U$35,19,FALSE))</f>
        <v/>
      </c>
      <c r="W153" s="314" t="str">
        <f>IF(W151="","",VLOOKUP(W151,'シフト記号表（勤務時間帯）'!$C$6:$U$35,19,FALSE))</f>
        <v/>
      </c>
      <c r="X153" s="314" t="str">
        <f>IF(X151="","",VLOOKUP(X151,'シフト記号表（勤務時間帯）'!$C$6:$U$35,19,FALSE))</f>
        <v/>
      </c>
      <c r="Y153" s="315" t="str">
        <f>IF(Y151="","",VLOOKUP(Y151,'シフト記号表（勤務時間帯）'!$C$6:$U$35,19,FALSE))</f>
        <v/>
      </c>
      <c r="Z153" s="313" t="str">
        <f>IF(Z151="","",VLOOKUP(Z151,'シフト記号表（勤務時間帯）'!$C$6:$U$35,19,FALSE))</f>
        <v/>
      </c>
      <c r="AA153" s="314" t="str">
        <f>IF(AA151="","",VLOOKUP(AA151,'シフト記号表（勤務時間帯）'!$C$6:$U$35,19,FALSE))</f>
        <v/>
      </c>
      <c r="AB153" s="314" t="str">
        <f>IF(AB151="","",VLOOKUP(AB151,'シフト記号表（勤務時間帯）'!$C$6:$U$35,19,FALSE))</f>
        <v/>
      </c>
      <c r="AC153" s="314" t="str">
        <f>IF(AC151="","",VLOOKUP(AC151,'シフト記号表（勤務時間帯）'!$C$6:$U$35,19,FALSE))</f>
        <v/>
      </c>
      <c r="AD153" s="314" t="str">
        <f>IF(AD151="","",VLOOKUP(AD151,'シフト記号表（勤務時間帯）'!$C$6:$U$35,19,FALSE))</f>
        <v/>
      </c>
      <c r="AE153" s="314" t="str">
        <f>IF(AE151="","",VLOOKUP(AE151,'シフト記号表（勤務時間帯）'!$C$6:$U$35,19,FALSE))</f>
        <v/>
      </c>
      <c r="AF153" s="315" t="str">
        <f>IF(AF151="","",VLOOKUP(AF151,'シフト記号表（勤務時間帯）'!$C$6:$U$35,19,FALSE))</f>
        <v/>
      </c>
      <c r="AG153" s="313" t="str">
        <f>IF(AG151="","",VLOOKUP(AG151,'シフト記号表（勤務時間帯）'!$C$6:$U$35,19,FALSE))</f>
        <v/>
      </c>
      <c r="AH153" s="314" t="str">
        <f>IF(AH151="","",VLOOKUP(AH151,'シフト記号表（勤務時間帯）'!$C$6:$U$35,19,FALSE))</f>
        <v/>
      </c>
      <c r="AI153" s="314" t="str">
        <f>IF(AI151="","",VLOOKUP(AI151,'シフト記号表（勤務時間帯）'!$C$6:$U$35,19,FALSE))</f>
        <v/>
      </c>
      <c r="AJ153" s="314" t="str">
        <f>IF(AJ151="","",VLOOKUP(AJ151,'シフト記号表（勤務時間帯）'!$C$6:$U$35,19,FALSE))</f>
        <v/>
      </c>
      <c r="AK153" s="314" t="str">
        <f>IF(AK151="","",VLOOKUP(AK151,'シフト記号表（勤務時間帯）'!$C$6:$U$35,19,FALSE))</f>
        <v/>
      </c>
      <c r="AL153" s="314" t="str">
        <f>IF(AL151="","",VLOOKUP(AL151,'シフト記号表（勤務時間帯）'!$C$6:$U$35,19,FALSE))</f>
        <v/>
      </c>
      <c r="AM153" s="315" t="str">
        <f>IF(AM151="","",VLOOKUP(AM151,'シフト記号表（勤務時間帯）'!$C$6:$U$35,19,FALSE))</f>
        <v/>
      </c>
      <c r="AN153" s="313" t="str">
        <f>IF(AN151="","",VLOOKUP(AN151,'シフト記号表（勤務時間帯）'!$C$6:$U$35,19,FALSE))</f>
        <v/>
      </c>
      <c r="AO153" s="314" t="str">
        <f>IF(AO151="","",VLOOKUP(AO151,'シフト記号表（勤務時間帯）'!$C$6:$U$35,19,FALSE))</f>
        <v/>
      </c>
      <c r="AP153" s="314" t="str">
        <f>IF(AP151="","",VLOOKUP(AP151,'シフト記号表（勤務時間帯）'!$C$6:$U$35,19,FALSE))</f>
        <v/>
      </c>
      <c r="AQ153" s="314" t="str">
        <f>IF(AQ151="","",VLOOKUP(AQ151,'シフト記号表（勤務時間帯）'!$C$6:$U$35,19,FALSE))</f>
        <v/>
      </c>
      <c r="AR153" s="314" t="str">
        <f>IF(AR151="","",VLOOKUP(AR151,'シフト記号表（勤務時間帯）'!$C$6:$U$35,19,FALSE))</f>
        <v/>
      </c>
      <c r="AS153" s="314" t="str">
        <f>IF(AS151="","",VLOOKUP(AS151,'シフト記号表（勤務時間帯）'!$C$6:$U$35,19,FALSE))</f>
        <v/>
      </c>
      <c r="AT153" s="315" t="str">
        <f>IF(AT151="","",VLOOKUP(AT151,'シフト記号表（勤務時間帯）'!$C$6:$U$35,19,FALSE))</f>
        <v/>
      </c>
      <c r="AU153" s="313" t="str">
        <f>IF(AU151="","",VLOOKUP(AU151,'シフト記号表（勤務時間帯）'!$C$6:$U$35,19,FALSE))</f>
        <v/>
      </c>
      <c r="AV153" s="314" t="str">
        <f>IF(AV151="","",VLOOKUP(AV151,'シフト記号表（勤務時間帯）'!$C$6:$U$35,19,FALSE))</f>
        <v/>
      </c>
      <c r="AW153" s="314" t="str">
        <f>IF(AW151="","",VLOOKUP(AW151,'シフト記号表（勤務時間帯）'!$C$6:$U$35,19,FALSE))</f>
        <v/>
      </c>
      <c r="AX153" s="1016">
        <f>IF($BB$3="４週",SUM(S153:AT153),IF($BB$3="暦月",SUM(S153:AW153),""))</f>
        <v>0</v>
      </c>
      <c r="AY153" s="1017"/>
      <c r="AZ153" s="1018">
        <f>IF($BB$3="４週",AX153/4,IF($BB$3="暦月",'勤務形態一覧表（100名）'!AX153/('勤務形態一覧表（100名）'!$BB$8/7),""))</f>
        <v>0</v>
      </c>
      <c r="BA153" s="1019"/>
      <c r="BB153" s="1061"/>
      <c r="BC153" s="1030"/>
      <c r="BD153" s="1030"/>
      <c r="BE153" s="1030"/>
      <c r="BF153" s="1031"/>
    </row>
    <row r="154" spans="2:58" ht="20.25" customHeight="1" x14ac:dyDescent="0.2">
      <c r="B154" s="939">
        <f>B151+1</f>
        <v>45</v>
      </c>
      <c r="C154" s="1042"/>
      <c r="D154" s="1043"/>
      <c r="E154" s="1044"/>
      <c r="F154" s="316"/>
      <c r="G154" s="1023"/>
      <c r="H154" s="1025"/>
      <c r="I154" s="955"/>
      <c r="J154" s="955"/>
      <c r="K154" s="956"/>
      <c r="L154" s="1026"/>
      <c r="M154" s="1027"/>
      <c r="N154" s="1027"/>
      <c r="O154" s="1028"/>
      <c r="P154" s="1032" t="s">
        <v>806</v>
      </c>
      <c r="Q154" s="1033"/>
      <c r="R154" s="1034"/>
      <c r="S154" s="366"/>
      <c r="T154" s="367"/>
      <c r="U154" s="367"/>
      <c r="V154" s="367"/>
      <c r="W154" s="367"/>
      <c r="X154" s="367"/>
      <c r="Y154" s="368"/>
      <c r="Z154" s="366"/>
      <c r="AA154" s="367"/>
      <c r="AB154" s="367"/>
      <c r="AC154" s="367"/>
      <c r="AD154" s="367"/>
      <c r="AE154" s="367"/>
      <c r="AF154" s="368"/>
      <c r="AG154" s="366"/>
      <c r="AH154" s="367"/>
      <c r="AI154" s="367"/>
      <c r="AJ154" s="367"/>
      <c r="AK154" s="367"/>
      <c r="AL154" s="367"/>
      <c r="AM154" s="368"/>
      <c r="AN154" s="366"/>
      <c r="AO154" s="367"/>
      <c r="AP154" s="367"/>
      <c r="AQ154" s="367"/>
      <c r="AR154" s="367"/>
      <c r="AS154" s="367"/>
      <c r="AT154" s="368"/>
      <c r="AU154" s="366"/>
      <c r="AV154" s="367"/>
      <c r="AW154" s="367"/>
      <c r="AX154" s="1109"/>
      <c r="AY154" s="1110"/>
      <c r="AZ154" s="1111"/>
      <c r="BA154" s="1112"/>
      <c r="BB154" s="1059"/>
      <c r="BC154" s="1027"/>
      <c r="BD154" s="1027"/>
      <c r="BE154" s="1027"/>
      <c r="BF154" s="1028"/>
    </row>
    <row r="155" spans="2:58" ht="20.25" customHeight="1" x14ac:dyDescent="0.2">
      <c r="B155" s="939"/>
      <c r="C155" s="1045"/>
      <c r="D155" s="1046"/>
      <c r="E155" s="1047"/>
      <c r="F155" s="308"/>
      <c r="G155" s="950"/>
      <c r="H155" s="954"/>
      <c r="I155" s="955"/>
      <c r="J155" s="955"/>
      <c r="K155" s="956"/>
      <c r="L155" s="960"/>
      <c r="M155" s="961"/>
      <c r="N155" s="961"/>
      <c r="O155" s="962"/>
      <c r="P155" s="1006" t="s">
        <v>520</v>
      </c>
      <c r="Q155" s="1007"/>
      <c r="R155" s="1008"/>
      <c r="S155" s="309" t="str">
        <f>IF(S154="","",VLOOKUP(S154,'シフト記号表（勤務時間帯）'!$C$6:$K$35,9,FALSE))</f>
        <v/>
      </c>
      <c r="T155" s="310" t="str">
        <f>IF(T154="","",VLOOKUP(T154,'シフト記号表（勤務時間帯）'!$C$6:$K$35,9,FALSE))</f>
        <v/>
      </c>
      <c r="U155" s="310" t="str">
        <f>IF(U154="","",VLOOKUP(U154,'シフト記号表（勤務時間帯）'!$C$6:$K$35,9,FALSE))</f>
        <v/>
      </c>
      <c r="V155" s="310" t="str">
        <f>IF(V154="","",VLOOKUP(V154,'シフト記号表（勤務時間帯）'!$C$6:$K$35,9,FALSE))</f>
        <v/>
      </c>
      <c r="W155" s="310" t="str">
        <f>IF(W154="","",VLOOKUP(W154,'シフト記号表（勤務時間帯）'!$C$6:$K$35,9,FALSE))</f>
        <v/>
      </c>
      <c r="X155" s="310" t="str">
        <f>IF(X154="","",VLOOKUP(X154,'シフト記号表（勤務時間帯）'!$C$6:$K$35,9,FALSE))</f>
        <v/>
      </c>
      <c r="Y155" s="311" t="str">
        <f>IF(Y154="","",VLOOKUP(Y154,'シフト記号表（勤務時間帯）'!$C$6:$K$35,9,FALSE))</f>
        <v/>
      </c>
      <c r="Z155" s="309" t="str">
        <f>IF(Z154="","",VLOOKUP(Z154,'シフト記号表（勤務時間帯）'!$C$6:$K$35,9,FALSE))</f>
        <v/>
      </c>
      <c r="AA155" s="310" t="str">
        <f>IF(AA154="","",VLOOKUP(AA154,'シフト記号表（勤務時間帯）'!$C$6:$K$35,9,FALSE))</f>
        <v/>
      </c>
      <c r="AB155" s="310" t="str">
        <f>IF(AB154="","",VLOOKUP(AB154,'シフト記号表（勤務時間帯）'!$C$6:$K$35,9,FALSE))</f>
        <v/>
      </c>
      <c r="AC155" s="310" t="str">
        <f>IF(AC154="","",VLOOKUP(AC154,'シフト記号表（勤務時間帯）'!$C$6:$K$35,9,FALSE))</f>
        <v/>
      </c>
      <c r="AD155" s="310" t="str">
        <f>IF(AD154="","",VLOOKUP(AD154,'シフト記号表（勤務時間帯）'!$C$6:$K$35,9,FALSE))</f>
        <v/>
      </c>
      <c r="AE155" s="310" t="str">
        <f>IF(AE154="","",VLOOKUP(AE154,'シフト記号表（勤務時間帯）'!$C$6:$K$35,9,FALSE))</f>
        <v/>
      </c>
      <c r="AF155" s="311" t="str">
        <f>IF(AF154="","",VLOOKUP(AF154,'シフト記号表（勤務時間帯）'!$C$6:$K$35,9,FALSE))</f>
        <v/>
      </c>
      <c r="AG155" s="309" t="str">
        <f>IF(AG154="","",VLOOKUP(AG154,'シフト記号表（勤務時間帯）'!$C$6:$K$35,9,FALSE))</f>
        <v/>
      </c>
      <c r="AH155" s="310" t="str">
        <f>IF(AH154="","",VLOOKUP(AH154,'シフト記号表（勤務時間帯）'!$C$6:$K$35,9,FALSE))</f>
        <v/>
      </c>
      <c r="AI155" s="310" t="str">
        <f>IF(AI154="","",VLOOKUP(AI154,'シフト記号表（勤務時間帯）'!$C$6:$K$35,9,FALSE))</f>
        <v/>
      </c>
      <c r="AJ155" s="310" t="str">
        <f>IF(AJ154="","",VLOOKUP(AJ154,'シフト記号表（勤務時間帯）'!$C$6:$K$35,9,FALSE))</f>
        <v/>
      </c>
      <c r="AK155" s="310" t="str">
        <f>IF(AK154="","",VLOOKUP(AK154,'シフト記号表（勤務時間帯）'!$C$6:$K$35,9,FALSE))</f>
        <v/>
      </c>
      <c r="AL155" s="310" t="str">
        <f>IF(AL154="","",VLOOKUP(AL154,'シフト記号表（勤務時間帯）'!$C$6:$K$35,9,FALSE))</f>
        <v/>
      </c>
      <c r="AM155" s="311" t="str">
        <f>IF(AM154="","",VLOOKUP(AM154,'シフト記号表（勤務時間帯）'!$C$6:$K$35,9,FALSE))</f>
        <v/>
      </c>
      <c r="AN155" s="309" t="str">
        <f>IF(AN154="","",VLOOKUP(AN154,'シフト記号表（勤務時間帯）'!$C$6:$K$35,9,FALSE))</f>
        <v/>
      </c>
      <c r="AO155" s="310" t="str">
        <f>IF(AO154="","",VLOOKUP(AO154,'シフト記号表（勤務時間帯）'!$C$6:$K$35,9,FALSE))</f>
        <v/>
      </c>
      <c r="AP155" s="310" t="str">
        <f>IF(AP154="","",VLOOKUP(AP154,'シフト記号表（勤務時間帯）'!$C$6:$K$35,9,FALSE))</f>
        <v/>
      </c>
      <c r="AQ155" s="310" t="str">
        <f>IF(AQ154="","",VLOOKUP(AQ154,'シフト記号表（勤務時間帯）'!$C$6:$K$35,9,FALSE))</f>
        <v/>
      </c>
      <c r="AR155" s="310" t="str">
        <f>IF(AR154="","",VLOOKUP(AR154,'シフト記号表（勤務時間帯）'!$C$6:$K$35,9,FALSE))</f>
        <v/>
      </c>
      <c r="AS155" s="310" t="str">
        <f>IF(AS154="","",VLOOKUP(AS154,'シフト記号表（勤務時間帯）'!$C$6:$K$35,9,FALSE))</f>
        <v/>
      </c>
      <c r="AT155" s="311" t="str">
        <f>IF(AT154="","",VLOOKUP(AT154,'シフト記号表（勤務時間帯）'!$C$6:$K$35,9,FALSE))</f>
        <v/>
      </c>
      <c r="AU155" s="309" t="str">
        <f>IF(AU154="","",VLOOKUP(AU154,'シフト記号表（勤務時間帯）'!$C$6:$K$35,9,FALSE))</f>
        <v/>
      </c>
      <c r="AV155" s="310" t="str">
        <f>IF(AV154="","",VLOOKUP(AV154,'シフト記号表（勤務時間帯）'!$C$6:$K$35,9,FALSE))</f>
        <v/>
      </c>
      <c r="AW155" s="310" t="str">
        <f>IF(AW154="","",VLOOKUP(AW154,'シフト記号表（勤務時間帯）'!$C$6:$K$35,9,FALSE))</f>
        <v/>
      </c>
      <c r="AX155" s="1009">
        <f>IF($BB$3="４週",SUM(S155:AT155),IF($BB$3="暦月",SUM(S155:AW155),""))</f>
        <v>0</v>
      </c>
      <c r="AY155" s="1010"/>
      <c r="AZ155" s="1011">
        <f>IF($BB$3="４週",AX155/4,IF($BB$3="暦月",'勤務形態一覧表（100名）'!AX155/('勤務形態一覧表（100名）'!$BB$8/7),""))</f>
        <v>0</v>
      </c>
      <c r="BA155" s="1012"/>
      <c r="BB155" s="1060"/>
      <c r="BC155" s="961"/>
      <c r="BD155" s="961"/>
      <c r="BE155" s="961"/>
      <c r="BF155" s="962"/>
    </row>
    <row r="156" spans="2:58" ht="20.25" customHeight="1" x14ac:dyDescent="0.2">
      <c r="B156" s="939"/>
      <c r="C156" s="1048"/>
      <c r="D156" s="1049"/>
      <c r="E156" s="1050"/>
      <c r="F156" s="369">
        <f>C154</f>
        <v>0</v>
      </c>
      <c r="G156" s="1024"/>
      <c r="H156" s="954"/>
      <c r="I156" s="955"/>
      <c r="J156" s="955"/>
      <c r="K156" s="956"/>
      <c r="L156" s="1029"/>
      <c r="M156" s="1030"/>
      <c r="N156" s="1030"/>
      <c r="O156" s="1031"/>
      <c r="P156" s="1013" t="s">
        <v>521</v>
      </c>
      <c r="Q156" s="1014"/>
      <c r="R156" s="1015"/>
      <c r="S156" s="313" t="str">
        <f>IF(S154="","",VLOOKUP(S154,'シフト記号表（勤務時間帯）'!$C$6:$U$35,19,FALSE))</f>
        <v/>
      </c>
      <c r="T156" s="314" t="str">
        <f>IF(T154="","",VLOOKUP(T154,'シフト記号表（勤務時間帯）'!$C$6:$U$35,19,FALSE))</f>
        <v/>
      </c>
      <c r="U156" s="314" t="str">
        <f>IF(U154="","",VLOOKUP(U154,'シフト記号表（勤務時間帯）'!$C$6:$U$35,19,FALSE))</f>
        <v/>
      </c>
      <c r="V156" s="314" t="str">
        <f>IF(V154="","",VLOOKUP(V154,'シフト記号表（勤務時間帯）'!$C$6:$U$35,19,FALSE))</f>
        <v/>
      </c>
      <c r="W156" s="314" t="str">
        <f>IF(W154="","",VLOOKUP(W154,'シフト記号表（勤務時間帯）'!$C$6:$U$35,19,FALSE))</f>
        <v/>
      </c>
      <c r="X156" s="314" t="str">
        <f>IF(X154="","",VLOOKUP(X154,'シフト記号表（勤務時間帯）'!$C$6:$U$35,19,FALSE))</f>
        <v/>
      </c>
      <c r="Y156" s="315" t="str">
        <f>IF(Y154="","",VLOOKUP(Y154,'シフト記号表（勤務時間帯）'!$C$6:$U$35,19,FALSE))</f>
        <v/>
      </c>
      <c r="Z156" s="313" t="str">
        <f>IF(Z154="","",VLOOKUP(Z154,'シフト記号表（勤務時間帯）'!$C$6:$U$35,19,FALSE))</f>
        <v/>
      </c>
      <c r="AA156" s="314" t="str">
        <f>IF(AA154="","",VLOOKUP(AA154,'シフト記号表（勤務時間帯）'!$C$6:$U$35,19,FALSE))</f>
        <v/>
      </c>
      <c r="AB156" s="314" t="str">
        <f>IF(AB154="","",VLOOKUP(AB154,'シフト記号表（勤務時間帯）'!$C$6:$U$35,19,FALSE))</f>
        <v/>
      </c>
      <c r="AC156" s="314" t="str">
        <f>IF(AC154="","",VLOOKUP(AC154,'シフト記号表（勤務時間帯）'!$C$6:$U$35,19,FALSE))</f>
        <v/>
      </c>
      <c r="AD156" s="314" t="str">
        <f>IF(AD154="","",VLOOKUP(AD154,'シフト記号表（勤務時間帯）'!$C$6:$U$35,19,FALSE))</f>
        <v/>
      </c>
      <c r="AE156" s="314" t="str">
        <f>IF(AE154="","",VLOOKUP(AE154,'シフト記号表（勤務時間帯）'!$C$6:$U$35,19,FALSE))</f>
        <v/>
      </c>
      <c r="AF156" s="315" t="str">
        <f>IF(AF154="","",VLOOKUP(AF154,'シフト記号表（勤務時間帯）'!$C$6:$U$35,19,FALSE))</f>
        <v/>
      </c>
      <c r="AG156" s="313" t="str">
        <f>IF(AG154="","",VLOOKUP(AG154,'シフト記号表（勤務時間帯）'!$C$6:$U$35,19,FALSE))</f>
        <v/>
      </c>
      <c r="AH156" s="314" t="str">
        <f>IF(AH154="","",VLOOKUP(AH154,'シフト記号表（勤務時間帯）'!$C$6:$U$35,19,FALSE))</f>
        <v/>
      </c>
      <c r="AI156" s="314" t="str">
        <f>IF(AI154="","",VLOOKUP(AI154,'シフト記号表（勤務時間帯）'!$C$6:$U$35,19,FALSE))</f>
        <v/>
      </c>
      <c r="AJ156" s="314" t="str">
        <f>IF(AJ154="","",VLOOKUP(AJ154,'シフト記号表（勤務時間帯）'!$C$6:$U$35,19,FALSE))</f>
        <v/>
      </c>
      <c r="AK156" s="314" t="str">
        <f>IF(AK154="","",VLOOKUP(AK154,'シフト記号表（勤務時間帯）'!$C$6:$U$35,19,FALSE))</f>
        <v/>
      </c>
      <c r="AL156" s="314" t="str">
        <f>IF(AL154="","",VLOOKUP(AL154,'シフト記号表（勤務時間帯）'!$C$6:$U$35,19,FALSE))</f>
        <v/>
      </c>
      <c r="AM156" s="315" t="str">
        <f>IF(AM154="","",VLOOKUP(AM154,'シフト記号表（勤務時間帯）'!$C$6:$U$35,19,FALSE))</f>
        <v/>
      </c>
      <c r="AN156" s="313" t="str">
        <f>IF(AN154="","",VLOOKUP(AN154,'シフト記号表（勤務時間帯）'!$C$6:$U$35,19,FALSE))</f>
        <v/>
      </c>
      <c r="AO156" s="314" t="str">
        <f>IF(AO154="","",VLOOKUP(AO154,'シフト記号表（勤務時間帯）'!$C$6:$U$35,19,FALSE))</f>
        <v/>
      </c>
      <c r="AP156" s="314" t="str">
        <f>IF(AP154="","",VLOOKUP(AP154,'シフト記号表（勤務時間帯）'!$C$6:$U$35,19,FALSE))</f>
        <v/>
      </c>
      <c r="AQ156" s="314" t="str">
        <f>IF(AQ154="","",VLOOKUP(AQ154,'シフト記号表（勤務時間帯）'!$C$6:$U$35,19,FALSE))</f>
        <v/>
      </c>
      <c r="AR156" s="314" t="str">
        <f>IF(AR154="","",VLOOKUP(AR154,'シフト記号表（勤務時間帯）'!$C$6:$U$35,19,FALSE))</f>
        <v/>
      </c>
      <c r="AS156" s="314" t="str">
        <f>IF(AS154="","",VLOOKUP(AS154,'シフト記号表（勤務時間帯）'!$C$6:$U$35,19,FALSE))</f>
        <v/>
      </c>
      <c r="AT156" s="315" t="str">
        <f>IF(AT154="","",VLOOKUP(AT154,'シフト記号表（勤務時間帯）'!$C$6:$U$35,19,FALSE))</f>
        <v/>
      </c>
      <c r="AU156" s="313" t="str">
        <f>IF(AU154="","",VLOOKUP(AU154,'シフト記号表（勤務時間帯）'!$C$6:$U$35,19,FALSE))</f>
        <v/>
      </c>
      <c r="AV156" s="314" t="str">
        <f>IF(AV154="","",VLOOKUP(AV154,'シフト記号表（勤務時間帯）'!$C$6:$U$35,19,FALSE))</f>
        <v/>
      </c>
      <c r="AW156" s="314" t="str">
        <f>IF(AW154="","",VLOOKUP(AW154,'シフト記号表（勤務時間帯）'!$C$6:$U$35,19,FALSE))</f>
        <v/>
      </c>
      <c r="AX156" s="1016">
        <f>IF($BB$3="４週",SUM(S156:AT156),IF($BB$3="暦月",SUM(S156:AW156),""))</f>
        <v>0</v>
      </c>
      <c r="AY156" s="1017"/>
      <c r="AZ156" s="1018">
        <f>IF($BB$3="４週",AX156/4,IF($BB$3="暦月",'勤務形態一覧表（100名）'!AX156/('勤務形態一覧表（100名）'!$BB$8/7),""))</f>
        <v>0</v>
      </c>
      <c r="BA156" s="1019"/>
      <c r="BB156" s="1061"/>
      <c r="BC156" s="1030"/>
      <c r="BD156" s="1030"/>
      <c r="BE156" s="1030"/>
      <c r="BF156" s="1031"/>
    </row>
    <row r="157" spans="2:58" ht="20.25" customHeight="1" x14ac:dyDescent="0.2">
      <c r="B157" s="939">
        <f>B154+1</f>
        <v>46</v>
      </c>
      <c r="C157" s="1042"/>
      <c r="D157" s="1043"/>
      <c r="E157" s="1044"/>
      <c r="F157" s="316"/>
      <c r="G157" s="1023"/>
      <c r="H157" s="1025"/>
      <c r="I157" s="955"/>
      <c r="J157" s="955"/>
      <c r="K157" s="956"/>
      <c r="L157" s="1026"/>
      <c r="M157" s="1027"/>
      <c r="N157" s="1027"/>
      <c r="O157" s="1028"/>
      <c r="P157" s="1032" t="s">
        <v>806</v>
      </c>
      <c r="Q157" s="1033"/>
      <c r="R157" s="1034"/>
      <c r="S157" s="366"/>
      <c r="T157" s="367"/>
      <c r="U157" s="367"/>
      <c r="V157" s="367"/>
      <c r="W157" s="367"/>
      <c r="X157" s="367"/>
      <c r="Y157" s="368"/>
      <c r="Z157" s="366"/>
      <c r="AA157" s="367"/>
      <c r="AB157" s="367"/>
      <c r="AC157" s="367"/>
      <c r="AD157" s="367"/>
      <c r="AE157" s="367"/>
      <c r="AF157" s="368"/>
      <c r="AG157" s="366"/>
      <c r="AH157" s="367"/>
      <c r="AI157" s="367"/>
      <c r="AJ157" s="367"/>
      <c r="AK157" s="367"/>
      <c r="AL157" s="367"/>
      <c r="AM157" s="368"/>
      <c r="AN157" s="366"/>
      <c r="AO157" s="367"/>
      <c r="AP157" s="367"/>
      <c r="AQ157" s="367"/>
      <c r="AR157" s="367"/>
      <c r="AS157" s="367"/>
      <c r="AT157" s="368"/>
      <c r="AU157" s="366"/>
      <c r="AV157" s="367"/>
      <c r="AW157" s="367"/>
      <c r="AX157" s="1109"/>
      <c r="AY157" s="1110"/>
      <c r="AZ157" s="1111"/>
      <c r="BA157" s="1112"/>
      <c r="BB157" s="1059"/>
      <c r="BC157" s="1027"/>
      <c r="BD157" s="1027"/>
      <c r="BE157" s="1027"/>
      <c r="BF157" s="1028"/>
    </row>
    <row r="158" spans="2:58" ht="20.25" customHeight="1" x14ac:dyDescent="0.2">
      <c r="B158" s="939"/>
      <c r="C158" s="1045"/>
      <c r="D158" s="1046"/>
      <c r="E158" s="1047"/>
      <c r="F158" s="308"/>
      <c r="G158" s="950"/>
      <c r="H158" s="954"/>
      <c r="I158" s="955"/>
      <c r="J158" s="955"/>
      <c r="K158" s="956"/>
      <c r="L158" s="960"/>
      <c r="M158" s="961"/>
      <c r="N158" s="961"/>
      <c r="O158" s="962"/>
      <c r="P158" s="1006" t="s">
        <v>520</v>
      </c>
      <c r="Q158" s="1007"/>
      <c r="R158" s="1008"/>
      <c r="S158" s="309" t="str">
        <f>IF(S157="","",VLOOKUP(S157,'シフト記号表（勤務時間帯）'!$C$6:$K$35,9,FALSE))</f>
        <v/>
      </c>
      <c r="T158" s="310" t="str">
        <f>IF(T157="","",VLOOKUP(T157,'シフト記号表（勤務時間帯）'!$C$6:$K$35,9,FALSE))</f>
        <v/>
      </c>
      <c r="U158" s="310" t="str">
        <f>IF(U157="","",VLOOKUP(U157,'シフト記号表（勤務時間帯）'!$C$6:$K$35,9,FALSE))</f>
        <v/>
      </c>
      <c r="V158" s="310" t="str">
        <f>IF(V157="","",VLOOKUP(V157,'シフト記号表（勤務時間帯）'!$C$6:$K$35,9,FALSE))</f>
        <v/>
      </c>
      <c r="W158" s="310" t="str">
        <f>IF(W157="","",VLOOKUP(W157,'シフト記号表（勤務時間帯）'!$C$6:$K$35,9,FALSE))</f>
        <v/>
      </c>
      <c r="X158" s="310" t="str">
        <f>IF(X157="","",VLOOKUP(X157,'シフト記号表（勤務時間帯）'!$C$6:$K$35,9,FALSE))</f>
        <v/>
      </c>
      <c r="Y158" s="311" t="str">
        <f>IF(Y157="","",VLOOKUP(Y157,'シフト記号表（勤務時間帯）'!$C$6:$K$35,9,FALSE))</f>
        <v/>
      </c>
      <c r="Z158" s="309" t="str">
        <f>IF(Z157="","",VLOOKUP(Z157,'シフト記号表（勤務時間帯）'!$C$6:$K$35,9,FALSE))</f>
        <v/>
      </c>
      <c r="AA158" s="310" t="str">
        <f>IF(AA157="","",VLOOKUP(AA157,'シフト記号表（勤務時間帯）'!$C$6:$K$35,9,FALSE))</f>
        <v/>
      </c>
      <c r="AB158" s="310" t="str">
        <f>IF(AB157="","",VLOOKUP(AB157,'シフト記号表（勤務時間帯）'!$C$6:$K$35,9,FALSE))</f>
        <v/>
      </c>
      <c r="AC158" s="310" t="str">
        <f>IF(AC157="","",VLOOKUP(AC157,'シフト記号表（勤務時間帯）'!$C$6:$K$35,9,FALSE))</f>
        <v/>
      </c>
      <c r="AD158" s="310" t="str">
        <f>IF(AD157="","",VLOOKUP(AD157,'シフト記号表（勤務時間帯）'!$C$6:$K$35,9,FALSE))</f>
        <v/>
      </c>
      <c r="AE158" s="310" t="str">
        <f>IF(AE157="","",VLOOKUP(AE157,'シフト記号表（勤務時間帯）'!$C$6:$K$35,9,FALSE))</f>
        <v/>
      </c>
      <c r="AF158" s="311" t="str">
        <f>IF(AF157="","",VLOOKUP(AF157,'シフト記号表（勤務時間帯）'!$C$6:$K$35,9,FALSE))</f>
        <v/>
      </c>
      <c r="AG158" s="309" t="str">
        <f>IF(AG157="","",VLOOKUP(AG157,'シフト記号表（勤務時間帯）'!$C$6:$K$35,9,FALSE))</f>
        <v/>
      </c>
      <c r="AH158" s="310" t="str">
        <f>IF(AH157="","",VLOOKUP(AH157,'シフト記号表（勤務時間帯）'!$C$6:$K$35,9,FALSE))</f>
        <v/>
      </c>
      <c r="AI158" s="310" t="str">
        <f>IF(AI157="","",VLOOKUP(AI157,'シフト記号表（勤務時間帯）'!$C$6:$K$35,9,FALSE))</f>
        <v/>
      </c>
      <c r="AJ158" s="310" t="str">
        <f>IF(AJ157="","",VLOOKUP(AJ157,'シフト記号表（勤務時間帯）'!$C$6:$K$35,9,FALSE))</f>
        <v/>
      </c>
      <c r="AK158" s="310" t="str">
        <f>IF(AK157="","",VLOOKUP(AK157,'シフト記号表（勤務時間帯）'!$C$6:$K$35,9,FALSE))</f>
        <v/>
      </c>
      <c r="AL158" s="310" t="str">
        <f>IF(AL157="","",VLOOKUP(AL157,'シフト記号表（勤務時間帯）'!$C$6:$K$35,9,FALSE))</f>
        <v/>
      </c>
      <c r="AM158" s="311" t="str">
        <f>IF(AM157="","",VLOOKUP(AM157,'シフト記号表（勤務時間帯）'!$C$6:$K$35,9,FALSE))</f>
        <v/>
      </c>
      <c r="AN158" s="309" t="str">
        <f>IF(AN157="","",VLOOKUP(AN157,'シフト記号表（勤務時間帯）'!$C$6:$K$35,9,FALSE))</f>
        <v/>
      </c>
      <c r="AO158" s="310" t="str">
        <f>IF(AO157="","",VLOOKUP(AO157,'シフト記号表（勤務時間帯）'!$C$6:$K$35,9,FALSE))</f>
        <v/>
      </c>
      <c r="AP158" s="310" t="str">
        <f>IF(AP157="","",VLOOKUP(AP157,'シフト記号表（勤務時間帯）'!$C$6:$K$35,9,FALSE))</f>
        <v/>
      </c>
      <c r="AQ158" s="310" t="str">
        <f>IF(AQ157="","",VLOOKUP(AQ157,'シフト記号表（勤務時間帯）'!$C$6:$K$35,9,FALSE))</f>
        <v/>
      </c>
      <c r="AR158" s="310" t="str">
        <f>IF(AR157="","",VLOOKUP(AR157,'シフト記号表（勤務時間帯）'!$C$6:$K$35,9,FALSE))</f>
        <v/>
      </c>
      <c r="AS158" s="310" t="str">
        <f>IF(AS157="","",VLOOKUP(AS157,'シフト記号表（勤務時間帯）'!$C$6:$K$35,9,FALSE))</f>
        <v/>
      </c>
      <c r="AT158" s="311" t="str">
        <f>IF(AT157="","",VLOOKUP(AT157,'シフト記号表（勤務時間帯）'!$C$6:$K$35,9,FALSE))</f>
        <v/>
      </c>
      <c r="AU158" s="309" t="str">
        <f>IF(AU157="","",VLOOKUP(AU157,'シフト記号表（勤務時間帯）'!$C$6:$K$35,9,FALSE))</f>
        <v/>
      </c>
      <c r="AV158" s="310" t="str">
        <f>IF(AV157="","",VLOOKUP(AV157,'シフト記号表（勤務時間帯）'!$C$6:$K$35,9,FALSE))</f>
        <v/>
      </c>
      <c r="AW158" s="310" t="str">
        <f>IF(AW157="","",VLOOKUP(AW157,'シフト記号表（勤務時間帯）'!$C$6:$K$35,9,FALSE))</f>
        <v/>
      </c>
      <c r="AX158" s="1009">
        <f>IF($BB$3="４週",SUM(S158:AT158),IF($BB$3="暦月",SUM(S158:AW158),""))</f>
        <v>0</v>
      </c>
      <c r="AY158" s="1010"/>
      <c r="AZ158" s="1011">
        <f>IF($BB$3="４週",AX158/4,IF($BB$3="暦月",'勤務形態一覧表（100名）'!AX158/('勤務形態一覧表（100名）'!$BB$8/7),""))</f>
        <v>0</v>
      </c>
      <c r="BA158" s="1012"/>
      <c r="BB158" s="1060"/>
      <c r="BC158" s="961"/>
      <c r="BD158" s="961"/>
      <c r="BE158" s="961"/>
      <c r="BF158" s="962"/>
    </row>
    <row r="159" spans="2:58" ht="20.25" customHeight="1" x14ac:dyDescent="0.2">
      <c r="B159" s="939"/>
      <c r="C159" s="1048"/>
      <c r="D159" s="1049"/>
      <c r="E159" s="1050"/>
      <c r="F159" s="369">
        <f>C157</f>
        <v>0</v>
      </c>
      <c r="G159" s="1024"/>
      <c r="H159" s="954"/>
      <c r="I159" s="955"/>
      <c r="J159" s="955"/>
      <c r="K159" s="956"/>
      <c r="L159" s="1029"/>
      <c r="M159" s="1030"/>
      <c r="N159" s="1030"/>
      <c r="O159" s="1031"/>
      <c r="P159" s="1013" t="s">
        <v>521</v>
      </c>
      <c r="Q159" s="1014"/>
      <c r="R159" s="1015"/>
      <c r="S159" s="313" t="str">
        <f>IF(S157="","",VLOOKUP(S157,'シフト記号表（勤務時間帯）'!$C$6:$U$35,19,FALSE))</f>
        <v/>
      </c>
      <c r="T159" s="314" t="str">
        <f>IF(T157="","",VLOOKUP(T157,'シフト記号表（勤務時間帯）'!$C$6:$U$35,19,FALSE))</f>
        <v/>
      </c>
      <c r="U159" s="314" t="str">
        <f>IF(U157="","",VLOOKUP(U157,'シフト記号表（勤務時間帯）'!$C$6:$U$35,19,FALSE))</f>
        <v/>
      </c>
      <c r="V159" s="314" t="str">
        <f>IF(V157="","",VLOOKUP(V157,'シフト記号表（勤務時間帯）'!$C$6:$U$35,19,FALSE))</f>
        <v/>
      </c>
      <c r="W159" s="314" t="str">
        <f>IF(W157="","",VLOOKUP(W157,'シフト記号表（勤務時間帯）'!$C$6:$U$35,19,FALSE))</f>
        <v/>
      </c>
      <c r="X159" s="314" t="str">
        <f>IF(X157="","",VLOOKUP(X157,'シフト記号表（勤務時間帯）'!$C$6:$U$35,19,FALSE))</f>
        <v/>
      </c>
      <c r="Y159" s="315" t="str">
        <f>IF(Y157="","",VLOOKUP(Y157,'シフト記号表（勤務時間帯）'!$C$6:$U$35,19,FALSE))</f>
        <v/>
      </c>
      <c r="Z159" s="313" t="str">
        <f>IF(Z157="","",VLOOKUP(Z157,'シフト記号表（勤務時間帯）'!$C$6:$U$35,19,FALSE))</f>
        <v/>
      </c>
      <c r="AA159" s="314" t="str">
        <f>IF(AA157="","",VLOOKUP(AA157,'シフト記号表（勤務時間帯）'!$C$6:$U$35,19,FALSE))</f>
        <v/>
      </c>
      <c r="AB159" s="314" t="str">
        <f>IF(AB157="","",VLOOKUP(AB157,'シフト記号表（勤務時間帯）'!$C$6:$U$35,19,FALSE))</f>
        <v/>
      </c>
      <c r="AC159" s="314" t="str">
        <f>IF(AC157="","",VLOOKUP(AC157,'シフト記号表（勤務時間帯）'!$C$6:$U$35,19,FALSE))</f>
        <v/>
      </c>
      <c r="AD159" s="314" t="str">
        <f>IF(AD157="","",VLOOKUP(AD157,'シフト記号表（勤務時間帯）'!$C$6:$U$35,19,FALSE))</f>
        <v/>
      </c>
      <c r="AE159" s="314" t="str">
        <f>IF(AE157="","",VLOOKUP(AE157,'シフト記号表（勤務時間帯）'!$C$6:$U$35,19,FALSE))</f>
        <v/>
      </c>
      <c r="AF159" s="315" t="str">
        <f>IF(AF157="","",VLOOKUP(AF157,'シフト記号表（勤務時間帯）'!$C$6:$U$35,19,FALSE))</f>
        <v/>
      </c>
      <c r="AG159" s="313" t="str">
        <f>IF(AG157="","",VLOOKUP(AG157,'シフト記号表（勤務時間帯）'!$C$6:$U$35,19,FALSE))</f>
        <v/>
      </c>
      <c r="AH159" s="314" t="str">
        <f>IF(AH157="","",VLOOKUP(AH157,'シフト記号表（勤務時間帯）'!$C$6:$U$35,19,FALSE))</f>
        <v/>
      </c>
      <c r="AI159" s="314" t="str">
        <f>IF(AI157="","",VLOOKUP(AI157,'シフト記号表（勤務時間帯）'!$C$6:$U$35,19,FALSE))</f>
        <v/>
      </c>
      <c r="AJ159" s="314" t="str">
        <f>IF(AJ157="","",VLOOKUP(AJ157,'シフト記号表（勤務時間帯）'!$C$6:$U$35,19,FALSE))</f>
        <v/>
      </c>
      <c r="AK159" s="314" t="str">
        <f>IF(AK157="","",VLOOKUP(AK157,'シフト記号表（勤務時間帯）'!$C$6:$U$35,19,FALSE))</f>
        <v/>
      </c>
      <c r="AL159" s="314" t="str">
        <f>IF(AL157="","",VLOOKUP(AL157,'シフト記号表（勤務時間帯）'!$C$6:$U$35,19,FALSE))</f>
        <v/>
      </c>
      <c r="AM159" s="315" t="str">
        <f>IF(AM157="","",VLOOKUP(AM157,'シフト記号表（勤務時間帯）'!$C$6:$U$35,19,FALSE))</f>
        <v/>
      </c>
      <c r="AN159" s="313" t="str">
        <f>IF(AN157="","",VLOOKUP(AN157,'シフト記号表（勤務時間帯）'!$C$6:$U$35,19,FALSE))</f>
        <v/>
      </c>
      <c r="AO159" s="314" t="str">
        <f>IF(AO157="","",VLOOKUP(AO157,'シフト記号表（勤務時間帯）'!$C$6:$U$35,19,FALSE))</f>
        <v/>
      </c>
      <c r="AP159" s="314" t="str">
        <f>IF(AP157="","",VLOOKUP(AP157,'シフト記号表（勤務時間帯）'!$C$6:$U$35,19,FALSE))</f>
        <v/>
      </c>
      <c r="AQ159" s="314" t="str">
        <f>IF(AQ157="","",VLOOKUP(AQ157,'シフト記号表（勤務時間帯）'!$C$6:$U$35,19,FALSE))</f>
        <v/>
      </c>
      <c r="AR159" s="314" t="str">
        <f>IF(AR157="","",VLOOKUP(AR157,'シフト記号表（勤務時間帯）'!$C$6:$U$35,19,FALSE))</f>
        <v/>
      </c>
      <c r="AS159" s="314" t="str">
        <f>IF(AS157="","",VLOOKUP(AS157,'シフト記号表（勤務時間帯）'!$C$6:$U$35,19,FALSE))</f>
        <v/>
      </c>
      <c r="AT159" s="315" t="str">
        <f>IF(AT157="","",VLOOKUP(AT157,'シフト記号表（勤務時間帯）'!$C$6:$U$35,19,FALSE))</f>
        <v/>
      </c>
      <c r="AU159" s="313" t="str">
        <f>IF(AU157="","",VLOOKUP(AU157,'シフト記号表（勤務時間帯）'!$C$6:$U$35,19,FALSE))</f>
        <v/>
      </c>
      <c r="AV159" s="314" t="str">
        <f>IF(AV157="","",VLOOKUP(AV157,'シフト記号表（勤務時間帯）'!$C$6:$U$35,19,FALSE))</f>
        <v/>
      </c>
      <c r="AW159" s="314" t="str">
        <f>IF(AW157="","",VLOOKUP(AW157,'シフト記号表（勤務時間帯）'!$C$6:$U$35,19,FALSE))</f>
        <v/>
      </c>
      <c r="AX159" s="1016">
        <f>IF($BB$3="４週",SUM(S159:AT159),IF($BB$3="暦月",SUM(S159:AW159),""))</f>
        <v>0</v>
      </c>
      <c r="AY159" s="1017"/>
      <c r="AZ159" s="1018">
        <f>IF($BB$3="４週",AX159/4,IF($BB$3="暦月",'勤務形態一覧表（100名）'!AX159/('勤務形態一覧表（100名）'!$BB$8/7),""))</f>
        <v>0</v>
      </c>
      <c r="BA159" s="1019"/>
      <c r="BB159" s="1061"/>
      <c r="BC159" s="1030"/>
      <c r="BD159" s="1030"/>
      <c r="BE159" s="1030"/>
      <c r="BF159" s="1031"/>
    </row>
    <row r="160" spans="2:58" ht="20.25" customHeight="1" x14ac:dyDescent="0.2">
      <c r="B160" s="939">
        <f>B157+1</f>
        <v>47</v>
      </c>
      <c r="C160" s="1042"/>
      <c r="D160" s="1043"/>
      <c r="E160" s="1044"/>
      <c r="F160" s="316"/>
      <c r="G160" s="1023"/>
      <c r="H160" s="1025"/>
      <c r="I160" s="955"/>
      <c r="J160" s="955"/>
      <c r="K160" s="956"/>
      <c r="L160" s="1026"/>
      <c r="M160" s="1027"/>
      <c r="N160" s="1027"/>
      <c r="O160" s="1028"/>
      <c r="P160" s="1032" t="s">
        <v>802</v>
      </c>
      <c r="Q160" s="1033"/>
      <c r="R160" s="1034"/>
      <c r="S160" s="366"/>
      <c r="T160" s="367"/>
      <c r="U160" s="367"/>
      <c r="V160" s="367"/>
      <c r="W160" s="367"/>
      <c r="X160" s="367"/>
      <c r="Y160" s="368"/>
      <c r="Z160" s="366"/>
      <c r="AA160" s="367"/>
      <c r="AB160" s="367"/>
      <c r="AC160" s="367"/>
      <c r="AD160" s="367"/>
      <c r="AE160" s="367"/>
      <c r="AF160" s="368"/>
      <c r="AG160" s="366"/>
      <c r="AH160" s="367"/>
      <c r="AI160" s="367"/>
      <c r="AJ160" s="367"/>
      <c r="AK160" s="367"/>
      <c r="AL160" s="367"/>
      <c r="AM160" s="368"/>
      <c r="AN160" s="366"/>
      <c r="AO160" s="367"/>
      <c r="AP160" s="367"/>
      <c r="AQ160" s="367"/>
      <c r="AR160" s="367"/>
      <c r="AS160" s="367"/>
      <c r="AT160" s="368"/>
      <c r="AU160" s="366"/>
      <c r="AV160" s="367"/>
      <c r="AW160" s="367"/>
      <c r="AX160" s="1109"/>
      <c r="AY160" s="1110"/>
      <c r="AZ160" s="1111"/>
      <c r="BA160" s="1112"/>
      <c r="BB160" s="1059"/>
      <c r="BC160" s="1027"/>
      <c r="BD160" s="1027"/>
      <c r="BE160" s="1027"/>
      <c r="BF160" s="1028"/>
    </row>
    <row r="161" spans="2:58" ht="20.25" customHeight="1" x14ac:dyDescent="0.2">
      <c r="B161" s="939"/>
      <c r="C161" s="1045"/>
      <c r="D161" s="1046"/>
      <c r="E161" s="1047"/>
      <c r="F161" s="308"/>
      <c r="G161" s="950"/>
      <c r="H161" s="954"/>
      <c r="I161" s="955"/>
      <c r="J161" s="955"/>
      <c r="K161" s="956"/>
      <c r="L161" s="960"/>
      <c r="M161" s="961"/>
      <c r="N161" s="961"/>
      <c r="O161" s="962"/>
      <c r="P161" s="1006" t="s">
        <v>520</v>
      </c>
      <c r="Q161" s="1007"/>
      <c r="R161" s="1008"/>
      <c r="S161" s="309" t="str">
        <f>IF(S160="","",VLOOKUP(S160,'シフト記号表（勤務時間帯）'!$C$6:$K$35,9,FALSE))</f>
        <v/>
      </c>
      <c r="T161" s="310" t="str">
        <f>IF(T160="","",VLOOKUP(T160,'シフト記号表（勤務時間帯）'!$C$6:$K$35,9,FALSE))</f>
        <v/>
      </c>
      <c r="U161" s="310" t="str">
        <f>IF(U160="","",VLOOKUP(U160,'シフト記号表（勤務時間帯）'!$C$6:$K$35,9,FALSE))</f>
        <v/>
      </c>
      <c r="V161" s="310" t="str">
        <f>IF(V160="","",VLOOKUP(V160,'シフト記号表（勤務時間帯）'!$C$6:$K$35,9,FALSE))</f>
        <v/>
      </c>
      <c r="W161" s="310" t="str">
        <f>IF(W160="","",VLOOKUP(W160,'シフト記号表（勤務時間帯）'!$C$6:$K$35,9,FALSE))</f>
        <v/>
      </c>
      <c r="X161" s="310" t="str">
        <f>IF(X160="","",VLOOKUP(X160,'シフト記号表（勤務時間帯）'!$C$6:$K$35,9,FALSE))</f>
        <v/>
      </c>
      <c r="Y161" s="311" t="str">
        <f>IF(Y160="","",VLOOKUP(Y160,'シフト記号表（勤務時間帯）'!$C$6:$K$35,9,FALSE))</f>
        <v/>
      </c>
      <c r="Z161" s="309" t="str">
        <f>IF(Z160="","",VLOOKUP(Z160,'シフト記号表（勤務時間帯）'!$C$6:$K$35,9,FALSE))</f>
        <v/>
      </c>
      <c r="AA161" s="310" t="str">
        <f>IF(AA160="","",VLOOKUP(AA160,'シフト記号表（勤務時間帯）'!$C$6:$K$35,9,FALSE))</f>
        <v/>
      </c>
      <c r="AB161" s="310" t="str">
        <f>IF(AB160="","",VLOOKUP(AB160,'シフト記号表（勤務時間帯）'!$C$6:$K$35,9,FALSE))</f>
        <v/>
      </c>
      <c r="AC161" s="310" t="str">
        <f>IF(AC160="","",VLOOKUP(AC160,'シフト記号表（勤務時間帯）'!$C$6:$K$35,9,FALSE))</f>
        <v/>
      </c>
      <c r="AD161" s="310" t="str">
        <f>IF(AD160="","",VLOOKUP(AD160,'シフト記号表（勤務時間帯）'!$C$6:$K$35,9,FALSE))</f>
        <v/>
      </c>
      <c r="AE161" s="310" t="str">
        <f>IF(AE160="","",VLOOKUP(AE160,'シフト記号表（勤務時間帯）'!$C$6:$K$35,9,FALSE))</f>
        <v/>
      </c>
      <c r="AF161" s="311" t="str">
        <f>IF(AF160="","",VLOOKUP(AF160,'シフト記号表（勤務時間帯）'!$C$6:$K$35,9,FALSE))</f>
        <v/>
      </c>
      <c r="AG161" s="309" t="str">
        <f>IF(AG160="","",VLOOKUP(AG160,'シフト記号表（勤務時間帯）'!$C$6:$K$35,9,FALSE))</f>
        <v/>
      </c>
      <c r="AH161" s="310" t="str">
        <f>IF(AH160="","",VLOOKUP(AH160,'シフト記号表（勤務時間帯）'!$C$6:$K$35,9,FALSE))</f>
        <v/>
      </c>
      <c r="AI161" s="310" t="str">
        <f>IF(AI160="","",VLOOKUP(AI160,'シフト記号表（勤務時間帯）'!$C$6:$K$35,9,FALSE))</f>
        <v/>
      </c>
      <c r="AJ161" s="310" t="str">
        <f>IF(AJ160="","",VLOOKUP(AJ160,'シフト記号表（勤務時間帯）'!$C$6:$K$35,9,FALSE))</f>
        <v/>
      </c>
      <c r="AK161" s="310" t="str">
        <f>IF(AK160="","",VLOOKUP(AK160,'シフト記号表（勤務時間帯）'!$C$6:$K$35,9,FALSE))</f>
        <v/>
      </c>
      <c r="AL161" s="310" t="str">
        <f>IF(AL160="","",VLOOKUP(AL160,'シフト記号表（勤務時間帯）'!$C$6:$K$35,9,FALSE))</f>
        <v/>
      </c>
      <c r="AM161" s="311" t="str">
        <f>IF(AM160="","",VLOOKUP(AM160,'シフト記号表（勤務時間帯）'!$C$6:$K$35,9,FALSE))</f>
        <v/>
      </c>
      <c r="AN161" s="309" t="str">
        <f>IF(AN160="","",VLOOKUP(AN160,'シフト記号表（勤務時間帯）'!$C$6:$K$35,9,FALSE))</f>
        <v/>
      </c>
      <c r="AO161" s="310" t="str">
        <f>IF(AO160="","",VLOOKUP(AO160,'シフト記号表（勤務時間帯）'!$C$6:$K$35,9,FALSE))</f>
        <v/>
      </c>
      <c r="AP161" s="310" t="str">
        <f>IF(AP160="","",VLOOKUP(AP160,'シフト記号表（勤務時間帯）'!$C$6:$K$35,9,FALSE))</f>
        <v/>
      </c>
      <c r="AQ161" s="310" t="str">
        <f>IF(AQ160="","",VLOOKUP(AQ160,'シフト記号表（勤務時間帯）'!$C$6:$K$35,9,FALSE))</f>
        <v/>
      </c>
      <c r="AR161" s="310" t="str">
        <f>IF(AR160="","",VLOOKUP(AR160,'シフト記号表（勤務時間帯）'!$C$6:$K$35,9,FALSE))</f>
        <v/>
      </c>
      <c r="AS161" s="310" t="str">
        <f>IF(AS160="","",VLOOKUP(AS160,'シフト記号表（勤務時間帯）'!$C$6:$K$35,9,FALSE))</f>
        <v/>
      </c>
      <c r="AT161" s="311" t="str">
        <f>IF(AT160="","",VLOOKUP(AT160,'シフト記号表（勤務時間帯）'!$C$6:$K$35,9,FALSE))</f>
        <v/>
      </c>
      <c r="AU161" s="309" t="str">
        <f>IF(AU160="","",VLOOKUP(AU160,'シフト記号表（勤務時間帯）'!$C$6:$K$35,9,FALSE))</f>
        <v/>
      </c>
      <c r="AV161" s="310" t="str">
        <f>IF(AV160="","",VLOOKUP(AV160,'シフト記号表（勤務時間帯）'!$C$6:$K$35,9,FALSE))</f>
        <v/>
      </c>
      <c r="AW161" s="310" t="str">
        <f>IF(AW160="","",VLOOKUP(AW160,'シフト記号表（勤務時間帯）'!$C$6:$K$35,9,FALSE))</f>
        <v/>
      </c>
      <c r="AX161" s="1009">
        <f>IF($BB$3="４週",SUM(S161:AT161),IF($BB$3="暦月",SUM(S161:AW161),""))</f>
        <v>0</v>
      </c>
      <c r="AY161" s="1010"/>
      <c r="AZ161" s="1011">
        <f>IF($BB$3="４週",AX161/4,IF($BB$3="暦月",'勤務形態一覧表（100名）'!AX161/('勤務形態一覧表（100名）'!$BB$8/7),""))</f>
        <v>0</v>
      </c>
      <c r="BA161" s="1012"/>
      <c r="BB161" s="1060"/>
      <c r="BC161" s="961"/>
      <c r="BD161" s="961"/>
      <c r="BE161" s="961"/>
      <c r="BF161" s="962"/>
    </row>
    <row r="162" spans="2:58" ht="20.25" customHeight="1" x14ac:dyDescent="0.2">
      <c r="B162" s="939"/>
      <c r="C162" s="1048"/>
      <c r="D162" s="1049"/>
      <c r="E162" s="1050"/>
      <c r="F162" s="369">
        <f>C160</f>
        <v>0</v>
      </c>
      <c r="G162" s="1024"/>
      <c r="H162" s="954"/>
      <c r="I162" s="955"/>
      <c r="J162" s="955"/>
      <c r="K162" s="956"/>
      <c r="L162" s="1029"/>
      <c r="M162" s="1030"/>
      <c r="N162" s="1030"/>
      <c r="O162" s="1031"/>
      <c r="P162" s="1013" t="s">
        <v>521</v>
      </c>
      <c r="Q162" s="1014"/>
      <c r="R162" s="1015"/>
      <c r="S162" s="313" t="str">
        <f>IF(S160="","",VLOOKUP(S160,'シフト記号表（勤務時間帯）'!$C$6:$U$35,19,FALSE))</f>
        <v/>
      </c>
      <c r="T162" s="314" t="str">
        <f>IF(T160="","",VLOOKUP(T160,'シフト記号表（勤務時間帯）'!$C$6:$U$35,19,FALSE))</f>
        <v/>
      </c>
      <c r="U162" s="314" t="str">
        <f>IF(U160="","",VLOOKUP(U160,'シフト記号表（勤務時間帯）'!$C$6:$U$35,19,FALSE))</f>
        <v/>
      </c>
      <c r="V162" s="314" t="str">
        <f>IF(V160="","",VLOOKUP(V160,'シフト記号表（勤務時間帯）'!$C$6:$U$35,19,FALSE))</f>
        <v/>
      </c>
      <c r="W162" s="314" t="str">
        <f>IF(W160="","",VLOOKUP(W160,'シフト記号表（勤務時間帯）'!$C$6:$U$35,19,FALSE))</f>
        <v/>
      </c>
      <c r="X162" s="314" t="str">
        <f>IF(X160="","",VLOOKUP(X160,'シフト記号表（勤務時間帯）'!$C$6:$U$35,19,FALSE))</f>
        <v/>
      </c>
      <c r="Y162" s="315" t="str">
        <f>IF(Y160="","",VLOOKUP(Y160,'シフト記号表（勤務時間帯）'!$C$6:$U$35,19,FALSE))</f>
        <v/>
      </c>
      <c r="Z162" s="313" t="str">
        <f>IF(Z160="","",VLOOKUP(Z160,'シフト記号表（勤務時間帯）'!$C$6:$U$35,19,FALSE))</f>
        <v/>
      </c>
      <c r="AA162" s="314" t="str">
        <f>IF(AA160="","",VLOOKUP(AA160,'シフト記号表（勤務時間帯）'!$C$6:$U$35,19,FALSE))</f>
        <v/>
      </c>
      <c r="AB162" s="314" t="str">
        <f>IF(AB160="","",VLOOKUP(AB160,'シフト記号表（勤務時間帯）'!$C$6:$U$35,19,FALSE))</f>
        <v/>
      </c>
      <c r="AC162" s="314" t="str">
        <f>IF(AC160="","",VLOOKUP(AC160,'シフト記号表（勤務時間帯）'!$C$6:$U$35,19,FALSE))</f>
        <v/>
      </c>
      <c r="AD162" s="314" t="str">
        <f>IF(AD160="","",VLOOKUP(AD160,'シフト記号表（勤務時間帯）'!$C$6:$U$35,19,FALSE))</f>
        <v/>
      </c>
      <c r="AE162" s="314" t="str">
        <f>IF(AE160="","",VLOOKUP(AE160,'シフト記号表（勤務時間帯）'!$C$6:$U$35,19,FALSE))</f>
        <v/>
      </c>
      <c r="AF162" s="315" t="str">
        <f>IF(AF160="","",VLOOKUP(AF160,'シフト記号表（勤務時間帯）'!$C$6:$U$35,19,FALSE))</f>
        <v/>
      </c>
      <c r="AG162" s="313" t="str">
        <f>IF(AG160="","",VLOOKUP(AG160,'シフト記号表（勤務時間帯）'!$C$6:$U$35,19,FALSE))</f>
        <v/>
      </c>
      <c r="AH162" s="314" t="str">
        <f>IF(AH160="","",VLOOKUP(AH160,'シフト記号表（勤務時間帯）'!$C$6:$U$35,19,FALSE))</f>
        <v/>
      </c>
      <c r="AI162" s="314" t="str">
        <f>IF(AI160="","",VLOOKUP(AI160,'シフト記号表（勤務時間帯）'!$C$6:$U$35,19,FALSE))</f>
        <v/>
      </c>
      <c r="AJ162" s="314" t="str">
        <f>IF(AJ160="","",VLOOKUP(AJ160,'シフト記号表（勤務時間帯）'!$C$6:$U$35,19,FALSE))</f>
        <v/>
      </c>
      <c r="AK162" s="314" t="str">
        <f>IF(AK160="","",VLOOKUP(AK160,'シフト記号表（勤務時間帯）'!$C$6:$U$35,19,FALSE))</f>
        <v/>
      </c>
      <c r="AL162" s="314" t="str">
        <f>IF(AL160="","",VLOOKUP(AL160,'シフト記号表（勤務時間帯）'!$C$6:$U$35,19,FALSE))</f>
        <v/>
      </c>
      <c r="AM162" s="315" t="str">
        <f>IF(AM160="","",VLOOKUP(AM160,'シフト記号表（勤務時間帯）'!$C$6:$U$35,19,FALSE))</f>
        <v/>
      </c>
      <c r="AN162" s="313" t="str">
        <f>IF(AN160="","",VLOOKUP(AN160,'シフト記号表（勤務時間帯）'!$C$6:$U$35,19,FALSE))</f>
        <v/>
      </c>
      <c r="AO162" s="314" t="str">
        <f>IF(AO160="","",VLOOKUP(AO160,'シフト記号表（勤務時間帯）'!$C$6:$U$35,19,FALSE))</f>
        <v/>
      </c>
      <c r="AP162" s="314" t="str">
        <f>IF(AP160="","",VLOOKUP(AP160,'シフト記号表（勤務時間帯）'!$C$6:$U$35,19,FALSE))</f>
        <v/>
      </c>
      <c r="AQ162" s="314" t="str">
        <f>IF(AQ160="","",VLOOKUP(AQ160,'シフト記号表（勤務時間帯）'!$C$6:$U$35,19,FALSE))</f>
        <v/>
      </c>
      <c r="AR162" s="314" t="str">
        <f>IF(AR160="","",VLOOKUP(AR160,'シフト記号表（勤務時間帯）'!$C$6:$U$35,19,FALSE))</f>
        <v/>
      </c>
      <c r="AS162" s="314" t="str">
        <f>IF(AS160="","",VLOOKUP(AS160,'シフト記号表（勤務時間帯）'!$C$6:$U$35,19,FALSE))</f>
        <v/>
      </c>
      <c r="AT162" s="315" t="str">
        <f>IF(AT160="","",VLOOKUP(AT160,'シフト記号表（勤務時間帯）'!$C$6:$U$35,19,FALSE))</f>
        <v/>
      </c>
      <c r="AU162" s="313" t="str">
        <f>IF(AU160="","",VLOOKUP(AU160,'シフト記号表（勤務時間帯）'!$C$6:$U$35,19,FALSE))</f>
        <v/>
      </c>
      <c r="AV162" s="314" t="str">
        <f>IF(AV160="","",VLOOKUP(AV160,'シフト記号表（勤務時間帯）'!$C$6:$U$35,19,FALSE))</f>
        <v/>
      </c>
      <c r="AW162" s="314" t="str">
        <f>IF(AW160="","",VLOOKUP(AW160,'シフト記号表（勤務時間帯）'!$C$6:$U$35,19,FALSE))</f>
        <v/>
      </c>
      <c r="AX162" s="1016">
        <f>IF($BB$3="４週",SUM(S162:AT162),IF($BB$3="暦月",SUM(S162:AW162),""))</f>
        <v>0</v>
      </c>
      <c r="AY162" s="1017"/>
      <c r="AZ162" s="1018">
        <f>IF($BB$3="４週",AX162/4,IF($BB$3="暦月",'勤務形態一覧表（100名）'!AX162/('勤務形態一覧表（100名）'!$BB$8/7),""))</f>
        <v>0</v>
      </c>
      <c r="BA162" s="1019"/>
      <c r="BB162" s="1061"/>
      <c r="BC162" s="1030"/>
      <c r="BD162" s="1030"/>
      <c r="BE162" s="1030"/>
      <c r="BF162" s="1031"/>
    </row>
    <row r="163" spans="2:58" ht="20.25" customHeight="1" x14ac:dyDescent="0.2">
      <c r="B163" s="939">
        <f>B160+1</f>
        <v>48</v>
      </c>
      <c r="C163" s="1042"/>
      <c r="D163" s="1043"/>
      <c r="E163" s="1044"/>
      <c r="F163" s="316"/>
      <c r="G163" s="1023"/>
      <c r="H163" s="1025"/>
      <c r="I163" s="955"/>
      <c r="J163" s="955"/>
      <c r="K163" s="956"/>
      <c r="L163" s="1026"/>
      <c r="M163" s="1027"/>
      <c r="N163" s="1027"/>
      <c r="O163" s="1028"/>
      <c r="P163" s="1032" t="s">
        <v>806</v>
      </c>
      <c r="Q163" s="1033"/>
      <c r="R163" s="1034"/>
      <c r="S163" s="366"/>
      <c r="T163" s="367"/>
      <c r="U163" s="367"/>
      <c r="V163" s="367"/>
      <c r="W163" s="367"/>
      <c r="X163" s="367"/>
      <c r="Y163" s="368"/>
      <c r="Z163" s="366"/>
      <c r="AA163" s="367"/>
      <c r="AB163" s="367"/>
      <c r="AC163" s="367"/>
      <c r="AD163" s="367"/>
      <c r="AE163" s="367"/>
      <c r="AF163" s="368"/>
      <c r="AG163" s="366"/>
      <c r="AH163" s="367"/>
      <c r="AI163" s="367"/>
      <c r="AJ163" s="367"/>
      <c r="AK163" s="367"/>
      <c r="AL163" s="367"/>
      <c r="AM163" s="368"/>
      <c r="AN163" s="366"/>
      <c r="AO163" s="367"/>
      <c r="AP163" s="367"/>
      <c r="AQ163" s="367"/>
      <c r="AR163" s="367"/>
      <c r="AS163" s="367"/>
      <c r="AT163" s="368"/>
      <c r="AU163" s="366"/>
      <c r="AV163" s="367"/>
      <c r="AW163" s="367"/>
      <c r="AX163" s="1109"/>
      <c r="AY163" s="1110"/>
      <c r="AZ163" s="1111"/>
      <c r="BA163" s="1112"/>
      <c r="BB163" s="1059"/>
      <c r="BC163" s="1027"/>
      <c r="BD163" s="1027"/>
      <c r="BE163" s="1027"/>
      <c r="BF163" s="1028"/>
    </row>
    <row r="164" spans="2:58" ht="20.25" customHeight="1" x14ac:dyDescent="0.2">
      <c r="B164" s="939"/>
      <c r="C164" s="1045"/>
      <c r="D164" s="1046"/>
      <c r="E164" s="1047"/>
      <c r="F164" s="308"/>
      <c r="G164" s="950"/>
      <c r="H164" s="954"/>
      <c r="I164" s="955"/>
      <c r="J164" s="955"/>
      <c r="K164" s="956"/>
      <c r="L164" s="960"/>
      <c r="M164" s="961"/>
      <c r="N164" s="961"/>
      <c r="O164" s="962"/>
      <c r="P164" s="1006" t="s">
        <v>520</v>
      </c>
      <c r="Q164" s="1007"/>
      <c r="R164" s="1008"/>
      <c r="S164" s="309" t="str">
        <f>IF(S163="","",VLOOKUP(S163,'シフト記号表（勤務時間帯）'!$C$6:$K$35,9,FALSE))</f>
        <v/>
      </c>
      <c r="T164" s="310" t="str">
        <f>IF(T163="","",VLOOKUP(T163,'シフト記号表（勤務時間帯）'!$C$6:$K$35,9,FALSE))</f>
        <v/>
      </c>
      <c r="U164" s="310" t="str">
        <f>IF(U163="","",VLOOKUP(U163,'シフト記号表（勤務時間帯）'!$C$6:$K$35,9,FALSE))</f>
        <v/>
      </c>
      <c r="V164" s="310" t="str">
        <f>IF(V163="","",VLOOKUP(V163,'シフト記号表（勤務時間帯）'!$C$6:$K$35,9,FALSE))</f>
        <v/>
      </c>
      <c r="W164" s="310" t="str">
        <f>IF(W163="","",VLOOKUP(W163,'シフト記号表（勤務時間帯）'!$C$6:$K$35,9,FALSE))</f>
        <v/>
      </c>
      <c r="X164" s="310" t="str">
        <f>IF(X163="","",VLOOKUP(X163,'シフト記号表（勤務時間帯）'!$C$6:$K$35,9,FALSE))</f>
        <v/>
      </c>
      <c r="Y164" s="311" t="str">
        <f>IF(Y163="","",VLOOKUP(Y163,'シフト記号表（勤務時間帯）'!$C$6:$K$35,9,FALSE))</f>
        <v/>
      </c>
      <c r="Z164" s="309" t="str">
        <f>IF(Z163="","",VLOOKUP(Z163,'シフト記号表（勤務時間帯）'!$C$6:$K$35,9,FALSE))</f>
        <v/>
      </c>
      <c r="AA164" s="310" t="str">
        <f>IF(AA163="","",VLOOKUP(AA163,'シフト記号表（勤務時間帯）'!$C$6:$K$35,9,FALSE))</f>
        <v/>
      </c>
      <c r="AB164" s="310" t="str">
        <f>IF(AB163="","",VLOOKUP(AB163,'シフト記号表（勤務時間帯）'!$C$6:$K$35,9,FALSE))</f>
        <v/>
      </c>
      <c r="AC164" s="310" t="str">
        <f>IF(AC163="","",VLOOKUP(AC163,'シフト記号表（勤務時間帯）'!$C$6:$K$35,9,FALSE))</f>
        <v/>
      </c>
      <c r="AD164" s="310" t="str">
        <f>IF(AD163="","",VLOOKUP(AD163,'シフト記号表（勤務時間帯）'!$C$6:$K$35,9,FALSE))</f>
        <v/>
      </c>
      <c r="AE164" s="310" t="str">
        <f>IF(AE163="","",VLOOKUP(AE163,'シフト記号表（勤務時間帯）'!$C$6:$K$35,9,FALSE))</f>
        <v/>
      </c>
      <c r="AF164" s="311" t="str">
        <f>IF(AF163="","",VLOOKUP(AF163,'シフト記号表（勤務時間帯）'!$C$6:$K$35,9,FALSE))</f>
        <v/>
      </c>
      <c r="AG164" s="309" t="str">
        <f>IF(AG163="","",VLOOKUP(AG163,'シフト記号表（勤務時間帯）'!$C$6:$K$35,9,FALSE))</f>
        <v/>
      </c>
      <c r="AH164" s="310" t="str">
        <f>IF(AH163="","",VLOOKUP(AH163,'シフト記号表（勤務時間帯）'!$C$6:$K$35,9,FALSE))</f>
        <v/>
      </c>
      <c r="AI164" s="310" t="str">
        <f>IF(AI163="","",VLOOKUP(AI163,'シフト記号表（勤務時間帯）'!$C$6:$K$35,9,FALSE))</f>
        <v/>
      </c>
      <c r="AJ164" s="310" t="str">
        <f>IF(AJ163="","",VLOOKUP(AJ163,'シフト記号表（勤務時間帯）'!$C$6:$K$35,9,FALSE))</f>
        <v/>
      </c>
      <c r="AK164" s="310" t="str">
        <f>IF(AK163="","",VLOOKUP(AK163,'シフト記号表（勤務時間帯）'!$C$6:$K$35,9,FALSE))</f>
        <v/>
      </c>
      <c r="AL164" s="310" t="str">
        <f>IF(AL163="","",VLOOKUP(AL163,'シフト記号表（勤務時間帯）'!$C$6:$K$35,9,FALSE))</f>
        <v/>
      </c>
      <c r="AM164" s="311" t="str">
        <f>IF(AM163="","",VLOOKUP(AM163,'シフト記号表（勤務時間帯）'!$C$6:$K$35,9,FALSE))</f>
        <v/>
      </c>
      <c r="AN164" s="309" t="str">
        <f>IF(AN163="","",VLOOKUP(AN163,'シフト記号表（勤務時間帯）'!$C$6:$K$35,9,FALSE))</f>
        <v/>
      </c>
      <c r="AO164" s="310" t="str">
        <f>IF(AO163="","",VLOOKUP(AO163,'シフト記号表（勤務時間帯）'!$C$6:$K$35,9,FALSE))</f>
        <v/>
      </c>
      <c r="AP164" s="310" t="str">
        <f>IF(AP163="","",VLOOKUP(AP163,'シフト記号表（勤務時間帯）'!$C$6:$K$35,9,FALSE))</f>
        <v/>
      </c>
      <c r="AQ164" s="310" t="str">
        <f>IF(AQ163="","",VLOOKUP(AQ163,'シフト記号表（勤務時間帯）'!$C$6:$K$35,9,FALSE))</f>
        <v/>
      </c>
      <c r="AR164" s="310" t="str">
        <f>IF(AR163="","",VLOOKUP(AR163,'シフト記号表（勤務時間帯）'!$C$6:$K$35,9,FALSE))</f>
        <v/>
      </c>
      <c r="AS164" s="310" t="str">
        <f>IF(AS163="","",VLOOKUP(AS163,'シフト記号表（勤務時間帯）'!$C$6:$K$35,9,FALSE))</f>
        <v/>
      </c>
      <c r="AT164" s="311" t="str">
        <f>IF(AT163="","",VLOOKUP(AT163,'シフト記号表（勤務時間帯）'!$C$6:$K$35,9,FALSE))</f>
        <v/>
      </c>
      <c r="AU164" s="309" t="str">
        <f>IF(AU163="","",VLOOKUP(AU163,'シフト記号表（勤務時間帯）'!$C$6:$K$35,9,FALSE))</f>
        <v/>
      </c>
      <c r="AV164" s="310" t="str">
        <f>IF(AV163="","",VLOOKUP(AV163,'シフト記号表（勤務時間帯）'!$C$6:$K$35,9,FALSE))</f>
        <v/>
      </c>
      <c r="AW164" s="310" t="str">
        <f>IF(AW163="","",VLOOKUP(AW163,'シフト記号表（勤務時間帯）'!$C$6:$K$35,9,FALSE))</f>
        <v/>
      </c>
      <c r="AX164" s="1009">
        <f>IF($BB$3="４週",SUM(S164:AT164),IF($BB$3="暦月",SUM(S164:AW164),""))</f>
        <v>0</v>
      </c>
      <c r="AY164" s="1010"/>
      <c r="AZ164" s="1011">
        <f>IF($BB$3="４週",AX164/4,IF($BB$3="暦月",'勤務形態一覧表（100名）'!AX164/('勤務形態一覧表（100名）'!$BB$8/7),""))</f>
        <v>0</v>
      </c>
      <c r="BA164" s="1012"/>
      <c r="BB164" s="1060"/>
      <c r="BC164" s="961"/>
      <c r="BD164" s="961"/>
      <c r="BE164" s="961"/>
      <c r="BF164" s="962"/>
    </row>
    <row r="165" spans="2:58" ht="20.25" customHeight="1" x14ac:dyDescent="0.2">
      <c r="B165" s="939"/>
      <c r="C165" s="1048"/>
      <c r="D165" s="1049"/>
      <c r="E165" s="1050"/>
      <c r="F165" s="369">
        <f>C163</f>
        <v>0</v>
      </c>
      <c r="G165" s="1024"/>
      <c r="H165" s="954"/>
      <c r="I165" s="955"/>
      <c r="J165" s="955"/>
      <c r="K165" s="956"/>
      <c r="L165" s="1029"/>
      <c r="M165" s="1030"/>
      <c r="N165" s="1030"/>
      <c r="O165" s="1031"/>
      <c r="P165" s="1013" t="s">
        <v>521</v>
      </c>
      <c r="Q165" s="1014"/>
      <c r="R165" s="1015"/>
      <c r="S165" s="313" t="str">
        <f>IF(S163="","",VLOOKUP(S163,'シフト記号表（勤務時間帯）'!$C$6:$U$35,19,FALSE))</f>
        <v/>
      </c>
      <c r="T165" s="314" t="str">
        <f>IF(T163="","",VLOOKUP(T163,'シフト記号表（勤務時間帯）'!$C$6:$U$35,19,FALSE))</f>
        <v/>
      </c>
      <c r="U165" s="314" t="str">
        <f>IF(U163="","",VLOOKUP(U163,'シフト記号表（勤務時間帯）'!$C$6:$U$35,19,FALSE))</f>
        <v/>
      </c>
      <c r="V165" s="314" t="str">
        <f>IF(V163="","",VLOOKUP(V163,'シフト記号表（勤務時間帯）'!$C$6:$U$35,19,FALSE))</f>
        <v/>
      </c>
      <c r="W165" s="314" t="str">
        <f>IF(W163="","",VLOOKUP(W163,'シフト記号表（勤務時間帯）'!$C$6:$U$35,19,FALSE))</f>
        <v/>
      </c>
      <c r="X165" s="314" t="str">
        <f>IF(X163="","",VLOOKUP(X163,'シフト記号表（勤務時間帯）'!$C$6:$U$35,19,FALSE))</f>
        <v/>
      </c>
      <c r="Y165" s="315" t="str">
        <f>IF(Y163="","",VLOOKUP(Y163,'シフト記号表（勤務時間帯）'!$C$6:$U$35,19,FALSE))</f>
        <v/>
      </c>
      <c r="Z165" s="313" t="str">
        <f>IF(Z163="","",VLOOKUP(Z163,'シフト記号表（勤務時間帯）'!$C$6:$U$35,19,FALSE))</f>
        <v/>
      </c>
      <c r="AA165" s="314" t="str">
        <f>IF(AA163="","",VLOOKUP(AA163,'シフト記号表（勤務時間帯）'!$C$6:$U$35,19,FALSE))</f>
        <v/>
      </c>
      <c r="AB165" s="314" t="str">
        <f>IF(AB163="","",VLOOKUP(AB163,'シフト記号表（勤務時間帯）'!$C$6:$U$35,19,FALSE))</f>
        <v/>
      </c>
      <c r="AC165" s="314" t="str">
        <f>IF(AC163="","",VLOOKUP(AC163,'シフト記号表（勤務時間帯）'!$C$6:$U$35,19,FALSE))</f>
        <v/>
      </c>
      <c r="AD165" s="314" t="str">
        <f>IF(AD163="","",VLOOKUP(AD163,'シフト記号表（勤務時間帯）'!$C$6:$U$35,19,FALSE))</f>
        <v/>
      </c>
      <c r="AE165" s="314" t="str">
        <f>IF(AE163="","",VLOOKUP(AE163,'シフト記号表（勤務時間帯）'!$C$6:$U$35,19,FALSE))</f>
        <v/>
      </c>
      <c r="AF165" s="315" t="str">
        <f>IF(AF163="","",VLOOKUP(AF163,'シフト記号表（勤務時間帯）'!$C$6:$U$35,19,FALSE))</f>
        <v/>
      </c>
      <c r="AG165" s="313" t="str">
        <f>IF(AG163="","",VLOOKUP(AG163,'シフト記号表（勤務時間帯）'!$C$6:$U$35,19,FALSE))</f>
        <v/>
      </c>
      <c r="AH165" s="314" t="str">
        <f>IF(AH163="","",VLOOKUP(AH163,'シフト記号表（勤務時間帯）'!$C$6:$U$35,19,FALSE))</f>
        <v/>
      </c>
      <c r="AI165" s="314" t="str">
        <f>IF(AI163="","",VLOOKUP(AI163,'シフト記号表（勤務時間帯）'!$C$6:$U$35,19,FALSE))</f>
        <v/>
      </c>
      <c r="AJ165" s="314" t="str">
        <f>IF(AJ163="","",VLOOKUP(AJ163,'シフト記号表（勤務時間帯）'!$C$6:$U$35,19,FALSE))</f>
        <v/>
      </c>
      <c r="AK165" s="314" t="str">
        <f>IF(AK163="","",VLOOKUP(AK163,'シフト記号表（勤務時間帯）'!$C$6:$U$35,19,FALSE))</f>
        <v/>
      </c>
      <c r="AL165" s="314" t="str">
        <f>IF(AL163="","",VLOOKUP(AL163,'シフト記号表（勤務時間帯）'!$C$6:$U$35,19,FALSE))</f>
        <v/>
      </c>
      <c r="AM165" s="315" t="str">
        <f>IF(AM163="","",VLOOKUP(AM163,'シフト記号表（勤務時間帯）'!$C$6:$U$35,19,FALSE))</f>
        <v/>
      </c>
      <c r="AN165" s="313" t="str">
        <f>IF(AN163="","",VLOOKUP(AN163,'シフト記号表（勤務時間帯）'!$C$6:$U$35,19,FALSE))</f>
        <v/>
      </c>
      <c r="AO165" s="314" t="str">
        <f>IF(AO163="","",VLOOKUP(AO163,'シフト記号表（勤務時間帯）'!$C$6:$U$35,19,FALSE))</f>
        <v/>
      </c>
      <c r="AP165" s="314" t="str">
        <f>IF(AP163="","",VLOOKUP(AP163,'シフト記号表（勤務時間帯）'!$C$6:$U$35,19,FALSE))</f>
        <v/>
      </c>
      <c r="AQ165" s="314" t="str">
        <f>IF(AQ163="","",VLOOKUP(AQ163,'シフト記号表（勤務時間帯）'!$C$6:$U$35,19,FALSE))</f>
        <v/>
      </c>
      <c r="AR165" s="314" t="str">
        <f>IF(AR163="","",VLOOKUP(AR163,'シフト記号表（勤務時間帯）'!$C$6:$U$35,19,FALSE))</f>
        <v/>
      </c>
      <c r="AS165" s="314" t="str">
        <f>IF(AS163="","",VLOOKUP(AS163,'シフト記号表（勤務時間帯）'!$C$6:$U$35,19,FALSE))</f>
        <v/>
      </c>
      <c r="AT165" s="315" t="str">
        <f>IF(AT163="","",VLOOKUP(AT163,'シフト記号表（勤務時間帯）'!$C$6:$U$35,19,FALSE))</f>
        <v/>
      </c>
      <c r="AU165" s="313" t="str">
        <f>IF(AU163="","",VLOOKUP(AU163,'シフト記号表（勤務時間帯）'!$C$6:$U$35,19,FALSE))</f>
        <v/>
      </c>
      <c r="AV165" s="314" t="str">
        <f>IF(AV163="","",VLOOKUP(AV163,'シフト記号表（勤務時間帯）'!$C$6:$U$35,19,FALSE))</f>
        <v/>
      </c>
      <c r="AW165" s="314" t="str">
        <f>IF(AW163="","",VLOOKUP(AW163,'シフト記号表（勤務時間帯）'!$C$6:$U$35,19,FALSE))</f>
        <v/>
      </c>
      <c r="AX165" s="1016">
        <f>IF($BB$3="４週",SUM(S165:AT165),IF($BB$3="暦月",SUM(S165:AW165),""))</f>
        <v>0</v>
      </c>
      <c r="AY165" s="1017"/>
      <c r="AZ165" s="1018">
        <f>IF($BB$3="４週",AX165/4,IF($BB$3="暦月",'勤務形態一覧表（100名）'!AX165/('勤務形態一覧表（100名）'!$BB$8/7),""))</f>
        <v>0</v>
      </c>
      <c r="BA165" s="1019"/>
      <c r="BB165" s="1061"/>
      <c r="BC165" s="1030"/>
      <c r="BD165" s="1030"/>
      <c r="BE165" s="1030"/>
      <c r="BF165" s="1031"/>
    </row>
    <row r="166" spans="2:58" ht="20.25" customHeight="1" x14ac:dyDescent="0.2">
      <c r="B166" s="939">
        <f>B163+1</f>
        <v>49</v>
      </c>
      <c r="C166" s="1042"/>
      <c r="D166" s="1043"/>
      <c r="E166" s="1044"/>
      <c r="F166" s="316"/>
      <c r="G166" s="1023"/>
      <c r="H166" s="1025"/>
      <c r="I166" s="955"/>
      <c r="J166" s="955"/>
      <c r="K166" s="956"/>
      <c r="L166" s="1026"/>
      <c r="M166" s="1027"/>
      <c r="N166" s="1027"/>
      <c r="O166" s="1028"/>
      <c r="P166" s="1032" t="s">
        <v>802</v>
      </c>
      <c r="Q166" s="1033"/>
      <c r="R166" s="1034"/>
      <c r="S166" s="366"/>
      <c r="T166" s="367"/>
      <c r="U166" s="367"/>
      <c r="V166" s="367"/>
      <c r="W166" s="367"/>
      <c r="X166" s="367"/>
      <c r="Y166" s="368"/>
      <c r="Z166" s="366"/>
      <c r="AA166" s="367"/>
      <c r="AB166" s="367"/>
      <c r="AC166" s="367"/>
      <c r="AD166" s="367"/>
      <c r="AE166" s="367"/>
      <c r="AF166" s="368"/>
      <c r="AG166" s="366"/>
      <c r="AH166" s="367"/>
      <c r="AI166" s="367"/>
      <c r="AJ166" s="367"/>
      <c r="AK166" s="367"/>
      <c r="AL166" s="367"/>
      <c r="AM166" s="368"/>
      <c r="AN166" s="366"/>
      <c r="AO166" s="367"/>
      <c r="AP166" s="367"/>
      <c r="AQ166" s="367"/>
      <c r="AR166" s="367"/>
      <c r="AS166" s="367"/>
      <c r="AT166" s="368"/>
      <c r="AU166" s="366"/>
      <c r="AV166" s="367"/>
      <c r="AW166" s="367"/>
      <c r="AX166" s="1109"/>
      <c r="AY166" s="1110"/>
      <c r="AZ166" s="1111"/>
      <c r="BA166" s="1112"/>
      <c r="BB166" s="1059"/>
      <c r="BC166" s="1027"/>
      <c r="BD166" s="1027"/>
      <c r="BE166" s="1027"/>
      <c r="BF166" s="1028"/>
    </row>
    <row r="167" spans="2:58" ht="20.25" customHeight="1" x14ac:dyDescent="0.2">
      <c r="B167" s="939"/>
      <c r="C167" s="1045"/>
      <c r="D167" s="1046"/>
      <c r="E167" s="1047"/>
      <c r="F167" s="308"/>
      <c r="G167" s="950"/>
      <c r="H167" s="954"/>
      <c r="I167" s="955"/>
      <c r="J167" s="955"/>
      <c r="K167" s="956"/>
      <c r="L167" s="960"/>
      <c r="M167" s="961"/>
      <c r="N167" s="961"/>
      <c r="O167" s="962"/>
      <c r="P167" s="1006" t="s">
        <v>520</v>
      </c>
      <c r="Q167" s="1007"/>
      <c r="R167" s="1008"/>
      <c r="S167" s="309" t="str">
        <f>IF(S166="","",VLOOKUP(S166,'シフト記号表（勤務時間帯）'!$C$6:$K$35,9,FALSE))</f>
        <v/>
      </c>
      <c r="T167" s="310" t="str">
        <f>IF(T166="","",VLOOKUP(T166,'シフト記号表（勤務時間帯）'!$C$6:$K$35,9,FALSE))</f>
        <v/>
      </c>
      <c r="U167" s="310" t="str">
        <f>IF(U166="","",VLOOKUP(U166,'シフト記号表（勤務時間帯）'!$C$6:$K$35,9,FALSE))</f>
        <v/>
      </c>
      <c r="V167" s="310" t="str">
        <f>IF(V166="","",VLOOKUP(V166,'シフト記号表（勤務時間帯）'!$C$6:$K$35,9,FALSE))</f>
        <v/>
      </c>
      <c r="W167" s="310" t="str">
        <f>IF(W166="","",VLOOKUP(W166,'シフト記号表（勤務時間帯）'!$C$6:$K$35,9,FALSE))</f>
        <v/>
      </c>
      <c r="X167" s="310" t="str">
        <f>IF(X166="","",VLOOKUP(X166,'シフト記号表（勤務時間帯）'!$C$6:$K$35,9,FALSE))</f>
        <v/>
      </c>
      <c r="Y167" s="311" t="str">
        <f>IF(Y166="","",VLOOKUP(Y166,'シフト記号表（勤務時間帯）'!$C$6:$K$35,9,FALSE))</f>
        <v/>
      </c>
      <c r="Z167" s="309" t="str">
        <f>IF(Z166="","",VLOOKUP(Z166,'シフト記号表（勤務時間帯）'!$C$6:$K$35,9,FALSE))</f>
        <v/>
      </c>
      <c r="AA167" s="310" t="str">
        <f>IF(AA166="","",VLOOKUP(AA166,'シフト記号表（勤務時間帯）'!$C$6:$K$35,9,FALSE))</f>
        <v/>
      </c>
      <c r="AB167" s="310" t="str">
        <f>IF(AB166="","",VLOOKUP(AB166,'シフト記号表（勤務時間帯）'!$C$6:$K$35,9,FALSE))</f>
        <v/>
      </c>
      <c r="AC167" s="310" t="str">
        <f>IF(AC166="","",VLOOKUP(AC166,'シフト記号表（勤務時間帯）'!$C$6:$K$35,9,FALSE))</f>
        <v/>
      </c>
      <c r="AD167" s="310" t="str">
        <f>IF(AD166="","",VLOOKUP(AD166,'シフト記号表（勤務時間帯）'!$C$6:$K$35,9,FALSE))</f>
        <v/>
      </c>
      <c r="AE167" s="310" t="str">
        <f>IF(AE166="","",VLOOKUP(AE166,'シフト記号表（勤務時間帯）'!$C$6:$K$35,9,FALSE))</f>
        <v/>
      </c>
      <c r="AF167" s="311" t="str">
        <f>IF(AF166="","",VLOOKUP(AF166,'シフト記号表（勤務時間帯）'!$C$6:$K$35,9,FALSE))</f>
        <v/>
      </c>
      <c r="AG167" s="309" t="str">
        <f>IF(AG166="","",VLOOKUP(AG166,'シフト記号表（勤務時間帯）'!$C$6:$K$35,9,FALSE))</f>
        <v/>
      </c>
      <c r="AH167" s="310" t="str">
        <f>IF(AH166="","",VLOOKUP(AH166,'シフト記号表（勤務時間帯）'!$C$6:$K$35,9,FALSE))</f>
        <v/>
      </c>
      <c r="AI167" s="310" t="str">
        <f>IF(AI166="","",VLOOKUP(AI166,'シフト記号表（勤務時間帯）'!$C$6:$K$35,9,FALSE))</f>
        <v/>
      </c>
      <c r="AJ167" s="310" t="str">
        <f>IF(AJ166="","",VLOOKUP(AJ166,'シフト記号表（勤務時間帯）'!$C$6:$K$35,9,FALSE))</f>
        <v/>
      </c>
      <c r="AK167" s="310" t="str">
        <f>IF(AK166="","",VLOOKUP(AK166,'シフト記号表（勤務時間帯）'!$C$6:$K$35,9,FALSE))</f>
        <v/>
      </c>
      <c r="AL167" s="310" t="str">
        <f>IF(AL166="","",VLOOKUP(AL166,'シフト記号表（勤務時間帯）'!$C$6:$K$35,9,FALSE))</f>
        <v/>
      </c>
      <c r="AM167" s="311" t="str">
        <f>IF(AM166="","",VLOOKUP(AM166,'シフト記号表（勤務時間帯）'!$C$6:$K$35,9,FALSE))</f>
        <v/>
      </c>
      <c r="AN167" s="309" t="str">
        <f>IF(AN166="","",VLOOKUP(AN166,'シフト記号表（勤務時間帯）'!$C$6:$K$35,9,FALSE))</f>
        <v/>
      </c>
      <c r="AO167" s="310" t="str">
        <f>IF(AO166="","",VLOOKUP(AO166,'シフト記号表（勤務時間帯）'!$C$6:$K$35,9,FALSE))</f>
        <v/>
      </c>
      <c r="AP167" s="310" t="str">
        <f>IF(AP166="","",VLOOKUP(AP166,'シフト記号表（勤務時間帯）'!$C$6:$K$35,9,FALSE))</f>
        <v/>
      </c>
      <c r="AQ167" s="310" t="str">
        <f>IF(AQ166="","",VLOOKUP(AQ166,'シフト記号表（勤務時間帯）'!$C$6:$K$35,9,FALSE))</f>
        <v/>
      </c>
      <c r="AR167" s="310" t="str">
        <f>IF(AR166="","",VLOOKUP(AR166,'シフト記号表（勤務時間帯）'!$C$6:$K$35,9,FALSE))</f>
        <v/>
      </c>
      <c r="AS167" s="310" t="str">
        <f>IF(AS166="","",VLOOKUP(AS166,'シフト記号表（勤務時間帯）'!$C$6:$K$35,9,FALSE))</f>
        <v/>
      </c>
      <c r="AT167" s="311" t="str">
        <f>IF(AT166="","",VLOOKUP(AT166,'シフト記号表（勤務時間帯）'!$C$6:$K$35,9,FALSE))</f>
        <v/>
      </c>
      <c r="AU167" s="309" t="str">
        <f>IF(AU166="","",VLOOKUP(AU166,'シフト記号表（勤務時間帯）'!$C$6:$K$35,9,FALSE))</f>
        <v/>
      </c>
      <c r="AV167" s="310" t="str">
        <f>IF(AV166="","",VLOOKUP(AV166,'シフト記号表（勤務時間帯）'!$C$6:$K$35,9,FALSE))</f>
        <v/>
      </c>
      <c r="AW167" s="310" t="str">
        <f>IF(AW166="","",VLOOKUP(AW166,'シフト記号表（勤務時間帯）'!$C$6:$K$35,9,FALSE))</f>
        <v/>
      </c>
      <c r="AX167" s="1009">
        <f>IF($BB$3="４週",SUM(S167:AT167),IF($BB$3="暦月",SUM(S167:AW167),""))</f>
        <v>0</v>
      </c>
      <c r="AY167" s="1010"/>
      <c r="AZ167" s="1011">
        <f>IF($BB$3="４週",AX167/4,IF($BB$3="暦月",'勤務形態一覧表（100名）'!AX167/('勤務形態一覧表（100名）'!$BB$8/7),""))</f>
        <v>0</v>
      </c>
      <c r="BA167" s="1012"/>
      <c r="BB167" s="1060"/>
      <c r="BC167" s="961"/>
      <c r="BD167" s="961"/>
      <c r="BE167" s="961"/>
      <c r="BF167" s="962"/>
    </row>
    <row r="168" spans="2:58" ht="20.25" customHeight="1" x14ac:dyDescent="0.2">
      <c r="B168" s="939"/>
      <c r="C168" s="1048"/>
      <c r="D168" s="1049"/>
      <c r="E168" s="1050"/>
      <c r="F168" s="369">
        <f>C166</f>
        <v>0</v>
      </c>
      <c r="G168" s="1024"/>
      <c r="H168" s="954"/>
      <c r="I168" s="955"/>
      <c r="J168" s="955"/>
      <c r="K168" s="956"/>
      <c r="L168" s="1029"/>
      <c r="M168" s="1030"/>
      <c r="N168" s="1030"/>
      <c r="O168" s="1031"/>
      <c r="P168" s="1013" t="s">
        <v>521</v>
      </c>
      <c r="Q168" s="1014"/>
      <c r="R168" s="1015"/>
      <c r="S168" s="313" t="str">
        <f>IF(S166="","",VLOOKUP(S166,'シフト記号表（勤務時間帯）'!$C$6:$U$35,19,FALSE))</f>
        <v/>
      </c>
      <c r="T168" s="314" t="str">
        <f>IF(T166="","",VLOOKUP(T166,'シフト記号表（勤務時間帯）'!$C$6:$U$35,19,FALSE))</f>
        <v/>
      </c>
      <c r="U168" s="314" t="str">
        <f>IF(U166="","",VLOOKUP(U166,'シフト記号表（勤務時間帯）'!$C$6:$U$35,19,FALSE))</f>
        <v/>
      </c>
      <c r="V168" s="314" t="str">
        <f>IF(V166="","",VLOOKUP(V166,'シフト記号表（勤務時間帯）'!$C$6:$U$35,19,FALSE))</f>
        <v/>
      </c>
      <c r="W168" s="314" t="str">
        <f>IF(W166="","",VLOOKUP(W166,'シフト記号表（勤務時間帯）'!$C$6:$U$35,19,FALSE))</f>
        <v/>
      </c>
      <c r="X168" s="314" t="str">
        <f>IF(X166="","",VLOOKUP(X166,'シフト記号表（勤務時間帯）'!$C$6:$U$35,19,FALSE))</f>
        <v/>
      </c>
      <c r="Y168" s="315" t="str">
        <f>IF(Y166="","",VLOOKUP(Y166,'シフト記号表（勤務時間帯）'!$C$6:$U$35,19,FALSE))</f>
        <v/>
      </c>
      <c r="Z168" s="313" t="str">
        <f>IF(Z166="","",VLOOKUP(Z166,'シフト記号表（勤務時間帯）'!$C$6:$U$35,19,FALSE))</f>
        <v/>
      </c>
      <c r="AA168" s="314" t="str">
        <f>IF(AA166="","",VLOOKUP(AA166,'シフト記号表（勤務時間帯）'!$C$6:$U$35,19,FALSE))</f>
        <v/>
      </c>
      <c r="AB168" s="314" t="str">
        <f>IF(AB166="","",VLOOKUP(AB166,'シフト記号表（勤務時間帯）'!$C$6:$U$35,19,FALSE))</f>
        <v/>
      </c>
      <c r="AC168" s="314" t="str">
        <f>IF(AC166="","",VLOOKUP(AC166,'シフト記号表（勤務時間帯）'!$C$6:$U$35,19,FALSE))</f>
        <v/>
      </c>
      <c r="AD168" s="314" t="str">
        <f>IF(AD166="","",VLOOKUP(AD166,'シフト記号表（勤務時間帯）'!$C$6:$U$35,19,FALSE))</f>
        <v/>
      </c>
      <c r="AE168" s="314" t="str">
        <f>IF(AE166="","",VLOOKUP(AE166,'シフト記号表（勤務時間帯）'!$C$6:$U$35,19,FALSE))</f>
        <v/>
      </c>
      <c r="AF168" s="315" t="str">
        <f>IF(AF166="","",VLOOKUP(AF166,'シフト記号表（勤務時間帯）'!$C$6:$U$35,19,FALSE))</f>
        <v/>
      </c>
      <c r="AG168" s="313" t="str">
        <f>IF(AG166="","",VLOOKUP(AG166,'シフト記号表（勤務時間帯）'!$C$6:$U$35,19,FALSE))</f>
        <v/>
      </c>
      <c r="AH168" s="314" t="str">
        <f>IF(AH166="","",VLOOKUP(AH166,'シフト記号表（勤務時間帯）'!$C$6:$U$35,19,FALSE))</f>
        <v/>
      </c>
      <c r="AI168" s="314" t="str">
        <f>IF(AI166="","",VLOOKUP(AI166,'シフト記号表（勤務時間帯）'!$C$6:$U$35,19,FALSE))</f>
        <v/>
      </c>
      <c r="AJ168" s="314" t="str">
        <f>IF(AJ166="","",VLOOKUP(AJ166,'シフト記号表（勤務時間帯）'!$C$6:$U$35,19,FALSE))</f>
        <v/>
      </c>
      <c r="AK168" s="314" t="str">
        <f>IF(AK166="","",VLOOKUP(AK166,'シフト記号表（勤務時間帯）'!$C$6:$U$35,19,FALSE))</f>
        <v/>
      </c>
      <c r="AL168" s="314" t="str">
        <f>IF(AL166="","",VLOOKUP(AL166,'シフト記号表（勤務時間帯）'!$C$6:$U$35,19,FALSE))</f>
        <v/>
      </c>
      <c r="AM168" s="315" t="str">
        <f>IF(AM166="","",VLOOKUP(AM166,'シフト記号表（勤務時間帯）'!$C$6:$U$35,19,FALSE))</f>
        <v/>
      </c>
      <c r="AN168" s="313" t="str">
        <f>IF(AN166="","",VLOOKUP(AN166,'シフト記号表（勤務時間帯）'!$C$6:$U$35,19,FALSE))</f>
        <v/>
      </c>
      <c r="AO168" s="314" t="str">
        <f>IF(AO166="","",VLOOKUP(AO166,'シフト記号表（勤務時間帯）'!$C$6:$U$35,19,FALSE))</f>
        <v/>
      </c>
      <c r="AP168" s="314" t="str">
        <f>IF(AP166="","",VLOOKUP(AP166,'シフト記号表（勤務時間帯）'!$C$6:$U$35,19,FALSE))</f>
        <v/>
      </c>
      <c r="AQ168" s="314" t="str">
        <f>IF(AQ166="","",VLOOKUP(AQ166,'シフト記号表（勤務時間帯）'!$C$6:$U$35,19,FALSE))</f>
        <v/>
      </c>
      <c r="AR168" s="314" t="str">
        <f>IF(AR166="","",VLOOKUP(AR166,'シフト記号表（勤務時間帯）'!$C$6:$U$35,19,FALSE))</f>
        <v/>
      </c>
      <c r="AS168" s="314" t="str">
        <f>IF(AS166="","",VLOOKUP(AS166,'シフト記号表（勤務時間帯）'!$C$6:$U$35,19,FALSE))</f>
        <v/>
      </c>
      <c r="AT168" s="315" t="str">
        <f>IF(AT166="","",VLOOKUP(AT166,'シフト記号表（勤務時間帯）'!$C$6:$U$35,19,FALSE))</f>
        <v/>
      </c>
      <c r="AU168" s="313" t="str">
        <f>IF(AU166="","",VLOOKUP(AU166,'シフト記号表（勤務時間帯）'!$C$6:$U$35,19,FALSE))</f>
        <v/>
      </c>
      <c r="AV168" s="314" t="str">
        <f>IF(AV166="","",VLOOKUP(AV166,'シフト記号表（勤務時間帯）'!$C$6:$U$35,19,FALSE))</f>
        <v/>
      </c>
      <c r="AW168" s="314" t="str">
        <f>IF(AW166="","",VLOOKUP(AW166,'シフト記号表（勤務時間帯）'!$C$6:$U$35,19,FALSE))</f>
        <v/>
      </c>
      <c r="AX168" s="1016">
        <f>IF($BB$3="４週",SUM(S168:AT168),IF($BB$3="暦月",SUM(S168:AW168),""))</f>
        <v>0</v>
      </c>
      <c r="AY168" s="1017"/>
      <c r="AZ168" s="1018">
        <f>IF($BB$3="４週",AX168/4,IF($BB$3="暦月",'勤務形態一覧表（100名）'!AX168/('勤務形態一覧表（100名）'!$BB$8/7),""))</f>
        <v>0</v>
      </c>
      <c r="BA168" s="1019"/>
      <c r="BB168" s="1061"/>
      <c r="BC168" s="1030"/>
      <c r="BD168" s="1030"/>
      <c r="BE168" s="1030"/>
      <c r="BF168" s="1031"/>
    </row>
    <row r="169" spans="2:58" ht="20.25" customHeight="1" x14ac:dyDescent="0.2">
      <c r="B169" s="939">
        <f>B166+1</f>
        <v>50</v>
      </c>
      <c r="C169" s="1042"/>
      <c r="D169" s="1043"/>
      <c r="E169" s="1044"/>
      <c r="F169" s="316"/>
      <c r="G169" s="1023"/>
      <c r="H169" s="1025"/>
      <c r="I169" s="955"/>
      <c r="J169" s="955"/>
      <c r="K169" s="956"/>
      <c r="L169" s="1026"/>
      <c r="M169" s="1027"/>
      <c r="N169" s="1027"/>
      <c r="O169" s="1028"/>
      <c r="P169" s="1032" t="s">
        <v>802</v>
      </c>
      <c r="Q169" s="1033"/>
      <c r="R169" s="1034"/>
      <c r="S169" s="366"/>
      <c r="T169" s="367"/>
      <c r="U169" s="367"/>
      <c r="V169" s="367"/>
      <c r="W169" s="367"/>
      <c r="X169" s="367"/>
      <c r="Y169" s="368"/>
      <c r="Z169" s="366"/>
      <c r="AA169" s="367"/>
      <c r="AB169" s="367"/>
      <c r="AC169" s="367"/>
      <c r="AD169" s="367"/>
      <c r="AE169" s="367"/>
      <c r="AF169" s="368"/>
      <c r="AG169" s="366"/>
      <c r="AH169" s="367"/>
      <c r="AI169" s="367"/>
      <c r="AJ169" s="367"/>
      <c r="AK169" s="367"/>
      <c r="AL169" s="367"/>
      <c r="AM169" s="368"/>
      <c r="AN169" s="366"/>
      <c r="AO169" s="367"/>
      <c r="AP169" s="367"/>
      <c r="AQ169" s="367"/>
      <c r="AR169" s="367"/>
      <c r="AS169" s="367"/>
      <c r="AT169" s="368"/>
      <c r="AU169" s="366"/>
      <c r="AV169" s="367"/>
      <c r="AW169" s="367"/>
      <c r="AX169" s="1109"/>
      <c r="AY169" s="1110"/>
      <c r="AZ169" s="1111"/>
      <c r="BA169" s="1112"/>
      <c r="BB169" s="1059"/>
      <c r="BC169" s="1027"/>
      <c r="BD169" s="1027"/>
      <c r="BE169" s="1027"/>
      <c r="BF169" s="1028"/>
    </row>
    <row r="170" spans="2:58" ht="20.25" customHeight="1" x14ac:dyDescent="0.2">
      <c r="B170" s="939"/>
      <c r="C170" s="1045"/>
      <c r="D170" s="1046"/>
      <c r="E170" s="1047"/>
      <c r="F170" s="308"/>
      <c r="G170" s="950"/>
      <c r="H170" s="954"/>
      <c r="I170" s="955"/>
      <c r="J170" s="955"/>
      <c r="K170" s="956"/>
      <c r="L170" s="960"/>
      <c r="M170" s="961"/>
      <c r="N170" s="961"/>
      <c r="O170" s="962"/>
      <c r="P170" s="1006" t="s">
        <v>520</v>
      </c>
      <c r="Q170" s="1007"/>
      <c r="R170" s="1008"/>
      <c r="S170" s="309" t="str">
        <f>IF(S169="","",VLOOKUP(S169,'シフト記号表（勤務時間帯）'!$C$6:$K$35,9,FALSE))</f>
        <v/>
      </c>
      <c r="T170" s="310" t="str">
        <f>IF(T169="","",VLOOKUP(T169,'シフト記号表（勤務時間帯）'!$C$6:$K$35,9,FALSE))</f>
        <v/>
      </c>
      <c r="U170" s="310" t="str">
        <f>IF(U169="","",VLOOKUP(U169,'シフト記号表（勤務時間帯）'!$C$6:$K$35,9,FALSE))</f>
        <v/>
      </c>
      <c r="V170" s="310" t="str">
        <f>IF(V169="","",VLOOKUP(V169,'シフト記号表（勤務時間帯）'!$C$6:$K$35,9,FALSE))</f>
        <v/>
      </c>
      <c r="W170" s="310" t="str">
        <f>IF(W169="","",VLOOKUP(W169,'シフト記号表（勤務時間帯）'!$C$6:$K$35,9,FALSE))</f>
        <v/>
      </c>
      <c r="X170" s="310" t="str">
        <f>IF(X169="","",VLOOKUP(X169,'シフト記号表（勤務時間帯）'!$C$6:$K$35,9,FALSE))</f>
        <v/>
      </c>
      <c r="Y170" s="311" t="str">
        <f>IF(Y169="","",VLOOKUP(Y169,'シフト記号表（勤務時間帯）'!$C$6:$K$35,9,FALSE))</f>
        <v/>
      </c>
      <c r="Z170" s="309" t="str">
        <f>IF(Z169="","",VLOOKUP(Z169,'シフト記号表（勤務時間帯）'!$C$6:$K$35,9,FALSE))</f>
        <v/>
      </c>
      <c r="AA170" s="310" t="str">
        <f>IF(AA169="","",VLOOKUP(AA169,'シフト記号表（勤務時間帯）'!$C$6:$K$35,9,FALSE))</f>
        <v/>
      </c>
      <c r="AB170" s="310" t="str">
        <f>IF(AB169="","",VLOOKUP(AB169,'シフト記号表（勤務時間帯）'!$C$6:$K$35,9,FALSE))</f>
        <v/>
      </c>
      <c r="AC170" s="310" t="str">
        <f>IF(AC169="","",VLOOKUP(AC169,'シフト記号表（勤務時間帯）'!$C$6:$K$35,9,FALSE))</f>
        <v/>
      </c>
      <c r="AD170" s="310" t="str">
        <f>IF(AD169="","",VLOOKUP(AD169,'シフト記号表（勤務時間帯）'!$C$6:$K$35,9,FALSE))</f>
        <v/>
      </c>
      <c r="AE170" s="310" t="str">
        <f>IF(AE169="","",VLOOKUP(AE169,'シフト記号表（勤務時間帯）'!$C$6:$K$35,9,FALSE))</f>
        <v/>
      </c>
      <c r="AF170" s="311" t="str">
        <f>IF(AF169="","",VLOOKUP(AF169,'シフト記号表（勤務時間帯）'!$C$6:$K$35,9,FALSE))</f>
        <v/>
      </c>
      <c r="AG170" s="309" t="str">
        <f>IF(AG169="","",VLOOKUP(AG169,'シフト記号表（勤務時間帯）'!$C$6:$K$35,9,FALSE))</f>
        <v/>
      </c>
      <c r="AH170" s="310" t="str">
        <f>IF(AH169="","",VLOOKUP(AH169,'シフト記号表（勤務時間帯）'!$C$6:$K$35,9,FALSE))</f>
        <v/>
      </c>
      <c r="AI170" s="310" t="str">
        <f>IF(AI169="","",VLOOKUP(AI169,'シフト記号表（勤務時間帯）'!$C$6:$K$35,9,FALSE))</f>
        <v/>
      </c>
      <c r="AJ170" s="310" t="str">
        <f>IF(AJ169="","",VLOOKUP(AJ169,'シフト記号表（勤務時間帯）'!$C$6:$K$35,9,FALSE))</f>
        <v/>
      </c>
      <c r="AK170" s="310" t="str">
        <f>IF(AK169="","",VLOOKUP(AK169,'シフト記号表（勤務時間帯）'!$C$6:$K$35,9,FALSE))</f>
        <v/>
      </c>
      <c r="AL170" s="310" t="str">
        <f>IF(AL169="","",VLOOKUP(AL169,'シフト記号表（勤務時間帯）'!$C$6:$K$35,9,FALSE))</f>
        <v/>
      </c>
      <c r="AM170" s="311" t="str">
        <f>IF(AM169="","",VLOOKUP(AM169,'シフト記号表（勤務時間帯）'!$C$6:$K$35,9,FALSE))</f>
        <v/>
      </c>
      <c r="AN170" s="309" t="str">
        <f>IF(AN169="","",VLOOKUP(AN169,'シフト記号表（勤務時間帯）'!$C$6:$K$35,9,FALSE))</f>
        <v/>
      </c>
      <c r="AO170" s="310" t="str">
        <f>IF(AO169="","",VLOOKUP(AO169,'シフト記号表（勤務時間帯）'!$C$6:$K$35,9,FALSE))</f>
        <v/>
      </c>
      <c r="AP170" s="310" t="str">
        <f>IF(AP169="","",VLOOKUP(AP169,'シフト記号表（勤務時間帯）'!$C$6:$K$35,9,FALSE))</f>
        <v/>
      </c>
      <c r="AQ170" s="310" t="str">
        <f>IF(AQ169="","",VLOOKUP(AQ169,'シフト記号表（勤務時間帯）'!$C$6:$K$35,9,FALSE))</f>
        <v/>
      </c>
      <c r="AR170" s="310" t="str">
        <f>IF(AR169="","",VLOOKUP(AR169,'シフト記号表（勤務時間帯）'!$C$6:$K$35,9,FALSE))</f>
        <v/>
      </c>
      <c r="AS170" s="310" t="str">
        <f>IF(AS169="","",VLOOKUP(AS169,'シフト記号表（勤務時間帯）'!$C$6:$K$35,9,FALSE))</f>
        <v/>
      </c>
      <c r="AT170" s="311" t="str">
        <f>IF(AT169="","",VLOOKUP(AT169,'シフト記号表（勤務時間帯）'!$C$6:$K$35,9,FALSE))</f>
        <v/>
      </c>
      <c r="AU170" s="309" t="str">
        <f>IF(AU169="","",VLOOKUP(AU169,'シフト記号表（勤務時間帯）'!$C$6:$K$35,9,FALSE))</f>
        <v/>
      </c>
      <c r="AV170" s="310" t="str">
        <f>IF(AV169="","",VLOOKUP(AV169,'シフト記号表（勤務時間帯）'!$C$6:$K$35,9,FALSE))</f>
        <v/>
      </c>
      <c r="AW170" s="310" t="str">
        <f>IF(AW169="","",VLOOKUP(AW169,'シフト記号表（勤務時間帯）'!$C$6:$K$35,9,FALSE))</f>
        <v/>
      </c>
      <c r="AX170" s="1009">
        <f>IF($BB$3="４週",SUM(S170:AT170),IF($BB$3="暦月",SUM(S170:AW170),""))</f>
        <v>0</v>
      </c>
      <c r="AY170" s="1010"/>
      <c r="AZ170" s="1011">
        <f>IF($BB$3="４週",AX170/4,IF($BB$3="暦月",'勤務形態一覧表（100名）'!AX170/('勤務形態一覧表（100名）'!$BB$8/7),""))</f>
        <v>0</v>
      </c>
      <c r="BA170" s="1012"/>
      <c r="BB170" s="1060"/>
      <c r="BC170" s="961"/>
      <c r="BD170" s="961"/>
      <c r="BE170" s="961"/>
      <c r="BF170" s="962"/>
    </row>
    <row r="171" spans="2:58" ht="20.25" customHeight="1" x14ac:dyDescent="0.2">
      <c r="B171" s="939"/>
      <c r="C171" s="1048"/>
      <c r="D171" s="1049"/>
      <c r="E171" s="1050"/>
      <c r="F171" s="369">
        <f>C169</f>
        <v>0</v>
      </c>
      <c r="G171" s="1024"/>
      <c r="H171" s="954"/>
      <c r="I171" s="955"/>
      <c r="J171" s="955"/>
      <c r="K171" s="956"/>
      <c r="L171" s="1029"/>
      <c r="M171" s="1030"/>
      <c r="N171" s="1030"/>
      <c r="O171" s="1031"/>
      <c r="P171" s="1013" t="s">
        <v>521</v>
      </c>
      <c r="Q171" s="1014"/>
      <c r="R171" s="1015"/>
      <c r="S171" s="313" t="str">
        <f>IF(S169="","",VLOOKUP(S169,'シフト記号表（勤務時間帯）'!$C$6:$U$35,19,FALSE))</f>
        <v/>
      </c>
      <c r="T171" s="314" t="str">
        <f>IF(T169="","",VLOOKUP(T169,'シフト記号表（勤務時間帯）'!$C$6:$U$35,19,FALSE))</f>
        <v/>
      </c>
      <c r="U171" s="314" t="str">
        <f>IF(U169="","",VLOOKUP(U169,'シフト記号表（勤務時間帯）'!$C$6:$U$35,19,FALSE))</f>
        <v/>
      </c>
      <c r="V171" s="314" t="str">
        <f>IF(V169="","",VLOOKUP(V169,'シフト記号表（勤務時間帯）'!$C$6:$U$35,19,FALSE))</f>
        <v/>
      </c>
      <c r="W171" s="314" t="str">
        <f>IF(W169="","",VLOOKUP(W169,'シフト記号表（勤務時間帯）'!$C$6:$U$35,19,FALSE))</f>
        <v/>
      </c>
      <c r="X171" s="314" t="str">
        <f>IF(X169="","",VLOOKUP(X169,'シフト記号表（勤務時間帯）'!$C$6:$U$35,19,FALSE))</f>
        <v/>
      </c>
      <c r="Y171" s="315" t="str">
        <f>IF(Y169="","",VLOOKUP(Y169,'シフト記号表（勤務時間帯）'!$C$6:$U$35,19,FALSE))</f>
        <v/>
      </c>
      <c r="Z171" s="313" t="str">
        <f>IF(Z169="","",VLOOKUP(Z169,'シフト記号表（勤務時間帯）'!$C$6:$U$35,19,FALSE))</f>
        <v/>
      </c>
      <c r="AA171" s="314" t="str">
        <f>IF(AA169="","",VLOOKUP(AA169,'シフト記号表（勤務時間帯）'!$C$6:$U$35,19,FALSE))</f>
        <v/>
      </c>
      <c r="AB171" s="314" t="str">
        <f>IF(AB169="","",VLOOKUP(AB169,'シフト記号表（勤務時間帯）'!$C$6:$U$35,19,FALSE))</f>
        <v/>
      </c>
      <c r="AC171" s="314" t="str">
        <f>IF(AC169="","",VLOOKUP(AC169,'シフト記号表（勤務時間帯）'!$C$6:$U$35,19,FALSE))</f>
        <v/>
      </c>
      <c r="AD171" s="314" t="str">
        <f>IF(AD169="","",VLOOKUP(AD169,'シフト記号表（勤務時間帯）'!$C$6:$U$35,19,FALSE))</f>
        <v/>
      </c>
      <c r="AE171" s="314" t="str">
        <f>IF(AE169="","",VLOOKUP(AE169,'シフト記号表（勤務時間帯）'!$C$6:$U$35,19,FALSE))</f>
        <v/>
      </c>
      <c r="AF171" s="315" t="str">
        <f>IF(AF169="","",VLOOKUP(AF169,'シフト記号表（勤務時間帯）'!$C$6:$U$35,19,FALSE))</f>
        <v/>
      </c>
      <c r="AG171" s="313" t="str">
        <f>IF(AG169="","",VLOOKUP(AG169,'シフト記号表（勤務時間帯）'!$C$6:$U$35,19,FALSE))</f>
        <v/>
      </c>
      <c r="AH171" s="314" t="str">
        <f>IF(AH169="","",VLOOKUP(AH169,'シフト記号表（勤務時間帯）'!$C$6:$U$35,19,FALSE))</f>
        <v/>
      </c>
      <c r="AI171" s="314" t="str">
        <f>IF(AI169="","",VLOOKUP(AI169,'シフト記号表（勤務時間帯）'!$C$6:$U$35,19,FALSE))</f>
        <v/>
      </c>
      <c r="AJ171" s="314" t="str">
        <f>IF(AJ169="","",VLOOKUP(AJ169,'シフト記号表（勤務時間帯）'!$C$6:$U$35,19,FALSE))</f>
        <v/>
      </c>
      <c r="AK171" s="314" t="str">
        <f>IF(AK169="","",VLOOKUP(AK169,'シフト記号表（勤務時間帯）'!$C$6:$U$35,19,FALSE))</f>
        <v/>
      </c>
      <c r="AL171" s="314" t="str">
        <f>IF(AL169="","",VLOOKUP(AL169,'シフト記号表（勤務時間帯）'!$C$6:$U$35,19,FALSE))</f>
        <v/>
      </c>
      <c r="AM171" s="315" t="str">
        <f>IF(AM169="","",VLOOKUP(AM169,'シフト記号表（勤務時間帯）'!$C$6:$U$35,19,FALSE))</f>
        <v/>
      </c>
      <c r="AN171" s="313" t="str">
        <f>IF(AN169="","",VLOOKUP(AN169,'シフト記号表（勤務時間帯）'!$C$6:$U$35,19,FALSE))</f>
        <v/>
      </c>
      <c r="AO171" s="314" t="str">
        <f>IF(AO169="","",VLOOKUP(AO169,'シフト記号表（勤務時間帯）'!$C$6:$U$35,19,FALSE))</f>
        <v/>
      </c>
      <c r="AP171" s="314" t="str">
        <f>IF(AP169="","",VLOOKUP(AP169,'シフト記号表（勤務時間帯）'!$C$6:$U$35,19,FALSE))</f>
        <v/>
      </c>
      <c r="AQ171" s="314" t="str">
        <f>IF(AQ169="","",VLOOKUP(AQ169,'シフト記号表（勤務時間帯）'!$C$6:$U$35,19,FALSE))</f>
        <v/>
      </c>
      <c r="AR171" s="314" t="str">
        <f>IF(AR169="","",VLOOKUP(AR169,'シフト記号表（勤務時間帯）'!$C$6:$U$35,19,FALSE))</f>
        <v/>
      </c>
      <c r="AS171" s="314" t="str">
        <f>IF(AS169="","",VLOOKUP(AS169,'シフト記号表（勤務時間帯）'!$C$6:$U$35,19,FALSE))</f>
        <v/>
      </c>
      <c r="AT171" s="315" t="str">
        <f>IF(AT169="","",VLOOKUP(AT169,'シフト記号表（勤務時間帯）'!$C$6:$U$35,19,FALSE))</f>
        <v/>
      </c>
      <c r="AU171" s="313" t="str">
        <f>IF(AU169="","",VLOOKUP(AU169,'シフト記号表（勤務時間帯）'!$C$6:$U$35,19,FALSE))</f>
        <v/>
      </c>
      <c r="AV171" s="314" t="str">
        <f>IF(AV169="","",VLOOKUP(AV169,'シフト記号表（勤務時間帯）'!$C$6:$U$35,19,FALSE))</f>
        <v/>
      </c>
      <c r="AW171" s="314" t="str">
        <f>IF(AW169="","",VLOOKUP(AW169,'シフト記号表（勤務時間帯）'!$C$6:$U$35,19,FALSE))</f>
        <v/>
      </c>
      <c r="AX171" s="1016">
        <f>IF($BB$3="４週",SUM(S171:AT171),IF($BB$3="暦月",SUM(S171:AW171),""))</f>
        <v>0</v>
      </c>
      <c r="AY171" s="1017"/>
      <c r="AZ171" s="1018">
        <f>IF($BB$3="４週",AX171/4,IF($BB$3="暦月",'勤務形態一覧表（100名）'!AX171/('勤務形態一覧表（100名）'!$BB$8/7),""))</f>
        <v>0</v>
      </c>
      <c r="BA171" s="1019"/>
      <c r="BB171" s="1061"/>
      <c r="BC171" s="1030"/>
      <c r="BD171" s="1030"/>
      <c r="BE171" s="1030"/>
      <c r="BF171" s="1031"/>
    </row>
    <row r="172" spans="2:58" ht="20.25" customHeight="1" x14ac:dyDescent="0.2">
      <c r="B172" s="939">
        <f>B169+1</f>
        <v>51</v>
      </c>
      <c r="C172" s="1042"/>
      <c r="D172" s="1043"/>
      <c r="E172" s="1044"/>
      <c r="F172" s="316"/>
      <c r="G172" s="1023"/>
      <c r="H172" s="1025"/>
      <c r="I172" s="955"/>
      <c r="J172" s="955"/>
      <c r="K172" s="956"/>
      <c r="L172" s="1026"/>
      <c r="M172" s="1027"/>
      <c r="N172" s="1027"/>
      <c r="O172" s="1028"/>
      <c r="P172" s="1032" t="s">
        <v>806</v>
      </c>
      <c r="Q172" s="1033"/>
      <c r="R172" s="1034"/>
      <c r="S172" s="366"/>
      <c r="T172" s="367"/>
      <c r="U172" s="367"/>
      <c r="V172" s="367"/>
      <c r="W172" s="367"/>
      <c r="X172" s="367"/>
      <c r="Y172" s="368"/>
      <c r="Z172" s="366"/>
      <c r="AA172" s="367"/>
      <c r="AB172" s="367"/>
      <c r="AC172" s="367"/>
      <c r="AD172" s="367"/>
      <c r="AE172" s="367"/>
      <c r="AF172" s="368"/>
      <c r="AG172" s="366"/>
      <c r="AH172" s="367"/>
      <c r="AI172" s="367"/>
      <c r="AJ172" s="367"/>
      <c r="AK172" s="367"/>
      <c r="AL172" s="367"/>
      <c r="AM172" s="368"/>
      <c r="AN172" s="366"/>
      <c r="AO172" s="367"/>
      <c r="AP172" s="367"/>
      <c r="AQ172" s="367"/>
      <c r="AR172" s="367"/>
      <c r="AS172" s="367"/>
      <c r="AT172" s="368"/>
      <c r="AU172" s="366"/>
      <c r="AV172" s="367"/>
      <c r="AW172" s="367"/>
      <c r="AX172" s="1109"/>
      <c r="AY172" s="1110"/>
      <c r="AZ172" s="1111"/>
      <c r="BA172" s="1112"/>
      <c r="BB172" s="1059"/>
      <c r="BC172" s="1027"/>
      <c r="BD172" s="1027"/>
      <c r="BE172" s="1027"/>
      <c r="BF172" s="1028"/>
    </row>
    <row r="173" spans="2:58" ht="20.25" customHeight="1" x14ac:dyDescent="0.2">
      <c r="B173" s="939"/>
      <c r="C173" s="1045"/>
      <c r="D173" s="1046"/>
      <c r="E173" s="1047"/>
      <c r="F173" s="308"/>
      <c r="G173" s="950"/>
      <c r="H173" s="954"/>
      <c r="I173" s="955"/>
      <c r="J173" s="955"/>
      <c r="K173" s="956"/>
      <c r="L173" s="960"/>
      <c r="M173" s="961"/>
      <c r="N173" s="961"/>
      <c r="O173" s="962"/>
      <c r="P173" s="1006" t="s">
        <v>520</v>
      </c>
      <c r="Q173" s="1007"/>
      <c r="R173" s="1008"/>
      <c r="S173" s="309" t="str">
        <f>IF(S172="","",VLOOKUP(S172,'シフト記号表（勤務時間帯）'!$C$6:$K$35,9,FALSE))</f>
        <v/>
      </c>
      <c r="T173" s="310" t="str">
        <f>IF(T172="","",VLOOKUP(T172,'シフト記号表（勤務時間帯）'!$C$6:$K$35,9,FALSE))</f>
        <v/>
      </c>
      <c r="U173" s="310" t="str">
        <f>IF(U172="","",VLOOKUP(U172,'シフト記号表（勤務時間帯）'!$C$6:$K$35,9,FALSE))</f>
        <v/>
      </c>
      <c r="V173" s="310" t="str">
        <f>IF(V172="","",VLOOKUP(V172,'シフト記号表（勤務時間帯）'!$C$6:$K$35,9,FALSE))</f>
        <v/>
      </c>
      <c r="W173" s="310" t="str">
        <f>IF(W172="","",VLOOKUP(W172,'シフト記号表（勤務時間帯）'!$C$6:$K$35,9,FALSE))</f>
        <v/>
      </c>
      <c r="X173" s="310" t="str">
        <f>IF(X172="","",VLOOKUP(X172,'シフト記号表（勤務時間帯）'!$C$6:$K$35,9,FALSE))</f>
        <v/>
      </c>
      <c r="Y173" s="311" t="str">
        <f>IF(Y172="","",VLOOKUP(Y172,'シフト記号表（勤務時間帯）'!$C$6:$K$35,9,FALSE))</f>
        <v/>
      </c>
      <c r="Z173" s="309" t="str">
        <f>IF(Z172="","",VLOOKUP(Z172,'シフト記号表（勤務時間帯）'!$C$6:$K$35,9,FALSE))</f>
        <v/>
      </c>
      <c r="AA173" s="310" t="str">
        <f>IF(AA172="","",VLOOKUP(AA172,'シフト記号表（勤務時間帯）'!$C$6:$K$35,9,FALSE))</f>
        <v/>
      </c>
      <c r="AB173" s="310" t="str">
        <f>IF(AB172="","",VLOOKUP(AB172,'シフト記号表（勤務時間帯）'!$C$6:$K$35,9,FALSE))</f>
        <v/>
      </c>
      <c r="AC173" s="310" t="str">
        <f>IF(AC172="","",VLOOKUP(AC172,'シフト記号表（勤務時間帯）'!$C$6:$K$35,9,FALSE))</f>
        <v/>
      </c>
      <c r="AD173" s="310" t="str">
        <f>IF(AD172="","",VLOOKUP(AD172,'シフト記号表（勤務時間帯）'!$C$6:$K$35,9,FALSE))</f>
        <v/>
      </c>
      <c r="AE173" s="310" t="str">
        <f>IF(AE172="","",VLOOKUP(AE172,'シフト記号表（勤務時間帯）'!$C$6:$K$35,9,FALSE))</f>
        <v/>
      </c>
      <c r="AF173" s="311" t="str">
        <f>IF(AF172="","",VLOOKUP(AF172,'シフト記号表（勤務時間帯）'!$C$6:$K$35,9,FALSE))</f>
        <v/>
      </c>
      <c r="AG173" s="309" t="str">
        <f>IF(AG172="","",VLOOKUP(AG172,'シフト記号表（勤務時間帯）'!$C$6:$K$35,9,FALSE))</f>
        <v/>
      </c>
      <c r="AH173" s="310" t="str">
        <f>IF(AH172="","",VLOOKUP(AH172,'シフト記号表（勤務時間帯）'!$C$6:$K$35,9,FALSE))</f>
        <v/>
      </c>
      <c r="AI173" s="310" t="str">
        <f>IF(AI172="","",VLOOKUP(AI172,'シフト記号表（勤務時間帯）'!$C$6:$K$35,9,FALSE))</f>
        <v/>
      </c>
      <c r="AJ173" s="310" t="str">
        <f>IF(AJ172="","",VLOOKUP(AJ172,'シフト記号表（勤務時間帯）'!$C$6:$K$35,9,FALSE))</f>
        <v/>
      </c>
      <c r="AK173" s="310" t="str">
        <f>IF(AK172="","",VLOOKUP(AK172,'シフト記号表（勤務時間帯）'!$C$6:$K$35,9,FALSE))</f>
        <v/>
      </c>
      <c r="AL173" s="310" t="str">
        <f>IF(AL172="","",VLOOKUP(AL172,'シフト記号表（勤務時間帯）'!$C$6:$K$35,9,FALSE))</f>
        <v/>
      </c>
      <c r="AM173" s="311" t="str">
        <f>IF(AM172="","",VLOOKUP(AM172,'シフト記号表（勤務時間帯）'!$C$6:$K$35,9,FALSE))</f>
        <v/>
      </c>
      <c r="AN173" s="309" t="str">
        <f>IF(AN172="","",VLOOKUP(AN172,'シフト記号表（勤務時間帯）'!$C$6:$K$35,9,FALSE))</f>
        <v/>
      </c>
      <c r="AO173" s="310" t="str">
        <f>IF(AO172="","",VLOOKUP(AO172,'シフト記号表（勤務時間帯）'!$C$6:$K$35,9,FALSE))</f>
        <v/>
      </c>
      <c r="AP173" s="310" t="str">
        <f>IF(AP172="","",VLOOKUP(AP172,'シフト記号表（勤務時間帯）'!$C$6:$K$35,9,FALSE))</f>
        <v/>
      </c>
      <c r="AQ173" s="310" t="str">
        <f>IF(AQ172="","",VLOOKUP(AQ172,'シフト記号表（勤務時間帯）'!$C$6:$K$35,9,FALSE))</f>
        <v/>
      </c>
      <c r="AR173" s="310" t="str">
        <f>IF(AR172="","",VLOOKUP(AR172,'シフト記号表（勤務時間帯）'!$C$6:$K$35,9,FALSE))</f>
        <v/>
      </c>
      <c r="AS173" s="310" t="str">
        <f>IF(AS172="","",VLOOKUP(AS172,'シフト記号表（勤務時間帯）'!$C$6:$K$35,9,FALSE))</f>
        <v/>
      </c>
      <c r="AT173" s="311" t="str">
        <f>IF(AT172="","",VLOOKUP(AT172,'シフト記号表（勤務時間帯）'!$C$6:$K$35,9,FALSE))</f>
        <v/>
      </c>
      <c r="AU173" s="309" t="str">
        <f>IF(AU172="","",VLOOKUP(AU172,'シフト記号表（勤務時間帯）'!$C$6:$K$35,9,FALSE))</f>
        <v/>
      </c>
      <c r="AV173" s="310" t="str">
        <f>IF(AV172="","",VLOOKUP(AV172,'シフト記号表（勤務時間帯）'!$C$6:$K$35,9,FALSE))</f>
        <v/>
      </c>
      <c r="AW173" s="310" t="str">
        <f>IF(AW172="","",VLOOKUP(AW172,'シフト記号表（勤務時間帯）'!$C$6:$K$35,9,FALSE))</f>
        <v/>
      </c>
      <c r="AX173" s="1009">
        <f>IF($BB$3="４週",SUM(S173:AT173),IF($BB$3="暦月",SUM(S173:AW173),""))</f>
        <v>0</v>
      </c>
      <c r="AY173" s="1010"/>
      <c r="AZ173" s="1011">
        <f>IF($BB$3="４週",AX173/4,IF($BB$3="暦月",'勤務形態一覧表（100名）'!AX173/('勤務形態一覧表（100名）'!$BB$8/7),""))</f>
        <v>0</v>
      </c>
      <c r="BA173" s="1012"/>
      <c r="BB173" s="1060"/>
      <c r="BC173" s="961"/>
      <c r="BD173" s="961"/>
      <c r="BE173" s="961"/>
      <c r="BF173" s="962"/>
    </row>
    <row r="174" spans="2:58" ht="20.25" customHeight="1" x14ac:dyDescent="0.2">
      <c r="B174" s="939"/>
      <c r="C174" s="1048"/>
      <c r="D174" s="1049"/>
      <c r="E174" s="1050"/>
      <c r="F174" s="369">
        <f>C172</f>
        <v>0</v>
      </c>
      <c r="G174" s="1024"/>
      <c r="H174" s="954"/>
      <c r="I174" s="955"/>
      <c r="J174" s="955"/>
      <c r="K174" s="956"/>
      <c r="L174" s="1029"/>
      <c r="M174" s="1030"/>
      <c r="N174" s="1030"/>
      <c r="O174" s="1031"/>
      <c r="P174" s="1013" t="s">
        <v>521</v>
      </c>
      <c r="Q174" s="1014"/>
      <c r="R174" s="1015"/>
      <c r="S174" s="313" t="str">
        <f>IF(S172="","",VLOOKUP(S172,'シフト記号表（勤務時間帯）'!$C$6:$U$35,19,FALSE))</f>
        <v/>
      </c>
      <c r="T174" s="314" t="str">
        <f>IF(T172="","",VLOOKUP(T172,'シフト記号表（勤務時間帯）'!$C$6:$U$35,19,FALSE))</f>
        <v/>
      </c>
      <c r="U174" s="314" t="str">
        <f>IF(U172="","",VLOOKUP(U172,'シフト記号表（勤務時間帯）'!$C$6:$U$35,19,FALSE))</f>
        <v/>
      </c>
      <c r="V174" s="314" t="str">
        <f>IF(V172="","",VLOOKUP(V172,'シフト記号表（勤務時間帯）'!$C$6:$U$35,19,FALSE))</f>
        <v/>
      </c>
      <c r="W174" s="314" t="str">
        <f>IF(W172="","",VLOOKUP(W172,'シフト記号表（勤務時間帯）'!$C$6:$U$35,19,FALSE))</f>
        <v/>
      </c>
      <c r="X174" s="314" t="str">
        <f>IF(X172="","",VLOOKUP(X172,'シフト記号表（勤務時間帯）'!$C$6:$U$35,19,FALSE))</f>
        <v/>
      </c>
      <c r="Y174" s="315" t="str">
        <f>IF(Y172="","",VLOOKUP(Y172,'シフト記号表（勤務時間帯）'!$C$6:$U$35,19,FALSE))</f>
        <v/>
      </c>
      <c r="Z174" s="313" t="str">
        <f>IF(Z172="","",VLOOKUP(Z172,'シフト記号表（勤務時間帯）'!$C$6:$U$35,19,FALSE))</f>
        <v/>
      </c>
      <c r="AA174" s="314" t="str">
        <f>IF(AA172="","",VLOOKUP(AA172,'シフト記号表（勤務時間帯）'!$C$6:$U$35,19,FALSE))</f>
        <v/>
      </c>
      <c r="AB174" s="314" t="str">
        <f>IF(AB172="","",VLOOKUP(AB172,'シフト記号表（勤務時間帯）'!$C$6:$U$35,19,FALSE))</f>
        <v/>
      </c>
      <c r="AC174" s="314" t="str">
        <f>IF(AC172="","",VLOOKUP(AC172,'シフト記号表（勤務時間帯）'!$C$6:$U$35,19,FALSE))</f>
        <v/>
      </c>
      <c r="AD174" s="314" t="str">
        <f>IF(AD172="","",VLOOKUP(AD172,'シフト記号表（勤務時間帯）'!$C$6:$U$35,19,FALSE))</f>
        <v/>
      </c>
      <c r="AE174" s="314" t="str">
        <f>IF(AE172="","",VLOOKUP(AE172,'シフト記号表（勤務時間帯）'!$C$6:$U$35,19,FALSE))</f>
        <v/>
      </c>
      <c r="AF174" s="315" t="str">
        <f>IF(AF172="","",VLOOKUP(AF172,'シフト記号表（勤務時間帯）'!$C$6:$U$35,19,FALSE))</f>
        <v/>
      </c>
      <c r="AG174" s="313" t="str">
        <f>IF(AG172="","",VLOOKUP(AG172,'シフト記号表（勤務時間帯）'!$C$6:$U$35,19,FALSE))</f>
        <v/>
      </c>
      <c r="AH174" s="314" t="str">
        <f>IF(AH172="","",VLOOKUP(AH172,'シフト記号表（勤務時間帯）'!$C$6:$U$35,19,FALSE))</f>
        <v/>
      </c>
      <c r="AI174" s="314" t="str">
        <f>IF(AI172="","",VLOOKUP(AI172,'シフト記号表（勤務時間帯）'!$C$6:$U$35,19,FALSE))</f>
        <v/>
      </c>
      <c r="AJ174" s="314" t="str">
        <f>IF(AJ172="","",VLOOKUP(AJ172,'シフト記号表（勤務時間帯）'!$C$6:$U$35,19,FALSE))</f>
        <v/>
      </c>
      <c r="AK174" s="314" t="str">
        <f>IF(AK172="","",VLOOKUP(AK172,'シフト記号表（勤務時間帯）'!$C$6:$U$35,19,FALSE))</f>
        <v/>
      </c>
      <c r="AL174" s="314" t="str">
        <f>IF(AL172="","",VLOOKUP(AL172,'シフト記号表（勤務時間帯）'!$C$6:$U$35,19,FALSE))</f>
        <v/>
      </c>
      <c r="AM174" s="315" t="str">
        <f>IF(AM172="","",VLOOKUP(AM172,'シフト記号表（勤務時間帯）'!$C$6:$U$35,19,FALSE))</f>
        <v/>
      </c>
      <c r="AN174" s="313" t="str">
        <f>IF(AN172="","",VLOOKUP(AN172,'シフト記号表（勤務時間帯）'!$C$6:$U$35,19,FALSE))</f>
        <v/>
      </c>
      <c r="AO174" s="314" t="str">
        <f>IF(AO172="","",VLOOKUP(AO172,'シフト記号表（勤務時間帯）'!$C$6:$U$35,19,FALSE))</f>
        <v/>
      </c>
      <c r="AP174" s="314" t="str">
        <f>IF(AP172="","",VLOOKUP(AP172,'シフト記号表（勤務時間帯）'!$C$6:$U$35,19,FALSE))</f>
        <v/>
      </c>
      <c r="AQ174" s="314" t="str">
        <f>IF(AQ172="","",VLOOKUP(AQ172,'シフト記号表（勤務時間帯）'!$C$6:$U$35,19,FALSE))</f>
        <v/>
      </c>
      <c r="AR174" s="314" t="str">
        <f>IF(AR172="","",VLOOKUP(AR172,'シフト記号表（勤務時間帯）'!$C$6:$U$35,19,FALSE))</f>
        <v/>
      </c>
      <c r="AS174" s="314" t="str">
        <f>IF(AS172="","",VLOOKUP(AS172,'シフト記号表（勤務時間帯）'!$C$6:$U$35,19,FALSE))</f>
        <v/>
      </c>
      <c r="AT174" s="315" t="str">
        <f>IF(AT172="","",VLOOKUP(AT172,'シフト記号表（勤務時間帯）'!$C$6:$U$35,19,FALSE))</f>
        <v/>
      </c>
      <c r="AU174" s="313" t="str">
        <f>IF(AU172="","",VLOOKUP(AU172,'シフト記号表（勤務時間帯）'!$C$6:$U$35,19,FALSE))</f>
        <v/>
      </c>
      <c r="AV174" s="314" t="str">
        <f>IF(AV172="","",VLOOKUP(AV172,'シフト記号表（勤務時間帯）'!$C$6:$U$35,19,FALSE))</f>
        <v/>
      </c>
      <c r="AW174" s="314" t="str">
        <f>IF(AW172="","",VLOOKUP(AW172,'シフト記号表（勤務時間帯）'!$C$6:$U$35,19,FALSE))</f>
        <v/>
      </c>
      <c r="AX174" s="1016">
        <f>IF($BB$3="４週",SUM(S174:AT174),IF($BB$3="暦月",SUM(S174:AW174),""))</f>
        <v>0</v>
      </c>
      <c r="AY174" s="1017"/>
      <c r="AZ174" s="1018">
        <f>IF($BB$3="４週",AX174/4,IF($BB$3="暦月",'勤務形態一覧表（100名）'!AX174/('勤務形態一覧表（100名）'!$BB$8/7),""))</f>
        <v>0</v>
      </c>
      <c r="BA174" s="1019"/>
      <c r="BB174" s="1061"/>
      <c r="BC174" s="1030"/>
      <c r="BD174" s="1030"/>
      <c r="BE174" s="1030"/>
      <c r="BF174" s="1031"/>
    </row>
    <row r="175" spans="2:58" ht="20.25" customHeight="1" x14ac:dyDescent="0.2">
      <c r="B175" s="939">
        <f>B172+1</f>
        <v>52</v>
      </c>
      <c r="C175" s="1042"/>
      <c r="D175" s="1043"/>
      <c r="E175" s="1044"/>
      <c r="F175" s="316"/>
      <c r="G175" s="1023"/>
      <c r="H175" s="1025"/>
      <c r="I175" s="955"/>
      <c r="J175" s="955"/>
      <c r="K175" s="956"/>
      <c r="L175" s="1026"/>
      <c r="M175" s="1027"/>
      <c r="N175" s="1027"/>
      <c r="O175" s="1028"/>
      <c r="P175" s="1032" t="s">
        <v>806</v>
      </c>
      <c r="Q175" s="1033"/>
      <c r="R175" s="1034"/>
      <c r="S175" s="366"/>
      <c r="T175" s="367"/>
      <c r="U175" s="367"/>
      <c r="V175" s="367"/>
      <c r="W175" s="367"/>
      <c r="X175" s="367"/>
      <c r="Y175" s="368"/>
      <c r="Z175" s="366"/>
      <c r="AA175" s="367"/>
      <c r="AB175" s="367"/>
      <c r="AC175" s="367"/>
      <c r="AD175" s="367"/>
      <c r="AE175" s="367"/>
      <c r="AF175" s="368"/>
      <c r="AG175" s="366"/>
      <c r="AH175" s="367"/>
      <c r="AI175" s="367"/>
      <c r="AJ175" s="367"/>
      <c r="AK175" s="367"/>
      <c r="AL175" s="367"/>
      <c r="AM175" s="368"/>
      <c r="AN175" s="366"/>
      <c r="AO175" s="367"/>
      <c r="AP175" s="367"/>
      <c r="AQ175" s="367"/>
      <c r="AR175" s="367"/>
      <c r="AS175" s="367"/>
      <c r="AT175" s="368"/>
      <c r="AU175" s="366"/>
      <c r="AV175" s="367"/>
      <c r="AW175" s="367"/>
      <c r="AX175" s="1109"/>
      <c r="AY175" s="1110"/>
      <c r="AZ175" s="1111"/>
      <c r="BA175" s="1112"/>
      <c r="BB175" s="1059"/>
      <c r="BC175" s="1027"/>
      <c r="BD175" s="1027"/>
      <c r="BE175" s="1027"/>
      <c r="BF175" s="1028"/>
    </row>
    <row r="176" spans="2:58" ht="20.25" customHeight="1" x14ac:dyDescent="0.2">
      <c r="B176" s="939"/>
      <c r="C176" s="1045"/>
      <c r="D176" s="1046"/>
      <c r="E176" s="1047"/>
      <c r="F176" s="308"/>
      <c r="G176" s="950"/>
      <c r="H176" s="954"/>
      <c r="I176" s="955"/>
      <c r="J176" s="955"/>
      <c r="K176" s="956"/>
      <c r="L176" s="960"/>
      <c r="M176" s="961"/>
      <c r="N176" s="961"/>
      <c r="O176" s="962"/>
      <c r="P176" s="1006" t="s">
        <v>520</v>
      </c>
      <c r="Q176" s="1007"/>
      <c r="R176" s="1008"/>
      <c r="S176" s="309" t="str">
        <f>IF(S175="","",VLOOKUP(S175,'シフト記号表（勤務時間帯）'!$C$6:$K$35,9,FALSE))</f>
        <v/>
      </c>
      <c r="T176" s="310" t="str">
        <f>IF(T175="","",VLOOKUP(T175,'シフト記号表（勤務時間帯）'!$C$6:$K$35,9,FALSE))</f>
        <v/>
      </c>
      <c r="U176" s="310" t="str">
        <f>IF(U175="","",VLOOKUP(U175,'シフト記号表（勤務時間帯）'!$C$6:$K$35,9,FALSE))</f>
        <v/>
      </c>
      <c r="V176" s="310" t="str">
        <f>IF(V175="","",VLOOKUP(V175,'シフト記号表（勤務時間帯）'!$C$6:$K$35,9,FALSE))</f>
        <v/>
      </c>
      <c r="W176" s="310" t="str">
        <f>IF(W175="","",VLOOKUP(W175,'シフト記号表（勤務時間帯）'!$C$6:$K$35,9,FALSE))</f>
        <v/>
      </c>
      <c r="X176" s="310" t="str">
        <f>IF(X175="","",VLOOKUP(X175,'シフト記号表（勤務時間帯）'!$C$6:$K$35,9,FALSE))</f>
        <v/>
      </c>
      <c r="Y176" s="311" t="str">
        <f>IF(Y175="","",VLOOKUP(Y175,'シフト記号表（勤務時間帯）'!$C$6:$K$35,9,FALSE))</f>
        <v/>
      </c>
      <c r="Z176" s="309" t="str">
        <f>IF(Z175="","",VLOOKUP(Z175,'シフト記号表（勤務時間帯）'!$C$6:$K$35,9,FALSE))</f>
        <v/>
      </c>
      <c r="AA176" s="310" t="str">
        <f>IF(AA175="","",VLOOKUP(AA175,'シフト記号表（勤務時間帯）'!$C$6:$K$35,9,FALSE))</f>
        <v/>
      </c>
      <c r="AB176" s="310" t="str">
        <f>IF(AB175="","",VLOOKUP(AB175,'シフト記号表（勤務時間帯）'!$C$6:$K$35,9,FALSE))</f>
        <v/>
      </c>
      <c r="AC176" s="310" t="str">
        <f>IF(AC175="","",VLOOKUP(AC175,'シフト記号表（勤務時間帯）'!$C$6:$K$35,9,FALSE))</f>
        <v/>
      </c>
      <c r="AD176" s="310" t="str">
        <f>IF(AD175="","",VLOOKUP(AD175,'シフト記号表（勤務時間帯）'!$C$6:$K$35,9,FALSE))</f>
        <v/>
      </c>
      <c r="AE176" s="310" t="str">
        <f>IF(AE175="","",VLOOKUP(AE175,'シフト記号表（勤務時間帯）'!$C$6:$K$35,9,FALSE))</f>
        <v/>
      </c>
      <c r="AF176" s="311" t="str">
        <f>IF(AF175="","",VLOOKUP(AF175,'シフト記号表（勤務時間帯）'!$C$6:$K$35,9,FALSE))</f>
        <v/>
      </c>
      <c r="AG176" s="309" t="str">
        <f>IF(AG175="","",VLOOKUP(AG175,'シフト記号表（勤務時間帯）'!$C$6:$K$35,9,FALSE))</f>
        <v/>
      </c>
      <c r="AH176" s="310" t="str">
        <f>IF(AH175="","",VLOOKUP(AH175,'シフト記号表（勤務時間帯）'!$C$6:$K$35,9,FALSE))</f>
        <v/>
      </c>
      <c r="AI176" s="310" t="str">
        <f>IF(AI175="","",VLOOKUP(AI175,'シフト記号表（勤務時間帯）'!$C$6:$K$35,9,FALSE))</f>
        <v/>
      </c>
      <c r="AJ176" s="310" t="str">
        <f>IF(AJ175="","",VLOOKUP(AJ175,'シフト記号表（勤務時間帯）'!$C$6:$K$35,9,FALSE))</f>
        <v/>
      </c>
      <c r="AK176" s="310" t="str">
        <f>IF(AK175="","",VLOOKUP(AK175,'シフト記号表（勤務時間帯）'!$C$6:$K$35,9,FALSE))</f>
        <v/>
      </c>
      <c r="AL176" s="310" t="str">
        <f>IF(AL175="","",VLOOKUP(AL175,'シフト記号表（勤務時間帯）'!$C$6:$K$35,9,FALSE))</f>
        <v/>
      </c>
      <c r="AM176" s="311" t="str">
        <f>IF(AM175="","",VLOOKUP(AM175,'シフト記号表（勤務時間帯）'!$C$6:$K$35,9,FALSE))</f>
        <v/>
      </c>
      <c r="AN176" s="309" t="str">
        <f>IF(AN175="","",VLOOKUP(AN175,'シフト記号表（勤務時間帯）'!$C$6:$K$35,9,FALSE))</f>
        <v/>
      </c>
      <c r="AO176" s="310" t="str">
        <f>IF(AO175="","",VLOOKUP(AO175,'シフト記号表（勤務時間帯）'!$C$6:$K$35,9,FALSE))</f>
        <v/>
      </c>
      <c r="AP176" s="310" t="str">
        <f>IF(AP175="","",VLOOKUP(AP175,'シフト記号表（勤務時間帯）'!$C$6:$K$35,9,FALSE))</f>
        <v/>
      </c>
      <c r="AQ176" s="310" t="str">
        <f>IF(AQ175="","",VLOOKUP(AQ175,'シフト記号表（勤務時間帯）'!$C$6:$K$35,9,FALSE))</f>
        <v/>
      </c>
      <c r="AR176" s="310" t="str">
        <f>IF(AR175="","",VLOOKUP(AR175,'シフト記号表（勤務時間帯）'!$C$6:$K$35,9,FALSE))</f>
        <v/>
      </c>
      <c r="AS176" s="310" t="str">
        <f>IF(AS175="","",VLOOKUP(AS175,'シフト記号表（勤務時間帯）'!$C$6:$K$35,9,FALSE))</f>
        <v/>
      </c>
      <c r="AT176" s="311" t="str">
        <f>IF(AT175="","",VLOOKUP(AT175,'シフト記号表（勤務時間帯）'!$C$6:$K$35,9,FALSE))</f>
        <v/>
      </c>
      <c r="AU176" s="309" t="str">
        <f>IF(AU175="","",VLOOKUP(AU175,'シフト記号表（勤務時間帯）'!$C$6:$K$35,9,FALSE))</f>
        <v/>
      </c>
      <c r="AV176" s="310" t="str">
        <f>IF(AV175="","",VLOOKUP(AV175,'シフト記号表（勤務時間帯）'!$C$6:$K$35,9,FALSE))</f>
        <v/>
      </c>
      <c r="AW176" s="310" t="str">
        <f>IF(AW175="","",VLOOKUP(AW175,'シフト記号表（勤務時間帯）'!$C$6:$K$35,9,FALSE))</f>
        <v/>
      </c>
      <c r="AX176" s="1009">
        <f>IF($BB$3="４週",SUM(S176:AT176),IF($BB$3="暦月",SUM(S176:AW176),""))</f>
        <v>0</v>
      </c>
      <c r="AY176" s="1010"/>
      <c r="AZ176" s="1011">
        <f>IF($BB$3="４週",AX176/4,IF($BB$3="暦月",'勤務形態一覧表（100名）'!AX176/('勤務形態一覧表（100名）'!$BB$8/7),""))</f>
        <v>0</v>
      </c>
      <c r="BA176" s="1012"/>
      <c r="BB176" s="1060"/>
      <c r="BC176" s="961"/>
      <c r="BD176" s="961"/>
      <c r="BE176" s="961"/>
      <c r="BF176" s="962"/>
    </row>
    <row r="177" spans="2:58" ht="20.25" customHeight="1" x14ac:dyDescent="0.2">
      <c r="B177" s="939"/>
      <c r="C177" s="1048"/>
      <c r="D177" s="1049"/>
      <c r="E177" s="1050"/>
      <c r="F177" s="369">
        <f>C175</f>
        <v>0</v>
      </c>
      <c r="G177" s="1024"/>
      <c r="H177" s="954"/>
      <c r="I177" s="955"/>
      <c r="J177" s="955"/>
      <c r="K177" s="956"/>
      <c r="L177" s="1029"/>
      <c r="M177" s="1030"/>
      <c r="N177" s="1030"/>
      <c r="O177" s="1031"/>
      <c r="P177" s="1013" t="s">
        <v>521</v>
      </c>
      <c r="Q177" s="1014"/>
      <c r="R177" s="1015"/>
      <c r="S177" s="313" t="str">
        <f>IF(S175="","",VLOOKUP(S175,'シフト記号表（勤務時間帯）'!$C$6:$U$35,19,FALSE))</f>
        <v/>
      </c>
      <c r="T177" s="314" t="str">
        <f>IF(T175="","",VLOOKUP(T175,'シフト記号表（勤務時間帯）'!$C$6:$U$35,19,FALSE))</f>
        <v/>
      </c>
      <c r="U177" s="314" t="str">
        <f>IF(U175="","",VLOOKUP(U175,'シフト記号表（勤務時間帯）'!$C$6:$U$35,19,FALSE))</f>
        <v/>
      </c>
      <c r="V177" s="314" t="str">
        <f>IF(V175="","",VLOOKUP(V175,'シフト記号表（勤務時間帯）'!$C$6:$U$35,19,FALSE))</f>
        <v/>
      </c>
      <c r="W177" s="314" t="str">
        <f>IF(W175="","",VLOOKUP(W175,'シフト記号表（勤務時間帯）'!$C$6:$U$35,19,FALSE))</f>
        <v/>
      </c>
      <c r="X177" s="314" t="str">
        <f>IF(X175="","",VLOOKUP(X175,'シフト記号表（勤務時間帯）'!$C$6:$U$35,19,FALSE))</f>
        <v/>
      </c>
      <c r="Y177" s="315" t="str">
        <f>IF(Y175="","",VLOOKUP(Y175,'シフト記号表（勤務時間帯）'!$C$6:$U$35,19,FALSE))</f>
        <v/>
      </c>
      <c r="Z177" s="313" t="str">
        <f>IF(Z175="","",VLOOKUP(Z175,'シフト記号表（勤務時間帯）'!$C$6:$U$35,19,FALSE))</f>
        <v/>
      </c>
      <c r="AA177" s="314" t="str">
        <f>IF(AA175="","",VLOOKUP(AA175,'シフト記号表（勤務時間帯）'!$C$6:$U$35,19,FALSE))</f>
        <v/>
      </c>
      <c r="AB177" s="314" t="str">
        <f>IF(AB175="","",VLOOKUP(AB175,'シフト記号表（勤務時間帯）'!$C$6:$U$35,19,FALSE))</f>
        <v/>
      </c>
      <c r="AC177" s="314" t="str">
        <f>IF(AC175="","",VLOOKUP(AC175,'シフト記号表（勤務時間帯）'!$C$6:$U$35,19,FALSE))</f>
        <v/>
      </c>
      <c r="AD177" s="314" t="str">
        <f>IF(AD175="","",VLOOKUP(AD175,'シフト記号表（勤務時間帯）'!$C$6:$U$35,19,FALSE))</f>
        <v/>
      </c>
      <c r="AE177" s="314" t="str">
        <f>IF(AE175="","",VLOOKUP(AE175,'シフト記号表（勤務時間帯）'!$C$6:$U$35,19,FALSE))</f>
        <v/>
      </c>
      <c r="AF177" s="315" t="str">
        <f>IF(AF175="","",VLOOKUP(AF175,'シフト記号表（勤務時間帯）'!$C$6:$U$35,19,FALSE))</f>
        <v/>
      </c>
      <c r="AG177" s="313" t="str">
        <f>IF(AG175="","",VLOOKUP(AG175,'シフト記号表（勤務時間帯）'!$C$6:$U$35,19,FALSE))</f>
        <v/>
      </c>
      <c r="AH177" s="314" t="str">
        <f>IF(AH175="","",VLOOKUP(AH175,'シフト記号表（勤務時間帯）'!$C$6:$U$35,19,FALSE))</f>
        <v/>
      </c>
      <c r="AI177" s="314" t="str">
        <f>IF(AI175="","",VLOOKUP(AI175,'シフト記号表（勤務時間帯）'!$C$6:$U$35,19,FALSE))</f>
        <v/>
      </c>
      <c r="AJ177" s="314" t="str">
        <f>IF(AJ175="","",VLOOKUP(AJ175,'シフト記号表（勤務時間帯）'!$C$6:$U$35,19,FALSE))</f>
        <v/>
      </c>
      <c r="AK177" s="314" t="str">
        <f>IF(AK175="","",VLOOKUP(AK175,'シフト記号表（勤務時間帯）'!$C$6:$U$35,19,FALSE))</f>
        <v/>
      </c>
      <c r="AL177" s="314" t="str">
        <f>IF(AL175="","",VLOOKUP(AL175,'シフト記号表（勤務時間帯）'!$C$6:$U$35,19,FALSE))</f>
        <v/>
      </c>
      <c r="AM177" s="315" t="str">
        <f>IF(AM175="","",VLOOKUP(AM175,'シフト記号表（勤務時間帯）'!$C$6:$U$35,19,FALSE))</f>
        <v/>
      </c>
      <c r="AN177" s="313" t="str">
        <f>IF(AN175="","",VLOOKUP(AN175,'シフト記号表（勤務時間帯）'!$C$6:$U$35,19,FALSE))</f>
        <v/>
      </c>
      <c r="AO177" s="314" t="str">
        <f>IF(AO175="","",VLOOKUP(AO175,'シフト記号表（勤務時間帯）'!$C$6:$U$35,19,FALSE))</f>
        <v/>
      </c>
      <c r="AP177" s="314" t="str">
        <f>IF(AP175="","",VLOOKUP(AP175,'シフト記号表（勤務時間帯）'!$C$6:$U$35,19,FALSE))</f>
        <v/>
      </c>
      <c r="AQ177" s="314" t="str">
        <f>IF(AQ175="","",VLOOKUP(AQ175,'シフト記号表（勤務時間帯）'!$C$6:$U$35,19,FALSE))</f>
        <v/>
      </c>
      <c r="AR177" s="314" t="str">
        <f>IF(AR175="","",VLOOKUP(AR175,'シフト記号表（勤務時間帯）'!$C$6:$U$35,19,FALSE))</f>
        <v/>
      </c>
      <c r="AS177" s="314" t="str">
        <f>IF(AS175="","",VLOOKUP(AS175,'シフト記号表（勤務時間帯）'!$C$6:$U$35,19,FALSE))</f>
        <v/>
      </c>
      <c r="AT177" s="315" t="str">
        <f>IF(AT175="","",VLOOKUP(AT175,'シフト記号表（勤務時間帯）'!$C$6:$U$35,19,FALSE))</f>
        <v/>
      </c>
      <c r="AU177" s="313" t="str">
        <f>IF(AU175="","",VLOOKUP(AU175,'シフト記号表（勤務時間帯）'!$C$6:$U$35,19,FALSE))</f>
        <v/>
      </c>
      <c r="AV177" s="314" t="str">
        <f>IF(AV175="","",VLOOKUP(AV175,'シフト記号表（勤務時間帯）'!$C$6:$U$35,19,FALSE))</f>
        <v/>
      </c>
      <c r="AW177" s="314" t="str">
        <f>IF(AW175="","",VLOOKUP(AW175,'シフト記号表（勤務時間帯）'!$C$6:$U$35,19,FALSE))</f>
        <v/>
      </c>
      <c r="AX177" s="1016">
        <f>IF($BB$3="４週",SUM(S177:AT177),IF($BB$3="暦月",SUM(S177:AW177),""))</f>
        <v>0</v>
      </c>
      <c r="AY177" s="1017"/>
      <c r="AZ177" s="1018">
        <f>IF($BB$3="４週",AX177/4,IF($BB$3="暦月",'勤務形態一覧表（100名）'!AX177/('勤務形態一覧表（100名）'!$BB$8/7),""))</f>
        <v>0</v>
      </c>
      <c r="BA177" s="1019"/>
      <c r="BB177" s="1061"/>
      <c r="BC177" s="1030"/>
      <c r="BD177" s="1030"/>
      <c r="BE177" s="1030"/>
      <c r="BF177" s="1031"/>
    </row>
    <row r="178" spans="2:58" ht="20.25" customHeight="1" x14ac:dyDescent="0.2">
      <c r="B178" s="939">
        <f>B175+1</f>
        <v>53</v>
      </c>
      <c r="C178" s="1042"/>
      <c r="D178" s="1043"/>
      <c r="E178" s="1044"/>
      <c r="F178" s="316"/>
      <c r="G178" s="1023"/>
      <c r="H178" s="1025"/>
      <c r="I178" s="955"/>
      <c r="J178" s="955"/>
      <c r="K178" s="956"/>
      <c r="L178" s="1026"/>
      <c r="M178" s="1027"/>
      <c r="N178" s="1027"/>
      <c r="O178" s="1028"/>
      <c r="P178" s="1032" t="s">
        <v>806</v>
      </c>
      <c r="Q178" s="1033"/>
      <c r="R178" s="1034"/>
      <c r="S178" s="366"/>
      <c r="T178" s="367"/>
      <c r="U178" s="367"/>
      <c r="V178" s="367"/>
      <c r="W178" s="367"/>
      <c r="X178" s="367"/>
      <c r="Y178" s="368"/>
      <c r="Z178" s="366"/>
      <c r="AA178" s="367"/>
      <c r="AB178" s="367"/>
      <c r="AC178" s="367"/>
      <c r="AD178" s="367"/>
      <c r="AE178" s="367"/>
      <c r="AF178" s="368"/>
      <c r="AG178" s="366"/>
      <c r="AH178" s="367"/>
      <c r="AI178" s="367"/>
      <c r="AJ178" s="367"/>
      <c r="AK178" s="367"/>
      <c r="AL178" s="367"/>
      <c r="AM178" s="368"/>
      <c r="AN178" s="366"/>
      <c r="AO178" s="367"/>
      <c r="AP178" s="367"/>
      <c r="AQ178" s="367"/>
      <c r="AR178" s="367"/>
      <c r="AS178" s="367"/>
      <c r="AT178" s="368"/>
      <c r="AU178" s="366"/>
      <c r="AV178" s="367"/>
      <c r="AW178" s="367"/>
      <c r="AX178" s="1109"/>
      <c r="AY178" s="1110"/>
      <c r="AZ178" s="1111"/>
      <c r="BA178" s="1112"/>
      <c r="BB178" s="1059"/>
      <c r="BC178" s="1027"/>
      <c r="BD178" s="1027"/>
      <c r="BE178" s="1027"/>
      <c r="BF178" s="1028"/>
    </row>
    <row r="179" spans="2:58" ht="20.25" customHeight="1" x14ac:dyDescent="0.2">
      <c r="B179" s="939"/>
      <c r="C179" s="1045"/>
      <c r="D179" s="1046"/>
      <c r="E179" s="1047"/>
      <c r="F179" s="308"/>
      <c r="G179" s="950"/>
      <c r="H179" s="954"/>
      <c r="I179" s="955"/>
      <c r="J179" s="955"/>
      <c r="K179" s="956"/>
      <c r="L179" s="960"/>
      <c r="M179" s="961"/>
      <c r="N179" s="961"/>
      <c r="O179" s="962"/>
      <c r="P179" s="1006" t="s">
        <v>520</v>
      </c>
      <c r="Q179" s="1007"/>
      <c r="R179" s="1008"/>
      <c r="S179" s="309" t="str">
        <f>IF(S178="","",VLOOKUP(S178,'シフト記号表（勤務時間帯）'!$C$6:$K$35,9,FALSE))</f>
        <v/>
      </c>
      <c r="T179" s="310" t="str">
        <f>IF(T178="","",VLOOKUP(T178,'シフト記号表（勤務時間帯）'!$C$6:$K$35,9,FALSE))</f>
        <v/>
      </c>
      <c r="U179" s="310" t="str">
        <f>IF(U178="","",VLOOKUP(U178,'シフト記号表（勤務時間帯）'!$C$6:$K$35,9,FALSE))</f>
        <v/>
      </c>
      <c r="V179" s="310" t="str">
        <f>IF(V178="","",VLOOKUP(V178,'シフト記号表（勤務時間帯）'!$C$6:$K$35,9,FALSE))</f>
        <v/>
      </c>
      <c r="W179" s="310" t="str">
        <f>IF(W178="","",VLOOKUP(W178,'シフト記号表（勤務時間帯）'!$C$6:$K$35,9,FALSE))</f>
        <v/>
      </c>
      <c r="X179" s="310" t="str">
        <f>IF(X178="","",VLOOKUP(X178,'シフト記号表（勤務時間帯）'!$C$6:$K$35,9,FALSE))</f>
        <v/>
      </c>
      <c r="Y179" s="311" t="str">
        <f>IF(Y178="","",VLOOKUP(Y178,'シフト記号表（勤務時間帯）'!$C$6:$K$35,9,FALSE))</f>
        <v/>
      </c>
      <c r="Z179" s="309" t="str">
        <f>IF(Z178="","",VLOOKUP(Z178,'シフト記号表（勤務時間帯）'!$C$6:$K$35,9,FALSE))</f>
        <v/>
      </c>
      <c r="AA179" s="310" t="str">
        <f>IF(AA178="","",VLOOKUP(AA178,'シフト記号表（勤務時間帯）'!$C$6:$K$35,9,FALSE))</f>
        <v/>
      </c>
      <c r="AB179" s="310" t="str">
        <f>IF(AB178="","",VLOOKUP(AB178,'シフト記号表（勤務時間帯）'!$C$6:$K$35,9,FALSE))</f>
        <v/>
      </c>
      <c r="AC179" s="310" t="str">
        <f>IF(AC178="","",VLOOKUP(AC178,'シフト記号表（勤務時間帯）'!$C$6:$K$35,9,FALSE))</f>
        <v/>
      </c>
      <c r="AD179" s="310" t="str">
        <f>IF(AD178="","",VLOOKUP(AD178,'シフト記号表（勤務時間帯）'!$C$6:$K$35,9,FALSE))</f>
        <v/>
      </c>
      <c r="AE179" s="310" t="str">
        <f>IF(AE178="","",VLOOKUP(AE178,'シフト記号表（勤務時間帯）'!$C$6:$K$35,9,FALSE))</f>
        <v/>
      </c>
      <c r="AF179" s="311" t="str">
        <f>IF(AF178="","",VLOOKUP(AF178,'シフト記号表（勤務時間帯）'!$C$6:$K$35,9,FALSE))</f>
        <v/>
      </c>
      <c r="AG179" s="309" t="str">
        <f>IF(AG178="","",VLOOKUP(AG178,'シフト記号表（勤務時間帯）'!$C$6:$K$35,9,FALSE))</f>
        <v/>
      </c>
      <c r="AH179" s="310" t="str">
        <f>IF(AH178="","",VLOOKUP(AH178,'シフト記号表（勤務時間帯）'!$C$6:$K$35,9,FALSE))</f>
        <v/>
      </c>
      <c r="AI179" s="310" t="str">
        <f>IF(AI178="","",VLOOKUP(AI178,'シフト記号表（勤務時間帯）'!$C$6:$K$35,9,FALSE))</f>
        <v/>
      </c>
      <c r="AJ179" s="310" t="str">
        <f>IF(AJ178="","",VLOOKUP(AJ178,'シフト記号表（勤務時間帯）'!$C$6:$K$35,9,FALSE))</f>
        <v/>
      </c>
      <c r="AK179" s="310" t="str">
        <f>IF(AK178="","",VLOOKUP(AK178,'シフト記号表（勤務時間帯）'!$C$6:$K$35,9,FALSE))</f>
        <v/>
      </c>
      <c r="AL179" s="310" t="str">
        <f>IF(AL178="","",VLOOKUP(AL178,'シフト記号表（勤務時間帯）'!$C$6:$K$35,9,FALSE))</f>
        <v/>
      </c>
      <c r="AM179" s="311" t="str">
        <f>IF(AM178="","",VLOOKUP(AM178,'シフト記号表（勤務時間帯）'!$C$6:$K$35,9,FALSE))</f>
        <v/>
      </c>
      <c r="AN179" s="309" t="str">
        <f>IF(AN178="","",VLOOKUP(AN178,'シフト記号表（勤務時間帯）'!$C$6:$K$35,9,FALSE))</f>
        <v/>
      </c>
      <c r="AO179" s="310" t="str">
        <f>IF(AO178="","",VLOOKUP(AO178,'シフト記号表（勤務時間帯）'!$C$6:$K$35,9,FALSE))</f>
        <v/>
      </c>
      <c r="AP179" s="310" t="str">
        <f>IF(AP178="","",VLOOKUP(AP178,'シフト記号表（勤務時間帯）'!$C$6:$K$35,9,FALSE))</f>
        <v/>
      </c>
      <c r="AQ179" s="310" t="str">
        <f>IF(AQ178="","",VLOOKUP(AQ178,'シフト記号表（勤務時間帯）'!$C$6:$K$35,9,FALSE))</f>
        <v/>
      </c>
      <c r="AR179" s="310" t="str">
        <f>IF(AR178="","",VLOOKUP(AR178,'シフト記号表（勤務時間帯）'!$C$6:$K$35,9,FALSE))</f>
        <v/>
      </c>
      <c r="AS179" s="310" t="str">
        <f>IF(AS178="","",VLOOKUP(AS178,'シフト記号表（勤務時間帯）'!$C$6:$K$35,9,FALSE))</f>
        <v/>
      </c>
      <c r="AT179" s="311" t="str">
        <f>IF(AT178="","",VLOOKUP(AT178,'シフト記号表（勤務時間帯）'!$C$6:$K$35,9,FALSE))</f>
        <v/>
      </c>
      <c r="AU179" s="309" t="str">
        <f>IF(AU178="","",VLOOKUP(AU178,'シフト記号表（勤務時間帯）'!$C$6:$K$35,9,FALSE))</f>
        <v/>
      </c>
      <c r="AV179" s="310" t="str">
        <f>IF(AV178="","",VLOOKUP(AV178,'シフト記号表（勤務時間帯）'!$C$6:$K$35,9,FALSE))</f>
        <v/>
      </c>
      <c r="AW179" s="310" t="str">
        <f>IF(AW178="","",VLOOKUP(AW178,'シフト記号表（勤務時間帯）'!$C$6:$K$35,9,FALSE))</f>
        <v/>
      </c>
      <c r="AX179" s="1009">
        <f>IF($BB$3="４週",SUM(S179:AT179),IF($BB$3="暦月",SUM(S179:AW179),""))</f>
        <v>0</v>
      </c>
      <c r="AY179" s="1010"/>
      <c r="AZ179" s="1011">
        <f>IF($BB$3="４週",AX179/4,IF($BB$3="暦月",'勤務形態一覧表（100名）'!AX179/('勤務形態一覧表（100名）'!$BB$8/7),""))</f>
        <v>0</v>
      </c>
      <c r="BA179" s="1012"/>
      <c r="BB179" s="1060"/>
      <c r="BC179" s="961"/>
      <c r="BD179" s="961"/>
      <c r="BE179" s="961"/>
      <c r="BF179" s="962"/>
    </row>
    <row r="180" spans="2:58" ht="20.25" customHeight="1" x14ac:dyDescent="0.2">
      <c r="B180" s="939"/>
      <c r="C180" s="1048"/>
      <c r="D180" s="1049"/>
      <c r="E180" s="1050"/>
      <c r="F180" s="369">
        <f>C178</f>
        <v>0</v>
      </c>
      <c r="G180" s="1024"/>
      <c r="H180" s="954"/>
      <c r="I180" s="955"/>
      <c r="J180" s="955"/>
      <c r="K180" s="956"/>
      <c r="L180" s="1029"/>
      <c r="M180" s="1030"/>
      <c r="N180" s="1030"/>
      <c r="O180" s="1031"/>
      <c r="P180" s="1013" t="s">
        <v>521</v>
      </c>
      <c r="Q180" s="1014"/>
      <c r="R180" s="1015"/>
      <c r="S180" s="313" t="str">
        <f>IF(S178="","",VLOOKUP(S178,'シフト記号表（勤務時間帯）'!$C$6:$U$35,19,FALSE))</f>
        <v/>
      </c>
      <c r="T180" s="314" t="str">
        <f>IF(T178="","",VLOOKUP(T178,'シフト記号表（勤務時間帯）'!$C$6:$U$35,19,FALSE))</f>
        <v/>
      </c>
      <c r="U180" s="314" t="str">
        <f>IF(U178="","",VLOOKUP(U178,'シフト記号表（勤務時間帯）'!$C$6:$U$35,19,FALSE))</f>
        <v/>
      </c>
      <c r="V180" s="314" t="str">
        <f>IF(V178="","",VLOOKUP(V178,'シフト記号表（勤務時間帯）'!$C$6:$U$35,19,FALSE))</f>
        <v/>
      </c>
      <c r="W180" s="314" t="str">
        <f>IF(W178="","",VLOOKUP(W178,'シフト記号表（勤務時間帯）'!$C$6:$U$35,19,FALSE))</f>
        <v/>
      </c>
      <c r="X180" s="314" t="str">
        <f>IF(X178="","",VLOOKUP(X178,'シフト記号表（勤務時間帯）'!$C$6:$U$35,19,FALSE))</f>
        <v/>
      </c>
      <c r="Y180" s="315" t="str">
        <f>IF(Y178="","",VLOOKUP(Y178,'シフト記号表（勤務時間帯）'!$C$6:$U$35,19,FALSE))</f>
        <v/>
      </c>
      <c r="Z180" s="313" t="str">
        <f>IF(Z178="","",VLOOKUP(Z178,'シフト記号表（勤務時間帯）'!$C$6:$U$35,19,FALSE))</f>
        <v/>
      </c>
      <c r="AA180" s="314" t="str">
        <f>IF(AA178="","",VLOOKUP(AA178,'シフト記号表（勤務時間帯）'!$C$6:$U$35,19,FALSE))</f>
        <v/>
      </c>
      <c r="AB180" s="314" t="str">
        <f>IF(AB178="","",VLOOKUP(AB178,'シフト記号表（勤務時間帯）'!$C$6:$U$35,19,FALSE))</f>
        <v/>
      </c>
      <c r="AC180" s="314" t="str">
        <f>IF(AC178="","",VLOOKUP(AC178,'シフト記号表（勤務時間帯）'!$C$6:$U$35,19,FALSE))</f>
        <v/>
      </c>
      <c r="AD180" s="314" t="str">
        <f>IF(AD178="","",VLOOKUP(AD178,'シフト記号表（勤務時間帯）'!$C$6:$U$35,19,FALSE))</f>
        <v/>
      </c>
      <c r="AE180" s="314" t="str">
        <f>IF(AE178="","",VLOOKUP(AE178,'シフト記号表（勤務時間帯）'!$C$6:$U$35,19,FALSE))</f>
        <v/>
      </c>
      <c r="AF180" s="315" t="str">
        <f>IF(AF178="","",VLOOKUP(AF178,'シフト記号表（勤務時間帯）'!$C$6:$U$35,19,FALSE))</f>
        <v/>
      </c>
      <c r="AG180" s="313" t="str">
        <f>IF(AG178="","",VLOOKUP(AG178,'シフト記号表（勤務時間帯）'!$C$6:$U$35,19,FALSE))</f>
        <v/>
      </c>
      <c r="AH180" s="314" t="str">
        <f>IF(AH178="","",VLOOKUP(AH178,'シフト記号表（勤務時間帯）'!$C$6:$U$35,19,FALSE))</f>
        <v/>
      </c>
      <c r="AI180" s="314" t="str">
        <f>IF(AI178="","",VLOOKUP(AI178,'シフト記号表（勤務時間帯）'!$C$6:$U$35,19,FALSE))</f>
        <v/>
      </c>
      <c r="AJ180" s="314" t="str">
        <f>IF(AJ178="","",VLOOKUP(AJ178,'シフト記号表（勤務時間帯）'!$C$6:$U$35,19,FALSE))</f>
        <v/>
      </c>
      <c r="AK180" s="314" t="str">
        <f>IF(AK178="","",VLOOKUP(AK178,'シフト記号表（勤務時間帯）'!$C$6:$U$35,19,FALSE))</f>
        <v/>
      </c>
      <c r="AL180" s="314" t="str">
        <f>IF(AL178="","",VLOOKUP(AL178,'シフト記号表（勤務時間帯）'!$C$6:$U$35,19,FALSE))</f>
        <v/>
      </c>
      <c r="AM180" s="315" t="str">
        <f>IF(AM178="","",VLOOKUP(AM178,'シフト記号表（勤務時間帯）'!$C$6:$U$35,19,FALSE))</f>
        <v/>
      </c>
      <c r="AN180" s="313" t="str">
        <f>IF(AN178="","",VLOOKUP(AN178,'シフト記号表（勤務時間帯）'!$C$6:$U$35,19,FALSE))</f>
        <v/>
      </c>
      <c r="AO180" s="314" t="str">
        <f>IF(AO178="","",VLOOKUP(AO178,'シフト記号表（勤務時間帯）'!$C$6:$U$35,19,FALSE))</f>
        <v/>
      </c>
      <c r="AP180" s="314" t="str">
        <f>IF(AP178="","",VLOOKUP(AP178,'シフト記号表（勤務時間帯）'!$C$6:$U$35,19,FALSE))</f>
        <v/>
      </c>
      <c r="AQ180" s="314" t="str">
        <f>IF(AQ178="","",VLOOKUP(AQ178,'シフト記号表（勤務時間帯）'!$C$6:$U$35,19,FALSE))</f>
        <v/>
      </c>
      <c r="AR180" s="314" t="str">
        <f>IF(AR178="","",VLOOKUP(AR178,'シフト記号表（勤務時間帯）'!$C$6:$U$35,19,FALSE))</f>
        <v/>
      </c>
      <c r="AS180" s="314" t="str">
        <f>IF(AS178="","",VLOOKUP(AS178,'シフト記号表（勤務時間帯）'!$C$6:$U$35,19,FALSE))</f>
        <v/>
      </c>
      <c r="AT180" s="315" t="str">
        <f>IF(AT178="","",VLOOKUP(AT178,'シフト記号表（勤務時間帯）'!$C$6:$U$35,19,FALSE))</f>
        <v/>
      </c>
      <c r="AU180" s="313" t="str">
        <f>IF(AU178="","",VLOOKUP(AU178,'シフト記号表（勤務時間帯）'!$C$6:$U$35,19,FALSE))</f>
        <v/>
      </c>
      <c r="AV180" s="314" t="str">
        <f>IF(AV178="","",VLOOKUP(AV178,'シフト記号表（勤務時間帯）'!$C$6:$U$35,19,FALSE))</f>
        <v/>
      </c>
      <c r="AW180" s="314" t="str">
        <f>IF(AW178="","",VLOOKUP(AW178,'シフト記号表（勤務時間帯）'!$C$6:$U$35,19,FALSE))</f>
        <v/>
      </c>
      <c r="AX180" s="1016">
        <f>IF($BB$3="４週",SUM(S180:AT180),IF($BB$3="暦月",SUM(S180:AW180),""))</f>
        <v>0</v>
      </c>
      <c r="AY180" s="1017"/>
      <c r="AZ180" s="1018">
        <f>IF($BB$3="４週",AX180/4,IF($BB$3="暦月",'勤務形態一覧表（100名）'!AX180/('勤務形態一覧表（100名）'!$BB$8/7),""))</f>
        <v>0</v>
      </c>
      <c r="BA180" s="1019"/>
      <c r="BB180" s="1061"/>
      <c r="BC180" s="1030"/>
      <c r="BD180" s="1030"/>
      <c r="BE180" s="1030"/>
      <c r="BF180" s="1031"/>
    </row>
    <row r="181" spans="2:58" ht="20.25" customHeight="1" x14ac:dyDescent="0.2">
      <c r="B181" s="939">
        <f>B178+1</f>
        <v>54</v>
      </c>
      <c r="C181" s="1042"/>
      <c r="D181" s="1043"/>
      <c r="E181" s="1044"/>
      <c r="F181" s="316"/>
      <c r="G181" s="1023"/>
      <c r="H181" s="1025"/>
      <c r="I181" s="955"/>
      <c r="J181" s="955"/>
      <c r="K181" s="956"/>
      <c r="L181" s="1026"/>
      <c r="M181" s="1027"/>
      <c r="N181" s="1027"/>
      <c r="O181" s="1028"/>
      <c r="P181" s="1032" t="s">
        <v>806</v>
      </c>
      <c r="Q181" s="1033"/>
      <c r="R181" s="1034"/>
      <c r="S181" s="366"/>
      <c r="T181" s="367"/>
      <c r="U181" s="367"/>
      <c r="V181" s="367"/>
      <c r="W181" s="367"/>
      <c r="X181" s="367"/>
      <c r="Y181" s="368"/>
      <c r="Z181" s="366"/>
      <c r="AA181" s="367"/>
      <c r="AB181" s="367"/>
      <c r="AC181" s="367"/>
      <c r="AD181" s="367"/>
      <c r="AE181" s="367"/>
      <c r="AF181" s="368"/>
      <c r="AG181" s="366"/>
      <c r="AH181" s="367"/>
      <c r="AI181" s="367"/>
      <c r="AJ181" s="367"/>
      <c r="AK181" s="367"/>
      <c r="AL181" s="367"/>
      <c r="AM181" s="368"/>
      <c r="AN181" s="366"/>
      <c r="AO181" s="367"/>
      <c r="AP181" s="367"/>
      <c r="AQ181" s="367"/>
      <c r="AR181" s="367"/>
      <c r="AS181" s="367"/>
      <c r="AT181" s="368"/>
      <c r="AU181" s="366"/>
      <c r="AV181" s="367"/>
      <c r="AW181" s="367"/>
      <c r="AX181" s="1109"/>
      <c r="AY181" s="1110"/>
      <c r="AZ181" s="1111"/>
      <c r="BA181" s="1112"/>
      <c r="BB181" s="1059"/>
      <c r="BC181" s="1027"/>
      <c r="BD181" s="1027"/>
      <c r="BE181" s="1027"/>
      <c r="BF181" s="1028"/>
    </row>
    <row r="182" spans="2:58" ht="20.25" customHeight="1" x14ac:dyDescent="0.2">
      <c r="B182" s="939"/>
      <c r="C182" s="1045"/>
      <c r="D182" s="1046"/>
      <c r="E182" s="1047"/>
      <c r="F182" s="308"/>
      <c r="G182" s="950"/>
      <c r="H182" s="954"/>
      <c r="I182" s="955"/>
      <c r="J182" s="955"/>
      <c r="K182" s="956"/>
      <c r="L182" s="960"/>
      <c r="M182" s="961"/>
      <c r="N182" s="961"/>
      <c r="O182" s="962"/>
      <c r="P182" s="1006" t="s">
        <v>520</v>
      </c>
      <c r="Q182" s="1007"/>
      <c r="R182" s="1008"/>
      <c r="S182" s="309" t="str">
        <f>IF(S181="","",VLOOKUP(S181,'シフト記号表（勤務時間帯）'!$C$6:$K$35,9,FALSE))</f>
        <v/>
      </c>
      <c r="T182" s="310" t="str">
        <f>IF(T181="","",VLOOKUP(T181,'シフト記号表（勤務時間帯）'!$C$6:$K$35,9,FALSE))</f>
        <v/>
      </c>
      <c r="U182" s="310" t="str">
        <f>IF(U181="","",VLOOKUP(U181,'シフト記号表（勤務時間帯）'!$C$6:$K$35,9,FALSE))</f>
        <v/>
      </c>
      <c r="V182" s="310" t="str">
        <f>IF(V181="","",VLOOKUP(V181,'シフト記号表（勤務時間帯）'!$C$6:$K$35,9,FALSE))</f>
        <v/>
      </c>
      <c r="W182" s="310" t="str">
        <f>IF(W181="","",VLOOKUP(W181,'シフト記号表（勤務時間帯）'!$C$6:$K$35,9,FALSE))</f>
        <v/>
      </c>
      <c r="X182" s="310" t="str">
        <f>IF(X181="","",VLOOKUP(X181,'シフト記号表（勤務時間帯）'!$C$6:$K$35,9,FALSE))</f>
        <v/>
      </c>
      <c r="Y182" s="311" t="str">
        <f>IF(Y181="","",VLOOKUP(Y181,'シフト記号表（勤務時間帯）'!$C$6:$K$35,9,FALSE))</f>
        <v/>
      </c>
      <c r="Z182" s="309" t="str">
        <f>IF(Z181="","",VLOOKUP(Z181,'シフト記号表（勤務時間帯）'!$C$6:$K$35,9,FALSE))</f>
        <v/>
      </c>
      <c r="AA182" s="310" t="str">
        <f>IF(AA181="","",VLOOKUP(AA181,'シフト記号表（勤務時間帯）'!$C$6:$K$35,9,FALSE))</f>
        <v/>
      </c>
      <c r="AB182" s="310" t="str">
        <f>IF(AB181="","",VLOOKUP(AB181,'シフト記号表（勤務時間帯）'!$C$6:$K$35,9,FALSE))</f>
        <v/>
      </c>
      <c r="AC182" s="310" t="str">
        <f>IF(AC181="","",VLOOKUP(AC181,'シフト記号表（勤務時間帯）'!$C$6:$K$35,9,FALSE))</f>
        <v/>
      </c>
      <c r="AD182" s="310" t="str">
        <f>IF(AD181="","",VLOOKUP(AD181,'シフト記号表（勤務時間帯）'!$C$6:$K$35,9,FALSE))</f>
        <v/>
      </c>
      <c r="AE182" s="310" t="str">
        <f>IF(AE181="","",VLOOKUP(AE181,'シフト記号表（勤務時間帯）'!$C$6:$K$35,9,FALSE))</f>
        <v/>
      </c>
      <c r="AF182" s="311" t="str">
        <f>IF(AF181="","",VLOOKUP(AF181,'シフト記号表（勤務時間帯）'!$C$6:$K$35,9,FALSE))</f>
        <v/>
      </c>
      <c r="AG182" s="309" t="str">
        <f>IF(AG181="","",VLOOKUP(AG181,'シフト記号表（勤務時間帯）'!$C$6:$K$35,9,FALSE))</f>
        <v/>
      </c>
      <c r="AH182" s="310" t="str">
        <f>IF(AH181="","",VLOOKUP(AH181,'シフト記号表（勤務時間帯）'!$C$6:$K$35,9,FALSE))</f>
        <v/>
      </c>
      <c r="AI182" s="310" t="str">
        <f>IF(AI181="","",VLOOKUP(AI181,'シフト記号表（勤務時間帯）'!$C$6:$K$35,9,FALSE))</f>
        <v/>
      </c>
      <c r="AJ182" s="310" t="str">
        <f>IF(AJ181="","",VLOOKUP(AJ181,'シフト記号表（勤務時間帯）'!$C$6:$K$35,9,FALSE))</f>
        <v/>
      </c>
      <c r="AK182" s="310" t="str">
        <f>IF(AK181="","",VLOOKUP(AK181,'シフト記号表（勤務時間帯）'!$C$6:$K$35,9,FALSE))</f>
        <v/>
      </c>
      <c r="AL182" s="310" t="str">
        <f>IF(AL181="","",VLOOKUP(AL181,'シフト記号表（勤務時間帯）'!$C$6:$K$35,9,FALSE))</f>
        <v/>
      </c>
      <c r="AM182" s="311" t="str">
        <f>IF(AM181="","",VLOOKUP(AM181,'シフト記号表（勤務時間帯）'!$C$6:$K$35,9,FALSE))</f>
        <v/>
      </c>
      <c r="AN182" s="309" t="str">
        <f>IF(AN181="","",VLOOKUP(AN181,'シフト記号表（勤務時間帯）'!$C$6:$K$35,9,FALSE))</f>
        <v/>
      </c>
      <c r="AO182" s="310" t="str">
        <f>IF(AO181="","",VLOOKUP(AO181,'シフト記号表（勤務時間帯）'!$C$6:$K$35,9,FALSE))</f>
        <v/>
      </c>
      <c r="AP182" s="310" t="str">
        <f>IF(AP181="","",VLOOKUP(AP181,'シフト記号表（勤務時間帯）'!$C$6:$K$35,9,FALSE))</f>
        <v/>
      </c>
      <c r="AQ182" s="310" t="str">
        <f>IF(AQ181="","",VLOOKUP(AQ181,'シフト記号表（勤務時間帯）'!$C$6:$K$35,9,FALSE))</f>
        <v/>
      </c>
      <c r="AR182" s="310" t="str">
        <f>IF(AR181="","",VLOOKUP(AR181,'シフト記号表（勤務時間帯）'!$C$6:$K$35,9,FALSE))</f>
        <v/>
      </c>
      <c r="AS182" s="310" t="str">
        <f>IF(AS181="","",VLOOKUP(AS181,'シフト記号表（勤務時間帯）'!$C$6:$K$35,9,FALSE))</f>
        <v/>
      </c>
      <c r="AT182" s="311" t="str">
        <f>IF(AT181="","",VLOOKUP(AT181,'シフト記号表（勤務時間帯）'!$C$6:$K$35,9,FALSE))</f>
        <v/>
      </c>
      <c r="AU182" s="309" t="str">
        <f>IF(AU181="","",VLOOKUP(AU181,'シフト記号表（勤務時間帯）'!$C$6:$K$35,9,FALSE))</f>
        <v/>
      </c>
      <c r="AV182" s="310" t="str">
        <f>IF(AV181="","",VLOOKUP(AV181,'シフト記号表（勤務時間帯）'!$C$6:$K$35,9,FALSE))</f>
        <v/>
      </c>
      <c r="AW182" s="310" t="str">
        <f>IF(AW181="","",VLOOKUP(AW181,'シフト記号表（勤務時間帯）'!$C$6:$K$35,9,FALSE))</f>
        <v/>
      </c>
      <c r="AX182" s="1009">
        <f>IF($BB$3="４週",SUM(S182:AT182),IF($BB$3="暦月",SUM(S182:AW182),""))</f>
        <v>0</v>
      </c>
      <c r="AY182" s="1010"/>
      <c r="AZ182" s="1011">
        <f>IF($BB$3="４週",AX182/4,IF($BB$3="暦月",'勤務形態一覧表（100名）'!AX182/('勤務形態一覧表（100名）'!$BB$8/7),""))</f>
        <v>0</v>
      </c>
      <c r="BA182" s="1012"/>
      <c r="BB182" s="1060"/>
      <c r="BC182" s="961"/>
      <c r="BD182" s="961"/>
      <c r="BE182" s="961"/>
      <c r="BF182" s="962"/>
    </row>
    <row r="183" spans="2:58" ht="20.25" customHeight="1" x14ac:dyDescent="0.2">
      <c r="B183" s="939"/>
      <c r="C183" s="1048"/>
      <c r="D183" s="1049"/>
      <c r="E183" s="1050"/>
      <c r="F183" s="369">
        <f>C181</f>
        <v>0</v>
      </c>
      <c r="G183" s="1024"/>
      <c r="H183" s="954"/>
      <c r="I183" s="955"/>
      <c r="J183" s="955"/>
      <c r="K183" s="956"/>
      <c r="L183" s="1029"/>
      <c r="M183" s="1030"/>
      <c r="N183" s="1030"/>
      <c r="O183" s="1031"/>
      <c r="P183" s="1013" t="s">
        <v>521</v>
      </c>
      <c r="Q183" s="1014"/>
      <c r="R183" s="1015"/>
      <c r="S183" s="313" t="str">
        <f>IF(S181="","",VLOOKUP(S181,'シフト記号表（勤務時間帯）'!$C$6:$U$35,19,FALSE))</f>
        <v/>
      </c>
      <c r="T183" s="314" t="str">
        <f>IF(T181="","",VLOOKUP(T181,'シフト記号表（勤務時間帯）'!$C$6:$U$35,19,FALSE))</f>
        <v/>
      </c>
      <c r="U183" s="314" t="str">
        <f>IF(U181="","",VLOOKUP(U181,'シフト記号表（勤務時間帯）'!$C$6:$U$35,19,FALSE))</f>
        <v/>
      </c>
      <c r="V183" s="314" t="str">
        <f>IF(V181="","",VLOOKUP(V181,'シフト記号表（勤務時間帯）'!$C$6:$U$35,19,FALSE))</f>
        <v/>
      </c>
      <c r="W183" s="314" t="str">
        <f>IF(W181="","",VLOOKUP(W181,'シフト記号表（勤務時間帯）'!$C$6:$U$35,19,FALSE))</f>
        <v/>
      </c>
      <c r="X183" s="314" t="str">
        <f>IF(X181="","",VLOOKUP(X181,'シフト記号表（勤務時間帯）'!$C$6:$U$35,19,FALSE))</f>
        <v/>
      </c>
      <c r="Y183" s="315" t="str">
        <f>IF(Y181="","",VLOOKUP(Y181,'シフト記号表（勤務時間帯）'!$C$6:$U$35,19,FALSE))</f>
        <v/>
      </c>
      <c r="Z183" s="313" t="str">
        <f>IF(Z181="","",VLOOKUP(Z181,'シフト記号表（勤務時間帯）'!$C$6:$U$35,19,FALSE))</f>
        <v/>
      </c>
      <c r="AA183" s="314" t="str">
        <f>IF(AA181="","",VLOOKUP(AA181,'シフト記号表（勤務時間帯）'!$C$6:$U$35,19,FALSE))</f>
        <v/>
      </c>
      <c r="AB183" s="314" t="str">
        <f>IF(AB181="","",VLOOKUP(AB181,'シフト記号表（勤務時間帯）'!$C$6:$U$35,19,FALSE))</f>
        <v/>
      </c>
      <c r="AC183" s="314" t="str">
        <f>IF(AC181="","",VLOOKUP(AC181,'シフト記号表（勤務時間帯）'!$C$6:$U$35,19,FALSE))</f>
        <v/>
      </c>
      <c r="AD183" s="314" t="str">
        <f>IF(AD181="","",VLOOKUP(AD181,'シフト記号表（勤務時間帯）'!$C$6:$U$35,19,FALSE))</f>
        <v/>
      </c>
      <c r="AE183" s="314" t="str">
        <f>IF(AE181="","",VLOOKUP(AE181,'シフト記号表（勤務時間帯）'!$C$6:$U$35,19,FALSE))</f>
        <v/>
      </c>
      <c r="AF183" s="315" t="str">
        <f>IF(AF181="","",VLOOKUP(AF181,'シフト記号表（勤務時間帯）'!$C$6:$U$35,19,FALSE))</f>
        <v/>
      </c>
      <c r="AG183" s="313" t="str">
        <f>IF(AG181="","",VLOOKUP(AG181,'シフト記号表（勤務時間帯）'!$C$6:$U$35,19,FALSE))</f>
        <v/>
      </c>
      <c r="AH183" s="314" t="str">
        <f>IF(AH181="","",VLOOKUP(AH181,'シフト記号表（勤務時間帯）'!$C$6:$U$35,19,FALSE))</f>
        <v/>
      </c>
      <c r="AI183" s="314" t="str">
        <f>IF(AI181="","",VLOOKUP(AI181,'シフト記号表（勤務時間帯）'!$C$6:$U$35,19,FALSE))</f>
        <v/>
      </c>
      <c r="AJ183" s="314" t="str">
        <f>IF(AJ181="","",VLOOKUP(AJ181,'シフト記号表（勤務時間帯）'!$C$6:$U$35,19,FALSE))</f>
        <v/>
      </c>
      <c r="AK183" s="314" t="str">
        <f>IF(AK181="","",VLOOKUP(AK181,'シフト記号表（勤務時間帯）'!$C$6:$U$35,19,FALSE))</f>
        <v/>
      </c>
      <c r="AL183" s="314" t="str">
        <f>IF(AL181="","",VLOOKUP(AL181,'シフト記号表（勤務時間帯）'!$C$6:$U$35,19,FALSE))</f>
        <v/>
      </c>
      <c r="AM183" s="315" t="str">
        <f>IF(AM181="","",VLOOKUP(AM181,'シフト記号表（勤務時間帯）'!$C$6:$U$35,19,FALSE))</f>
        <v/>
      </c>
      <c r="AN183" s="313" t="str">
        <f>IF(AN181="","",VLOOKUP(AN181,'シフト記号表（勤務時間帯）'!$C$6:$U$35,19,FALSE))</f>
        <v/>
      </c>
      <c r="AO183" s="314" t="str">
        <f>IF(AO181="","",VLOOKUP(AO181,'シフト記号表（勤務時間帯）'!$C$6:$U$35,19,FALSE))</f>
        <v/>
      </c>
      <c r="AP183" s="314" t="str">
        <f>IF(AP181="","",VLOOKUP(AP181,'シフト記号表（勤務時間帯）'!$C$6:$U$35,19,FALSE))</f>
        <v/>
      </c>
      <c r="AQ183" s="314" t="str">
        <f>IF(AQ181="","",VLOOKUP(AQ181,'シフト記号表（勤務時間帯）'!$C$6:$U$35,19,FALSE))</f>
        <v/>
      </c>
      <c r="AR183" s="314" t="str">
        <f>IF(AR181="","",VLOOKUP(AR181,'シフト記号表（勤務時間帯）'!$C$6:$U$35,19,FALSE))</f>
        <v/>
      </c>
      <c r="AS183" s="314" t="str">
        <f>IF(AS181="","",VLOOKUP(AS181,'シフト記号表（勤務時間帯）'!$C$6:$U$35,19,FALSE))</f>
        <v/>
      </c>
      <c r="AT183" s="315" t="str">
        <f>IF(AT181="","",VLOOKUP(AT181,'シフト記号表（勤務時間帯）'!$C$6:$U$35,19,FALSE))</f>
        <v/>
      </c>
      <c r="AU183" s="313" t="str">
        <f>IF(AU181="","",VLOOKUP(AU181,'シフト記号表（勤務時間帯）'!$C$6:$U$35,19,FALSE))</f>
        <v/>
      </c>
      <c r="AV183" s="314" t="str">
        <f>IF(AV181="","",VLOOKUP(AV181,'シフト記号表（勤務時間帯）'!$C$6:$U$35,19,FALSE))</f>
        <v/>
      </c>
      <c r="AW183" s="314" t="str">
        <f>IF(AW181="","",VLOOKUP(AW181,'シフト記号表（勤務時間帯）'!$C$6:$U$35,19,FALSE))</f>
        <v/>
      </c>
      <c r="AX183" s="1016">
        <f>IF($BB$3="４週",SUM(S183:AT183),IF($BB$3="暦月",SUM(S183:AW183),""))</f>
        <v>0</v>
      </c>
      <c r="AY183" s="1017"/>
      <c r="AZ183" s="1018">
        <f>IF($BB$3="４週",AX183/4,IF($BB$3="暦月",'勤務形態一覧表（100名）'!AX183/('勤務形態一覧表（100名）'!$BB$8/7),""))</f>
        <v>0</v>
      </c>
      <c r="BA183" s="1019"/>
      <c r="BB183" s="1061"/>
      <c r="BC183" s="1030"/>
      <c r="BD183" s="1030"/>
      <c r="BE183" s="1030"/>
      <c r="BF183" s="1031"/>
    </row>
    <row r="184" spans="2:58" ht="20.25" customHeight="1" x14ac:dyDescent="0.2">
      <c r="B184" s="939">
        <f>B181+1</f>
        <v>55</v>
      </c>
      <c r="C184" s="1042"/>
      <c r="D184" s="1043"/>
      <c r="E184" s="1044"/>
      <c r="F184" s="316"/>
      <c r="G184" s="1023"/>
      <c r="H184" s="1025"/>
      <c r="I184" s="955"/>
      <c r="J184" s="955"/>
      <c r="K184" s="956"/>
      <c r="L184" s="1026"/>
      <c r="M184" s="1027"/>
      <c r="N184" s="1027"/>
      <c r="O184" s="1028"/>
      <c r="P184" s="1032" t="s">
        <v>806</v>
      </c>
      <c r="Q184" s="1033"/>
      <c r="R184" s="1034"/>
      <c r="S184" s="366"/>
      <c r="T184" s="367"/>
      <c r="U184" s="367"/>
      <c r="V184" s="367"/>
      <c r="W184" s="367"/>
      <c r="X184" s="367"/>
      <c r="Y184" s="368"/>
      <c r="Z184" s="366"/>
      <c r="AA184" s="367"/>
      <c r="AB184" s="367"/>
      <c r="AC184" s="367"/>
      <c r="AD184" s="367"/>
      <c r="AE184" s="367"/>
      <c r="AF184" s="368"/>
      <c r="AG184" s="366"/>
      <c r="AH184" s="367"/>
      <c r="AI184" s="367"/>
      <c r="AJ184" s="367"/>
      <c r="AK184" s="367"/>
      <c r="AL184" s="367"/>
      <c r="AM184" s="368"/>
      <c r="AN184" s="366"/>
      <c r="AO184" s="367"/>
      <c r="AP184" s="367"/>
      <c r="AQ184" s="367"/>
      <c r="AR184" s="367"/>
      <c r="AS184" s="367"/>
      <c r="AT184" s="368"/>
      <c r="AU184" s="366"/>
      <c r="AV184" s="367"/>
      <c r="AW184" s="367"/>
      <c r="AX184" s="1109"/>
      <c r="AY184" s="1110"/>
      <c r="AZ184" s="1111"/>
      <c r="BA184" s="1112"/>
      <c r="BB184" s="1059"/>
      <c r="BC184" s="1027"/>
      <c r="BD184" s="1027"/>
      <c r="BE184" s="1027"/>
      <c r="BF184" s="1028"/>
    </row>
    <row r="185" spans="2:58" ht="20.25" customHeight="1" x14ac:dyDescent="0.2">
      <c r="B185" s="939"/>
      <c r="C185" s="1045"/>
      <c r="D185" s="1046"/>
      <c r="E185" s="1047"/>
      <c r="F185" s="308"/>
      <c r="G185" s="950"/>
      <c r="H185" s="954"/>
      <c r="I185" s="955"/>
      <c r="J185" s="955"/>
      <c r="K185" s="956"/>
      <c r="L185" s="960"/>
      <c r="M185" s="961"/>
      <c r="N185" s="961"/>
      <c r="O185" s="962"/>
      <c r="P185" s="1006" t="s">
        <v>520</v>
      </c>
      <c r="Q185" s="1007"/>
      <c r="R185" s="1008"/>
      <c r="S185" s="309" t="str">
        <f>IF(S184="","",VLOOKUP(S184,'シフト記号表（勤務時間帯）'!$C$6:$K$35,9,FALSE))</f>
        <v/>
      </c>
      <c r="T185" s="310" t="str">
        <f>IF(T184="","",VLOOKUP(T184,'シフト記号表（勤務時間帯）'!$C$6:$K$35,9,FALSE))</f>
        <v/>
      </c>
      <c r="U185" s="310" t="str">
        <f>IF(U184="","",VLOOKUP(U184,'シフト記号表（勤務時間帯）'!$C$6:$K$35,9,FALSE))</f>
        <v/>
      </c>
      <c r="V185" s="310" t="str">
        <f>IF(V184="","",VLOOKUP(V184,'シフト記号表（勤務時間帯）'!$C$6:$K$35,9,FALSE))</f>
        <v/>
      </c>
      <c r="W185" s="310" t="str">
        <f>IF(W184="","",VLOOKUP(W184,'シフト記号表（勤務時間帯）'!$C$6:$K$35,9,FALSE))</f>
        <v/>
      </c>
      <c r="X185" s="310" t="str">
        <f>IF(X184="","",VLOOKUP(X184,'シフト記号表（勤務時間帯）'!$C$6:$K$35,9,FALSE))</f>
        <v/>
      </c>
      <c r="Y185" s="311" t="str">
        <f>IF(Y184="","",VLOOKUP(Y184,'シフト記号表（勤務時間帯）'!$C$6:$K$35,9,FALSE))</f>
        <v/>
      </c>
      <c r="Z185" s="309" t="str">
        <f>IF(Z184="","",VLOOKUP(Z184,'シフト記号表（勤務時間帯）'!$C$6:$K$35,9,FALSE))</f>
        <v/>
      </c>
      <c r="AA185" s="310" t="str">
        <f>IF(AA184="","",VLOOKUP(AA184,'シフト記号表（勤務時間帯）'!$C$6:$K$35,9,FALSE))</f>
        <v/>
      </c>
      <c r="AB185" s="310" t="str">
        <f>IF(AB184="","",VLOOKUP(AB184,'シフト記号表（勤務時間帯）'!$C$6:$K$35,9,FALSE))</f>
        <v/>
      </c>
      <c r="AC185" s="310" t="str">
        <f>IF(AC184="","",VLOOKUP(AC184,'シフト記号表（勤務時間帯）'!$C$6:$K$35,9,FALSE))</f>
        <v/>
      </c>
      <c r="AD185" s="310" t="str">
        <f>IF(AD184="","",VLOOKUP(AD184,'シフト記号表（勤務時間帯）'!$C$6:$K$35,9,FALSE))</f>
        <v/>
      </c>
      <c r="AE185" s="310" t="str">
        <f>IF(AE184="","",VLOOKUP(AE184,'シフト記号表（勤務時間帯）'!$C$6:$K$35,9,FALSE))</f>
        <v/>
      </c>
      <c r="AF185" s="311" t="str">
        <f>IF(AF184="","",VLOOKUP(AF184,'シフト記号表（勤務時間帯）'!$C$6:$K$35,9,FALSE))</f>
        <v/>
      </c>
      <c r="AG185" s="309" t="str">
        <f>IF(AG184="","",VLOOKUP(AG184,'シフト記号表（勤務時間帯）'!$C$6:$K$35,9,FALSE))</f>
        <v/>
      </c>
      <c r="AH185" s="310" t="str">
        <f>IF(AH184="","",VLOOKUP(AH184,'シフト記号表（勤務時間帯）'!$C$6:$K$35,9,FALSE))</f>
        <v/>
      </c>
      <c r="AI185" s="310" t="str">
        <f>IF(AI184="","",VLOOKUP(AI184,'シフト記号表（勤務時間帯）'!$C$6:$K$35,9,FALSE))</f>
        <v/>
      </c>
      <c r="AJ185" s="310" t="str">
        <f>IF(AJ184="","",VLOOKUP(AJ184,'シフト記号表（勤務時間帯）'!$C$6:$K$35,9,FALSE))</f>
        <v/>
      </c>
      <c r="AK185" s="310" t="str">
        <f>IF(AK184="","",VLOOKUP(AK184,'シフト記号表（勤務時間帯）'!$C$6:$K$35,9,FALSE))</f>
        <v/>
      </c>
      <c r="AL185" s="310" t="str">
        <f>IF(AL184="","",VLOOKUP(AL184,'シフト記号表（勤務時間帯）'!$C$6:$K$35,9,FALSE))</f>
        <v/>
      </c>
      <c r="AM185" s="311" t="str">
        <f>IF(AM184="","",VLOOKUP(AM184,'シフト記号表（勤務時間帯）'!$C$6:$K$35,9,FALSE))</f>
        <v/>
      </c>
      <c r="AN185" s="309" t="str">
        <f>IF(AN184="","",VLOOKUP(AN184,'シフト記号表（勤務時間帯）'!$C$6:$K$35,9,FALSE))</f>
        <v/>
      </c>
      <c r="AO185" s="310" t="str">
        <f>IF(AO184="","",VLOOKUP(AO184,'シフト記号表（勤務時間帯）'!$C$6:$K$35,9,FALSE))</f>
        <v/>
      </c>
      <c r="AP185" s="310" t="str">
        <f>IF(AP184="","",VLOOKUP(AP184,'シフト記号表（勤務時間帯）'!$C$6:$K$35,9,FALSE))</f>
        <v/>
      </c>
      <c r="AQ185" s="310" t="str">
        <f>IF(AQ184="","",VLOOKUP(AQ184,'シフト記号表（勤務時間帯）'!$C$6:$K$35,9,FALSE))</f>
        <v/>
      </c>
      <c r="AR185" s="310" t="str">
        <f>IF(AR184="","",VLOOKUP(AR184,'シフト記号表（勤務時間帯）'!$C$6:$K$35,9,FALSE))</f>
        <v/>
      </c>
      <c r="AS185" s="310" t="str">
        <f>IF(AS184="","",VLOOKUP(AS184,'シフト記号表（勤務時間帯）'!$C$6:$K$35,9,FALSE))</f>
        <v/>
      </c>
      <c r="AT185" s="311" t="str">
        <f>IF(AT184="","",VLOOKUP(AT184,'シフト記号表（勤務時間帯）'!$C$6:$K$35,9,FALSE))</f>
        <v/>
      </c>
      <c r="AU185" s="309" t="str">
        <f>IF(AU184="","",VLOOKUP(AU184,'シフト記号表（勤務時間帯）'!$C$6:$K$35,9,FALSE))</f>
        <v/>
      </c>
      <c r="AV185" s="310" t="str">
        <f>IF(AV184="","",VLOOKUP(AV184,'シフト記号表（勤務時間帯）'!$C$6:$K$35,9,FALSE))</f>
        <v/>
      </c>
      <c r="AW185" s="310" t="str">
        <f>IF(AW184="","",VLOOKUP(AW184,'シフト記号表（勤務時間帯）'!$C$6:$K$35,9,FALSE))</f>
        <v/>
      </c>
      <c r="AX185" s="1009">
        <f>IF($BB$3="４週",SUM(S185:AT185),IF($BB$3="暦月",SUM(S185:AW185),""))</f>
        <v>0</v>
      </c>
      <c r="AY185" s="1010"/>
      <c r="AZ185" s="1011">
        <f>IF($BB$3="４週",AX185/4,IF($BB$3="暦月",'勤務形態一覧表（100名）'!AX185/('勤務形態一覧表（100名）'!$BB$8/7),""))</f>
        <v>0</v>
      </c>
      <c r="BA185" s="1012"/>
      <c r="BB185" s="1060"/>
      <c r="BC185" s="961"/>
      <c r="BD185" s="961"/>
      <c r="BE185" s="961"/>
      <c r="BF185" s="962"/>
    </row>
    <row r="186" spans="2:58" ht="20.25" customHeight="1" x14ac:dyDescent="0.2">
      <c r="B186" s="939"/>
      <c r="C186" s="1048"/>
      <c r="D186" s="1049"/>
      <c r="E186" s="1050"/>
      <c r="F186" s="369">
        <f>C184</f>
        <v>0</v>
      </c>
      <c r="G186" s="1024"/>
      <c r="H186" s="954"/>
      <c r="I186" s="955"/>
      <c r="J186" s="955"/>
      <c r="K186" s="956"/>
      <c r="L186" s="1029"/>
      <c r="M186" s="1030"/>
      <c r="N186" s="1030"/>
      <c r="O186" s="1031"/>
      <c r="P186" s="1013" t="s">
        <v>521</v>
      </c>
      <c r="Q186" s="1014"/>
      <c r="R186" s="1015"/>
      <c r="S186" s="313" t="str">
        <f>IF(S184="","",VLOOKUP(S184,'シフト記号表（勤務時間帯）'!$C$6:$U$35,19,FALSE))</f>
        <v/>
      </c>
      <c r="T186" s="314" t="str">
        <f>IF(T184="","",VLOOKUP(T184,'シフト記号表（勤務時間帯）'!$C$6:$U$35,19,FALSE))</f>
        <v/>
      </c>
      <c r="U186" s="314" t="str">
        <f>IF(U184="","",VLOOKUP(U184,'シフト記号表（勤務時間帯）'!$C$6:$U$35,19,FALSE))</f>
        <v/>
      </c>
      <c r="V186" s="314" t="str">
        <f>IF(V184="","",VLOOKUP(V184,'シフト記号表（勤務時間帯）'!$C$6:$U$35,19,FALSE))</f>
        <v/>
      </c>
      <c r="W186" s="314" t="str">
        <f>IF(W184="","",VLOOKUP(W184,'シフト記号表（勤務時間帯）'!$C$6:$U$35,19,FALSE))</f>
        <v/>
      </c>
      <c r="X186" s="314" t="str">
        <f>IF(X184="","",VLOOKUP(X184,'シフト記号表（勤務時間帯）'!$C$6:$U$35,19,FALSE))</f>
        <v/>
      </c>
      <c r="Y186" s="315" t="str">
        <f>IF(Y184="","",VLOOKUP(Y184,'シフト記号表（勤務時間帯）'!$C$6:$U$35,19,FALSE))</f>
        <v/>
      </c>
      <c r="Z186" s="313" t="str">
        <f>IF(Z184="","",VLOOKUP(Z184,'シフト記号表（勤務時間帯）'!$C$6:$U$35,19,FALSE))</f>
        <v/>
      </c>
      <c r="AA186" s="314" t="str">
        <f>IF(AA184="","",VLOOKUP(AA184,'シフト記号表（勤務時間帯）'!$C$6:$U$35,19,FALSE))</f>
        <v/>
      </c>
      <c r="AB186" s="314" t="str">
        <f>IF(AB184="","",VLOOKUP(AB184,'シフト記号表（勤務時間帯）'!$C$6:$U$35,19,FALSE))</f>
        <v/>
      </c>
      <c r="AC186" s="314" t="str">
        <f>IF(AC184="","",VLOOKUP(AC184,'シフト記号表（勤務時間帯）'!$C$6:$U$35,19,FALSE))</f>
        <v/>
      </c>
      <c r="AD186" s="314" t="str">
        <f>IF(AD184="","",VLOOKUP(AD184,'シフト記号表（勤務時間帯）'!$C$6:$U$35,19,FALSE))</f>
        <v/>
      </c>
      <c r="AE186" s="314" t="str">
        <f>IF(AE184="","",VLOOKUP(AE184,'シフト記号表（勤務時間帯）'!$C$6:$U$35,19,FALSE))</f>
        <v/>
      </c>
      <c r="AF186" s="315" t="str">
        <f>IF(AF184="","",VLOOKUP(AF184,'シフト記号表（勤務時間帯）'!$C$6:$U$35,19,FALSE))</f>
        <v/>
      </c>
      <c r="AG186" s="313" t="str">
        <f>IF(AG184="","",VLOOKUP(AG184,'シフト記号表（勤務時間帯）'!$C$6:$U$35,19,FALSE))</f>
        <v/>
      </c>
      <c r="AH186" s="314" t="str">
        <f>IF(AH184="","",VLOOKUP(AH184,'シフト記号表（勤務時間帯）'!$C$6:$U$35,19,FALSE))</f>
        <v/>
      </c>
      <c r="AI186" s="314" t="str">
        <f>IF(AI184="","",VLOOKUP(AI184,'シフト記号表（勤務時間帯）'!$C$6:$U$35,19,FALSE))</f>
        <v/>
      </c>
      <c r="AJ186" s="314" t="str">
        <f>IF(AJ184="","",VLOOKUP(AJ184,'シフト記号表（勤務時間帯）'!$C$6:$U$35,19,FALSE))</f>
        <v/>
      </c>
      <c r="AK186" s="314" t="str">
        <f>IF(AK184="","",VLOOKUP(AK184,'シフト記号表（勤務時間帯）'!$C$6:$U$35,19,FALSE))</f>
        <v/>
      </c>
      <c r="AL186" s="314" t="str">
        <f>IF(AL184="","",VLOOKUP(AL184,'シフト記号表（勤務時間帯）'!$C$6:$U$35,19,FALSE))</f>
        <v/>
      </c>
      <c r="AM186" s="315" t="str">
        <f>IF(AM184="","",VLOOKUP(AM184,'シフト記号表（勤務時間帯）'!$C$6:$U$35,19,FALSE))</f>
        <v/>
      </c>
      <c r="AN186" s="313" t="str">
        <f>IF(AN184="","",VLOOKUP(AN184,'シフト記号表（勤務時間帯）'!$C$6:$U$35,19,FALSE))</f>
        <v/>
      </c>
      <c r="AO186" s="314" t="str">
        <f>IF(AO184="","",VLOOKUP(AO184,'シフト記号表（勤務時間帯）'!$C$6:$U$35,19,FALSE))</f>
        <v/>
      </c>
      <c r="AP186" s="314" t="str">
        <f>IF(AP184="","",VLOOKUP(AP184,'シフト記号表（勤務時間帯）'!$C$6:$U$35,19,FALSE))</f>
        <v/>
      </c>
      <c r="AQ186" s="314" t="str">
        <f>IF(AQ184="","",VLOOKUP(AQ184,'シフト記号表（勤務時間帯）'!$C$6:$U$35,19,FALSE))</f>
        <v/>
      </c>
      <c r="AR186" s="314" t="str">
        <f>IF(AR184="","",VLOOKUP(AR184,'シフト記号表（勤務時間帯）'!$C$6:$U$35,19,FALSE))</f>
        <v/>
      </c>
      <c r="AS186" s="314" t="str">
        <f>IF(AS184="","",VLOOKUP(AS184,'シフト記号表（勤務時間帯）'!$C$6:$U$35,19,FALSE))</f>
        <v/>
      </c>
      <c r="AT186" s="315" t="str">
        <f>IF(AT184="","",VLOOKUP(AT184,'シフト記号表（勤務時間帯）'!$C$6:$U$35,19,FALSE))</f>
        <v/>
      </c>
      <c r="AU186" s="313" t="str">
        <f>IF(AU184="","",VLOOKUP(AU184,'シフト記号表（勤務時間帯）'!$C$6:$U$35,19,FALSE))</f>
        <v/>
      </c>
      <c r="AV186" s="314" t="str">
        <f>IF(AV184="","",VLOOKUP(AV184,'シフト記号表（勤務時間帯）'!$C$6:$U$35,19,FALSE))</f>
        <v/>
      </c>
      <c r="AW186" s="314" t="str">
        <f>IF(AW184="","",VLOOKUP(AW184,'シフト記号表（勤務時間帯）'!$C$6:$U$35,19,FALSE))</f>
        <v/>
      </c>
      <c r="AX186" s="1016">
        <f>IF($BB$3="４週",SUM(S186:AT186),IF($BB$3="暦月",SUM(S186:AW186),""))</f>
        <v>0</v>
      </c>
      <c r="AY186" s="1017"/>
      <c r="AZ186" s="1018">
        <f>IF($BB$3="４週",AX186/4,IF($BB$3="暦月",'勤務形態一覧表（100名）'!AX186/('勤務形態一覧表（100名）'!$BB$8/7),""))</f>
        <v>0</v>
      </c>
      <c r="BA186" s="1019"/>
      <c r="BB186" s="1061"/>
      <c r="BC186" s="1030"/>
      <c r="BD186" s="1030"/>
      <c r="BE186" s="1030"/>
      <c r="BF186" s="1031"/>
    </row>
    <row r="187" spans="2:58" ht="20.25" customHeight="1" x14ac:dyDescent="0.2">
      <c r="B187" s="939">
        <f>B184+1</f>
        <v>56</v>
      </c>
      <c r="C187" s="1042"/>
      <c r="D187" s="1043"/>
      <c r="E187" s="1044"/>
      <c r="F187" s="316"/>
      <c r="G187" s="1023"/>
      <c r="H187" s="1025"/>
      <c r="I187" s="955"/>
      <c r="J187" s="955"/>
      <c r="K187" s="956"/>
      <c r="L187" s="1026"/>
      <c r="M187" s="1027"/>
      <c r="N187" s="1027"/>
      <c r="O187" s="1028"/>
      <c r="P187" s="1032" t="s">
        <v>806</v>
      </c>
      <c r="Q187" s="1033"/>
      <c r="R187" s="1034"/>
      <c r="S187" s="366"/>
      <c r="T187" s="367"/>
      <c r="U187" s="367"/>
      <c r="V187" s="367"/>
      <c r="W187" s="367"/>
      <c r="X187" s="367"/>
      <c r="Y187" s="368"/>
      <c r="Z187" s="366"/>
      <c r="AA187" s="367"/>
      <c r="AB187" s="367"/>
      <c r="AC187" s="367"/>
      <c r="AD187" s="367"/>
      <c r="AE187" s="367"/>
      <c r="AF187" s="368"/>
      <c r="AG187" s="366"/>
      <c r="AH187" s="367"/>
      <c r="AI187" s="367"/>
      <c r="AJ187" s="367"/>
      <c r="AK187" s="367"/>
      <c r="AL187" s="367"/>
      <c r="AM187" s="368"/>
      <c r="AN187" s="366"/>
      <c r="AO187" s="367"/>
      <c r="AP187" s="367"/>
      <c r="AQ187" s="367"/>
      <c r="AR187" s="367"/>
      <c r="AS187" s="367"/>
      <c r="AT187" s="368"/>
      <c r="AU187" s="366"/>
      <c r="AV187" s="367"/>
      <c r="AW187" s="367"/>
      <c r="AX187" s="1109"/>
      <c r="AY187" s="1110"/>
      <c r="AZ187" s="1111"/>
      <c r="BA187" s="1112"/>
      <c r="BB187" s="1059"/>
      <c r="BC187" s="1027"/>
      <c r="BD187" s="1027"/>
      <c r="BE187" s="1027"/>
      <c r="BF187" s="1028"/>
    </row>
    <row r="188" spans="2:58" ht="20.25" customHeight="1" x14ac:dyDescent="0.2">
      <c r="B188" s="939"/>
      <c r="C188" s="1045"/>
      <c r="D188" s="1046"/>
      <c r="E188" s="1047"/>
      <c r="F188" s="308"/>
      <c r="G188" s="950"/>
      <c r="H188" s="954"/>
      <c r="I188" s="955"/>
      <c r="J188" s="955"/>
      <c r="K188" s="956"/>
      <c r="L188" s="960"/>
      <c r="M188" s="961"/>
      <c r="N188" s="961"/>
      <c r="O188" s="962"/>
      <c r="P188" s="1006" t="s">
        <v>520</v>
      </c>
      <c r="Q188" s="1007"/>
      <c r="R188" s="1008"/>
      <c r="S188" s="309" t="str">
        <f>IF(S187="","",VLOOKUP(S187,'シフト記号表（勤務時間帯）'!$C$6:$K$35,9,FALSE))</f>
        <v/>
      </c>
      <c r="T188" s="310" t="str">
        <f>IF(T187="","",VLOOKUP(T187,'シフト記号表（勤務時間帯）'!$C$6:$K$35,9,FALSE))</f>
        <v/>
      </c>
      <c r="U188" s="310" t="str">
        <f>IF(U187="","",VLOOKUP(U187,'シフト記号表（勤務時間帯）'!$C$6:$K$35,9,FALSE))</f>
        <v/>
      </c>
      <c r="V188" s="310" t="str">
        <f>IF(V187="","",VLOOKUP(V187,'シフト記号表（勤務時間帯）'!$C$6:$K$35,9,FALSE))</f>
        <v/>
      </c>
      <c r="W188" s="310" t="str">
        <f>IF(W187="","",VLOOKUP(W187,'シフト記号表（勤務時間帯）'!$C$6:$K$35,9,FALSE))</f>
        <v/>
      </c>
      <c r="X188" s="310" t="str">
        <f>IF(X187="","",VLOOKUP(X187,'シフト記号表（勤務時間帯）'!$C$6:$K$35,9,FALSE))</f>
        <v/>
      </c>
      <c r="Y188" s="311" t="str">
        <f>IF(Y187="","",VLOOKUP(Y187,'シフト記号表（勤務時間帯）'!$C$6:$K$35,9,FALSE))</f>
        <v/>
      </c>
      <c r="Z188" s="309" t="str">
        <f>IF(Z187="","",VLOOKUP(Z187,'シフト記号表（勤務時間帯）'!$C$6:$K$35,9,FALSE))</f>
        <v/>
      </c>
      <c r="AA188" s="310" t="str">
        <f>IF(AA187="","",VLOOKUP(AA187,'シフト記号表（勤務時間帯）'!$C$6:$K$35,9,FALSE))</f>
        <v/>
      </c>
      <c r="AB188" s="310" t="str">
        <f>IF(AB187="","",VLOOKUP(AB187,'シフト記号表（勤務時間帯）'!$C$6:$K$35,9,FALSE))</f>
        <v/>
      </c>
      <c r="AC188" s="310" t="str">
        <f>IF(AC187="","",VLOOKUP(AC187,'シフト記号表（勤務時間帯）'!$C$6:$K$35,9,FALSE))</f>
        <v/>
      </c>
      <c r="AD188" s="310" t="str">
        <f>IF(AD187="","",VLOOKUP(AD187,'シフト記号表（勤務時間帯）'!$C$6:$K$35,9,FALSE))</f>
        <v/>
      </c>
      <c r="AE188" s="310" t="str">
        <f>IF(AE187="","",VLOOKUP(AE187,'シフト記号表（勤務時間帯）'!$C$6:$K$35,9,FALSE))</f>
        <v/>
      </c>
      <c r="AF188" s="311" t="str">
        <f>IF(AF187="","",VLOOKUP(AF187,'シフト記号表（勤務時間帯）'!$C$6:$K$35,9,FALSE))</f>
        <v/>
      </c>
      <c r="AG188" s="309" t="str">
        <f>IF(AG187="","",VLOOKUP(AG187,'シフト記号表（勤務時間帯）'!$C$6:$K$35,9,FALSE))</f>
        <v/>
      </c>
      <c r="AH188" s="310" t="str">
        <f>IF(AH187="","",VLOOKUP(AH187,'シフト記号表（勤務時間帯）'!$C$6:$K$35,9,FALSE))</f>
        <v/>
      </c>
      <c r="AI188" s="310" t="str">
        <f>IF(AI187="","",VLOOKUP(AI187,'シフト記号表（勤務時間帯）'!$C$6:$K$35,9,FALSE))</f>
        <v/>
      </c>
      <c r="AJ188" s="310" t="str">
        <f>IF(AJ187="","",VLOOKUP(AJ187,'シフト記号表（勤務時間帯）'!$C$6:$K$35,9,FALSE))</f>
        <v/>
      </c>
      <c r="AK188" s="310" t="str">
        <f>IF(AK187="","",VLOOKUP(AK187,'シフト記号表（勤務時間帯）'!$C$6:$K$35,9,FALSE))</f>
        <v/>
      </c>
      <c r="AL188" s="310" t="str">
        <f>IF(AL187="","",VLOOKUP(AL187,'シフト記号表（勤務時間帯）'!$C$6:$K$35,9,FALSE))</f>
        <v/>
      </c>
      <c r="AM188" s="311" t="str">
        <f>IF(AM187="","",VLOOKUP(AM187,'シフト記号表（勤務時間帯）'!$C$6:$K$35,9,FALSE))</f>
        <v/>
      </c>
      <c r="AN188" s="309" t="str">
        <f>IF(AN187="","",VLOOKUP(AN187,'シフト記号表（勤務時間帯）'!$C$6:$K$35,9,FALSE))</f>
        <v/>
      </c>
      <c r="AO188" s="310" t="str">
        <f>IF(AO187="","",VLOOKUP(AO187,'シフト記号表（勤務時間帯）'!$C$6:$K$35,9,FALSE))</f>
        <v/>
      </c>
      <c r="AP188" s="310" t="str">
        <f>IF(AP187="","",VLOOKUP(AP187,'シフト記号表（勤務時間帯）'!$C$6:$K$35,9,FALSE))</f>
        <v/>
      </c>
      <c r="AQ188" s="310" t="str">
        <f>IF(AQ187="","",VLOOKUP(AQ187,'シフト記号表（勤務時間帯）'!$C$6:$K$35,9,FALSE))</f>
        <v/>
      </c>
      <c r="AR188" s="310" t="str">
        <f>IF(AR187="","",VLOOKUP(AR187,'シフト記号表（勤務時間帯）'!$C$6:$K$35,9,FALSE))</f>
        <v/>
      </c>
      <c r="AS188" s="310" t="str">
        <f>IF(AS187="","",VLOOKUP(AS187,'シフト記号表（勤務時間帯）'!$C$6:$K$35,9,FALSE))</f>
        <v/>
      </c>
      <c r="AT188" s="311" t="str">
        <f>IF(AT187="","",VLOOKUP(AT187,'シフト記号表（勤務時間帯）'!$C$6:$K$35,9,FALSE))</f>
        <v/>
      </c>
      <c r="AU188" s="309" t="str">
        <f>IF(AU187="","",VLOOKUP(AU187,'シフト記号表（勤務時間帯）'!$C$6:$K$35,9,FALSE))</f>
        <v/>
      </c>
      <c r="AV188" s="310" t="str">
        <f>IF(AV187="","",VLOOKUP(AV187,'シフト記号表（勤務時間帯）'!$C$6:$K$35,9,FALSE))</f>
        <v/>
      </c>
      <c r="AW188" s="310" t="str">
        <f>IF(AW187="","",VLOOKUP(AW187,'シフト記号表（勤務時間帯）'!$C$6:$K$35,9,FALSE))</f>
        <v/>
      </c>
      <c r="AX188" s="1009">
        <f>IF($BB$3="４週",SUM(S188:AT188),IF($BB$3="暦月",SUM(S188:AW188),""))</f>
        <v>0</v>
      </c>
      <c r="AY188" s="1010"/>
      <c r="AZ188" s="1011">
        <f>IF($BB$3="４週",AX188/4,IF($BB$3="暦月",'勤務形態一覧表（100名）'!AX188/('勤務形態一覧表（100名）'!$BB$8/7),""))</f>
        <v>0</v>
      </c>
      <c r="BA188" s="1012"/>
      <c r="BB188" s="1060"/>
      <c r="BC188" s="961"/>
      <c r="BD188" s="961"/>
      <c r="BE188" s="961"/>
      <c r="BF188" s="962"/>
    </row>
    <row r="189" spans="2:58" ht="20.25" customHeight="1" x14ac:dyDescent="0.2">
      <c r="B189" s="939"/>
      <c r="C189" s="1048"/>
      <c r="D189" s="1049"/>
      <c r="E189" s="1050"/>
      <c r="F189" s="369">
        <f>C187</f>
        <v>0</v>
      </c>
      <c r="G189" s="1024"/>
      <c r="H189" s="954"/>
      <c r="I189" s="955"/>
      <c r="J189" s="955"/>
      <c r="K189" s="956"/>
      <c r="L189" s="1029"/>
      <c r="M189" s="1030"/>
      <c r="N189" s="1030"/>
      <c r="O189" s="1031"/>
      <c r="P189" s="1013" t="s">
        <v>521</v>
      </c>
      <c r="Q189" s="1014"/>
      <c r="R189" s="1015"/>
      <c r="S189" s="313" t="str">
        <f>IF(S187="","",VLOOKUP(S187,'シフト記号表（勤務時間帯）'!$C$6:$U$35,19,FALSE))</f>
        <v/>
      </c>
      <c r="T189" s="314" t="str">
        <f>IF(T187="","",VLOOKUP(T187,'シフト記号表（勤務時間帯）'!$C$6:$U$35,19,FALSE))</f>
        <v/>
      </c>
      <c r="U189" s="314" t="str">
        <f>IF(U187="","",VLOOKUP(U187,'シフト記号表（勤務時間帯）'!$C$6:$U$35,19,FALSE))</f>
        <v/>
      </c>
      <c r="V189" s="314" t="str">
        <f>IF(V187="","",VLOOKUP(V187,'シフト記号表（勤務時間帯）'!$C$6:$U$35,19,FALSE))</f>
        <v/>
      </c>
      <c r="W189" s="314" t="str">
        <f>IF(W187="","",VLOOKUP(W187,'シフト記号表（勤務時間帯）'!$C$6:$U$35,19,FALSE))</f>
        <v/>
      </c>
      <c r="X189" s="314" t="str">
        <f>IF(X187="","",VLOOKUP(X187,'シフト記号表（勤務時間帯）'!$C$6:$U$35,19,FALSE))</f>
        <v/>
      </c>
      <c r="Y189" s="315" t="str">
        <f>IF(Y187="","",VLOOKUP(Y187,'シフト記号表（勤務時間帯）'!$C$6:$U$35,19,FALSE))</f>
        <v/>
      </c>
      <c r="Z189" s="313" t="str">
        <f>IF(Z187="","",VLOOKUP(Z187,'シフト記号表（勤務時間帯）'!$C$6:$U$35,19,FALSE))</f>
        <v/>
      </c>
      <c r="AA189" s="314" t="str">
        <f>IF(AA187="","",VLOOKUP(AA187,'シフト記号表（勤務時間帯）'!$C$6:$U$35,19,FALSE))</f>
        <v/>
      </c>
      <c r="AB189" s="314" t="str">
        <f>IF(AB187="","",VLOOKUP(AB187,'シフト記号表（勤務時間帯）'!$C$6:$U$35,19,FALSE))</f>
        <v/>
      </c>
      <c r="AC189" s="314" t="str">
        <f>IF(AC187="","",VLOOKUP(AC187,'シフト記号表（勤務時間帯）'!$C$6:$U$35,19,FALSE))</f>
        <v/>
      </c>
      <c r="AD189" s="314" t="str">
        <f>IF(AD187="","",VLOOKUP(AD187,'シフト記号表（勤務時間帯）'!$C$6:$U$35,19,FALSE))</f>
        <v/>
      </c>
      <c r="AE189" s="314" t="str">
        <f>IF(AE187="","",VLOOKUP(AE187,'シフト記号表（勤務時間帯）'!$C$6:$U$35,19,FALSE))</f>
        <v/>
      </c>
      <c r="AF189" s="315" t="str">
        <f>IF(AF187="","",VLOOKUP(AF187,'シフト記号表（勤務時間帯）'!$C$6:$U$35,19,FALSE))</f>
        <v/>
      </c>
      <c r="AG189" s="313" t="str">
        <f>IF(AG187="","",VLOOKUP(AG187,'シフト記号表（勤務時間帯）'!$C$6:$U$35,19,FALSE))</f>
        <v/>
      </c>
      <c r="AH189" s="314" t="str">
        <f>IF(AH187="","",VLOOKUP(AH187,'シフト記号表（勤務時間帯）'!$C$6:$U$35,19,FALSE))</f>
        <v/>
      </c>
      <c r="AI189" s="314" t="str">
        <f>IF(AI187="","",VLOOKUP(AI187,'シフト記号表（勤務時間帯）'!$C$6:$U$35,19,FALSE))</f>
        <v/>
      </c>
      <c r="AJ189" s="314" t="str">
        <f>IF(AJ187="","",VLOOKUP(AJ187,'シフト記号表（勤務時間帯）'!$C$6:$U$35,19,FALSE))</f>
        <v/>
      </c>
      <c r="AK189" s="314" t="str">
        <f>IF(AK187="","",VLOOKUP(AK187,'シフト記号表（勤務時間帯）'!$C$6:$U$35,19,FALSE))</f>
        <v/>
      </c>
      <c r="AL189" s="314" t="str">
        <f>IF(AL187="","",VLOOKUP(AL187,'シフト記号表（勤務時間帯）'!$C$6:$U$35,19,FALSE))</f>
        <v/>
      </c>
      <c r="AM189" s="315" t="str">
        <f>IF(AM187="","",VLOOKUP(AM187,'シフト記号表（勤務時間帯）'!$C$6:$U$35,19,FALSE))</f>
        <v/>
      </c>
      <c r="AN189" s="313" t="str">
        <f>IF(AN187="","",VLOOKUP(AN187,'シフト記号表（勤務時間帯）'!$C$6:$U$35,19,FALSE))</f>
        <v/>
      </c>
      <c r="AO189" s="314" t="str">
        <f>IF(AO187="","",VLOOKUP(AO187,'シフト記号表（勤務時間帯）'!$C$6:$U$35,19,FALSE))</f>
        <v/>
      </c>
      <c r="AP189" s="314" t="str">
        <f>IF(AP187="","",VLOOKUP(AP187,'シフト記号表（勤務時間帯）'!$C$6:$U$35,19,FALSE))</f>
        <v/>
      </c>
      <c r="AQ189" s="314" t="str">
        <f>IF(AQ187="","",VLOOKUP(AQ187,'シフト記号表（勤務時間帯）'!$C$6:$U$35,19,FALSE))</f>
        <v/>
      </c>
      <c r="AR189" s="314" t="str">
        <f>IF(AR187="","",VLOOKUP(AR187,'シフト記号表（勤務時間帯）'!$C$6:$U$35,19,FALSE))</f>
        <v/>
      </c>
      <c r="AS189" s="314" t="str">
        <f>IF(AS187="","",VLOOKUP(AS187,'シフト記号表（勤務時間帯）'!$C$6:$U$35,19,FALSE))</f>
        <v/>
      </c>
      <c r="AT189" s="315" t="str">
        <f>IF(AT187="","",VLOOKUP(AT187,'シフト記号表（勤務時間帯）'!$C$6:$U$35,19,FALSE))</f>
        <v/>
      </c>
      <c r="AU189" s="313" t="str">
        <f>IF(AU187="","",VLOOKUP(AU187,'シフト記号表（勤務時間帯）'!$C$6:$U$35,19,FALSE))</f>
        <v/>
      </c>
      <c r="AV189" s="314" t="str">
        <f>IF(AV187="","",VLOOKUP(AV187,'シフト記号表（勤務時間帯）'!$C$6:$U$35,19,FALSE))</f>
        <v/>
      </c>
      <c r="AW189" s="314" t="str">
        <f>IF(AW187="","",VLOOKUP(AW187,'シフト記号表（勤務時間帯）'!$C$6:$U$35,19,FALSE))</f>
        <v/>
      </c>
      <c r="AX189" s="1016">
        <f>IF($BB$3="４週",SUM(S189:AT189),IF($BB$3="暦月",SUM(S189:AW189),""))</f>
        <v>0</v>
      </c>
      <c r="AY189" s="1017"/>
      <c r="AZ189" s="1018">
        <f>IF($BB$3="４週",AX189/4,IF($BB$3="暦月",'勤務形態一覧表（100名）'!AX189/('勤務形態一覧表（100名）'!$BB$8/7),""))</f>
        <v>0</v>
      </c>
      <c r="BA189" s="1019"/>
      <c r="BB189" s="1061"/>
      <c r="BC189" s="1030"/>
      <c r="BD189" s="1030"/>
      <c r="BE189" s="1030"/>
      <c r="BF189" s="1031"/>
    </row>
    <row r="190" spans="2:58" ht="20.25" customHeight="1" x14ac:dyDescent="0.2">
      <c r="B190" s="939">
        <f>B187+1</f>
        <v>57</v>
      </c>
      <c r="C190" s="1042"/>
      <c r="D190" s="1043"/>
      <c r="E190" s="1044"/>
      <c r="F190" s="316"/>
      <c r="G190" s="1023"/>
      <c r="H190" s="1025"/>
      <c r="I190" s="955"/>
      <c r="J190" s="955"/>
      <c r="K190" s="956"/>
      <c r="L190" s="1026"/>
      <c r="M190" s="1027"/>
      <c r="N190" s="1027"/>
      <c r="O190" s="1028"/>
      <c r="P190" s="1032" t="s">
        <v>806</v>
      </c>
      <c r="Q190" s="1033"/>
      <c r="R190" s="1034"/>
      <c r="S190" s="366"/>
      <c r="T190" s="367"/>
      <c r="U190" s="367"/>
      <c r="V190" s="367"/>
      <c r="W190" s="367"/>
      <c r="X190" s="367"/>
      <c r="Y190" s="368"/>
      <c r="Z190" s="366"/>
      <c r="AA190" s="367"/>
      <c r="AB190" s="367"/>
      <c r="AC190" s="367"/>
      <c r="AD190" s="367"/>
      <c r="AE190" s="367"/>
      <c r="AF190" s="368"/>
      <c r="AG190" s="366"/>
      <c r="AH190" s="367"/>
      <c r="AI190" s="367"/>
      <c r="AJ190" s="367"/>
      <c r="AK190" s="367"/>
      <c r="AL190" s="367"/>
      <c r="AM190" s="368"/>
      <c r="AN190" s="366"/>
      <c r="AO190" s="367"/>
      <c r="AP190" s="367"/>
      <c r="AQ190" s="367"/>
      <c r="AR190" s="367"/>
      <c r="AS190" s="367"/>
      <c r="AT190" s="368"/>
      <c r="AU190" s="366"/>
      <c r="AV190" s="367"/>
      <c r="AW190" s="367"/>
      <c r="AX190" s="1109"/>
      <c r="AY190" s="1110"/>
      <c r="AZ190" s="1111"/>
      <c r="BA190" s="1112"/>
      <c r="BB190" s="1059"/>
      <c r="BC190" s="1027"/>
      <c r="BD190" s="1027"/>
      <c r="BE190" s="1027"/>
      <c r="BF190" s="1028"/>
    </row>
    <row r="191" spans="2:58" ht="20.25" customHeight="1" x14ac:dyDescent="0.2">
      <c r="B191" s="939"/>
      <c r="C191" s="1045"/>
      <c r="D191" s="1046"/>
      <c r="E191" s="1047"/>
      <c r="F191" s="308"/>
      <c r="G191" s="950"/>
      <c r="H191" s="954"/>
      <c r="I191" s="955"/>
      <c r="J191" s="955"/>
      <c r="K191" s="956"/>
      <c r="L191" s="960"/>
      <c r="M191" s="961"/>
      <c r="N191" s="961"/>
      <c r="O191" s="962"/>
      <c r="P191" s="1006" t="s">
        <v>520</v>
      </c>
      <c r="Q191" s="1007"/>
      <c r="R191" s="1008"/>
      <c r="S191" s="309" t="str">
        <f>IF(S190="","",VLOOKUP(S190,'シフト記号表（勤務時間帯）'!$C$6:$K$35,9,FALSE))</f>
        <v/>
      </c>
      <c r="T191" s="310" t="str">
        <f>IF(T190="","",VLOOKUP(T190,'シフト記号表（勤務時間帯）'!$C$6:$K$35,9,FALSE))</f>
        <v/>
      </c>
      <c r="U191" s="310" t="str">
        <f>IF(U190="","",VLOOKUP(U190,'シフト記号表（勤務時間帯）'!$C$6:$K$35,9,FALSE))</f>
        <v/>
      </c>
      <c r="V191" s="310" t="str">
        <f>IF(V190="","",VLOOKUP(V190,'シフト記号表（勤務時間帯）'!$C$6:$K$35,9,FALSE))</f>
        <v/>
      </c>
      <c r="W191" s="310" t="str">
        <f>IF(W190="","",VLOOKUP(W190,'シフト記号表（勤務時間帯）'!$C$6:$K$35,9,FALSE))</f>
        <v/>
      </c>
      <c r="X191" s="310" t="str">
        <f>IF(X190="","",VLOOKUP(X190,'シフト記号表（勤務時間帯）'!$C$6:$K$35,9,FALSE))</f>
        <v/>
      </c>
      <c r="Y191" s="311" t="str">
        <f>IF(Y190="","",VLOOKUP(Y190,'シフト記号表（勤務時間帯）'!$C$6:$K$35,9,FALSE))</f>
        <v/>
      </c>
      <c r="Z191" s="309" t="str">
        <f>IF(Z190="","",VLOOKUP(Z190,'シフト記号表（勤務時間帯）'!$C$6:$K$35,9,FALSE))</f>
        <v/>
      </c>
      <c r="AA191" s="310" t="str">
        <f>IF(AA190="","",VLOOKUP(AA190,'シフト記号表（勤務時間帯）'!$C$6:$K$35,9,FALSE))</f>
        <v/>
      </c>
      <c r="AB191" s="310" t="str">
        <f>IF(AB190="","",VLOOKUP(AB190,'シフト記号表（勤務時間帯）'!$C$6:$K$35,9,FALSE))</f>
        <v/>
      </c>
      <c r="AC191" s="310" t="str">
        <f>IF(AC190="","",VLOOKUP(AC190,'シフト記号表（勤務時間帯）'!$C$6:$K$35,9,FALSE))</f>
        <v/>
      </c>
      <c r="AD191" s="310" t="str">
        <f>IF(AD190="","",VLOOKUP(AD190,'シフト記号表（勤務時間帯）'!$C$6:$K$35,9,FALSE))</f>
        <v/>
      </c>
      <c r="AE191" s="310" t="str">
        <f>IF(AE190="","",VLOOKUP(AE190,'シフト記号表（勤務時間帯）'!$C$6:$K$35,9,FALSE))</f>
        <v/>
      </c>
      <c r="AF191" s="311" t="str">
        <f>IF(AF190="","",VLOOKUP(AF190,'シフト記号表（勤務時間帯）'!$C$6:$K$35,9,FALSE))</f>
        <v/>
      </c>
      <c r="AG191" s="309" t="str">
        <f>IF(AG190="","",VLOOKUP(AG190,'シフト記号表（勤務時間帯）'!$C$6:$K$35,9,FALSE))</f>
        <v/>
      </c>
      <c r="AH191" s="310" t="str">
        <f>IF(AH190="","",VLOOKUP(AH190,'シフト記号表（勤務時間帯）'!$C$6:$K$35,9,FALSE))</f>
        <v/>
      </c>
      <c r="AI191" s="310" t="str">
        <f>IF(AI190="","",VLOOKUP(AI190,'シフト記号表（勤務時間帯）'!$C$6:$K$35,9,FALSE))</f>
        <v/>
      </c>
      <c r="AJ191" s="310" t="str">
        <f>IF(AJ190="","",VLOOKUP(AJ190,'シフト記号表（勤務時間帯）'!$C$6:$K$35,9,FALSE))</f>
        <v/>
      </c>
      <c r="AK191" s="310" t="str">
        <f>IF(AK190="","",VLOOKUP(AK190,'シフト記号表（勤務時間帯）'!$C$6:$K$35,9,FALSE))</f>
        <v/>
      </c>
      <c r="AL191" s="310" t="str">
        <f>IF(AL190="","",VLOOKUP(AL190,'シフト記号表（勤務時間帯）'!$C$6:$K$35,9,FALSE))</f>
        <v/>
      </c>
      <c r="AM191" s="311" t="str">
        <f>IF(AM190="","",VLOOKUP(AM190,'シフト記号表（勤務時間帯）'!$C$6:$K$35,9,FALSE))</f>
        <v/>
      </c>
      <c r="AN191" s="309" t="str">
        <f>IF(AN190="","",VLOOKUP(AN190,'シフト記号表（勤務時間帯）'!$C$6:$K$35,9,FALSE))</f>
        <v/>
      </c>
      <c r="AO191" s="310" t="str">
        <f>IF(AO190="","",VLOOKUP(AO190,'シフト記号表（勤務時間帯）'!$C$6:$K$35,9,FALSE))</f>
        <v/>
      </c>
      <c r="AP191" s="310" t="str">
        <f>IF(AP190="","",VLOOKUP(AP190,'シフト記号表（勤務時間帯）'!$C$6:$K$35,9,FALSE))</f>
        <v/>
      </c>
      <c r="AQ191" s="310" t="str">
        <f>IF(AQ190="","",VLOOKUP(AQ190,'シフト記号表（勤務時間帯）'!$C$6:$K$35,9,FALSE))</f>
        <v/>
      </c>
      <c r="AR191" s="310" t="str">
        <f>IF(AR190="","",VLOOKUP(AR190,'シフト記号表（勤務時間帯）'!$C$6:$K$35,9,FALSE))</f>
        <v/>
      </c>
      <c r="AS191" s="310" t="str">
        <f>IF(AS190="","",VLOOKUP(AS190,'シフト記号表（勤務時間帯）'!$C$6:$K$35,9,FALSE))</f>
        <v/>
      </c>
      <c r="AT191" s="311" t="str">
        <f>IF(AT190="","",VLOOKUP(AT190,'シフト記号表（勤務時間帯）'!$C$6:$K$35,9,FALSE))</f>
        <v/>
      </c>
      <c r="AU191" s="309" t="str">
        <f>IF(AU190="","",VLOOKUP(AU190,'シフト記号表（勤務時間帯）'!$C$6:$K$35,9,FALSE))</f>
        <v/>
      </c>
      <c r="AV191" s="310" t="str">
        <f>IF(AV190="","",VLOOKUP(AV190,'シフト記号表（勤務時間帯）'!$C$6:$K$35,9,FALSE))</f>
        <v/>
      </c>
      <c r="AW191" s="310" t="str">
        <f>IF(AW190="","",VLOOKUP(AW190,'シフト記号表（勤務時間帯）'!$C$6:$K$35,9,FALSE))</f>
        <v/>
      </c>
      <c r="AX191" s="1009">
        <f>IF($BB$3="４週",SUM(S191:AT191),IF($BB$3="暦月",SUM(S191:AW191),""))</f>
        <v>0</v>
      </c>
      <c r="AY191" s="1010"/>
      <c r="AZ191" s="1011">
        <f>IF($BB$3="４週",AX191/4,IF($BB$3="暦月",'勤務形態一覧表（100名）'!AX191/('勤務形態一覧表（100名）'!$BB$8/7),""))</f>
        <v>0</v>
      </c>
      <c r="BA191" s="1012"/>
      <c r="BB191" s="1060"/>
      <c r="BC191" s="961"/>
      <c r="BD191" s="961"/>
      <c r="BE191" s="961"/>
      <c r="BF191" s="962"/>
    </row>
    <row r="192" spans="2:58" ht="20.25" customHeight="1" x14ac:dyDescent="0.2">
      <c r="B192" s="939"/>
      <c r="C192" s="1048"/>
      <c r="D192" s="1049"/>
      <c r="E192" s="1050"/>
      <c r="F192" s="369">
        <f>C190</f>
        <v>0</v>
      </c>
      <c r="G192" s="1024"/>
      <c r="H192" s="954"/>
      <c r="I192" s="955"/>
      <c r="J192" s="955"/>
      <c r="K192" s="956"/>
      <c r="L192" s="1029"/>
      <c r="M192" s="1030"/>
      <c r="N192" s="1030"/>
      <c r="O192" s="1031"/>
      <c r="P192" s="1013" t="s">
        <v>521</v>
      </c>
      <c r="Q192" s="1014"/>
      <c r="R192" s="1015"/>
      <c r="S192" s="313" t="str">
        <f>IF(S190="","",VLOOKUP(S190,'シフト記号表（勤務時間帯）'!$C$6:$U$35,19,FALSE))</f>
        <v/>
      </c>
      <c r="T192" s="314" t="str">
        <f>IF(T190="","",VLOOKUP(T190,'シフト記号表（勤務時間帯）'!$C$6:$U$35,19,FALSE))</f>
        <v/>
      </c>
      <c r="U192" s="314" t="str">
        <f>IF(U190="","",VLOOKUP(U190,'シフト記号表（勤務時間帯）'!$C$6:$U$35,19,FALSE))</f>
        <v/>
      </c>
      <c r="V192" s="314" t="str">
        <f>IF(V190="","",VLOOKUP(V190,'シフト記号表（勤務時間帯）'!$C$6:$U$35,19,FALSE))</f>
        <v/>
      </c>
      <c r="W192" s="314" t="str">
        <f>IF(W190="","",VLOOKUP(W190,'シフト記号表（勤務時間帯）'!$C$6:$U$35,19,FALSE))</f>
        <v/>
      </c>
      <c r="X192" s="314" t="str">
        <f>IF(X190="","",VLOOKUP(X190,'シフト記号表（勤務時間帯）'!$C$6:$U$35,19,FALSE))</f>
        <v/>
      </c>
      <c r="Y192" s="315" t="str">
        <f>IF(Y190="","",VLOOKUP(Y190,'シフト記号表（勤務時間帯）'!$C$6:$U$35,19,FALSE))</f>
        <v/>
      </c>
      <c r="Z192" s="313" t="str">
        <f>IF(Z190="","",VLOOKUP(Z190,'シフト記号表（勤務時間帯）'!$C$6:$U$35,19,FALSE))</f>
        <v/>
      </c>
      <c r="AA192" s="314" t="str">
        <f>IF(AA190="","",VLOOKUP(AA190,'シフト記号表（勤務時間帯）'!$C$6:$U$35,19,FALSE))</f>
        <v/>
      </c>
      <c r="AB192" s="314" t="str">
        <f>IF(AB190="","",VLOOKUP(AB190,'シフト記号表（勤務時間帯）'!$C$6:$U$35,19,FALSE))</f>
        <v/>
      </c>
      <c r="AC192" s="314" t="str">
        <f>IF(AC190="","",VLOOKUP(AC190,'シフト記号表（勤務時間帯）'!$C$6:$U$35,19,FALSE))</f>
        <v/>
      </c>
      <c r="AD192" s="314" t="str">
        <f>IF(AD190="","",VLOOKUP(AD190,'シフト記号表（勤務時間帯）'!$C$6:$U$35,19,FALSE))</f>
        <v/>
      </c>
      <c r="AE192" s="314" t="str">
        <f>IF(AE190="","",VLOOKUP(AE190,'シフト記号表（勤務時間帯）'!$C$6:$U$35,19,FALSE))</f>
        <v/>
      </c>
      <c r="AF192" s="315" t="str">
        <f>IF(AF190="","",VLOOKUP(AF190,'シフト記号表（勤務時間帯）'!$C$6:$U$35,19,FALSE))</f>
        <v/>
      </c>
      <c r="AG192" s="313" t="str">
        <f>IF(AG190="","",VLOOKUP(AG190,'シフト記号表（勤務時間帯）'!$C$6:$U$35,19,FALSE))</f>
        <v/>
      </c>
      <c r="AH192" s="314" t="str">
        <f>IF(AH190="","",VLOOKUP(AH190,'シフト記号表（勤務時間帯）'!$C$6:$U$35,19,FALSE))</f>
        <v/>
      </c>
      <c r="AI192" s="314" t="str">
        <f>IF(AI190="","",VLOOKUP(AI190,'シフト記号表（勤務時間帯）'!$C$6:$U$35,19,FALSE))</f>
        <v/>
      </c>
      <c r="AJ192" s="314" t="str">
        <f>IF(AJ190="","",VLOOKUP(AJ190,'シフト記号表（勤務時間帯）'!$C$6:$U$35,19,FALSE))</f>
        <v/>
      </c>
      <c r="AK192" s="314" t="str">
        <f>IF(AK190="","",VLOOKUP(AK190,'シフト記号表（勤務時間帯）'!$C$6:$U$35,19,FALSE))</f>
        <v/>
      </c>
      <c r="AL192" s="314" t="str">
        <f>IF(AL190="","",VLOOKUP(AL190,'シフト記号表（勤務時間帯）'!$C$6:$U$35,19,FALSE))</f>
        <v/>
      </c>
      <c r="AM192" s="315" t="str">
        <f>IF(AM190="","",VLOOKUP(AM190,'シフト記号表（勤務時間帯）'!$C$6:$U$35,19,FALSE))</f>
        <v/>
      </c>
      <c r="AN192" s="313" t="str">
        <f>IF(AN190="","",VLOOKUP(AN190,'シフト記号表（勤務時間帯）'!$C$6:$U$35,19,FALSE))</f>
        <v/>
      </c>
      <c r="AO192" s="314" t="str">
        <f>IF(AO190="","",VLOOKUP(AO190,'シフト記号表（勤務時間帯）'!$C$6:$U$35,19,FALSE))</f>
        <v/>
      </c>
      <c r="AP192" s="314" t="str">
        <f>IF(AP190="","",VLOOKUP(AP190,'シフト記号表（勤務時間帯）'!$C$6:$U$35,19,FALSE))</f>
        <v/>
      </c>
      <c r="AQ192" s="314" t="str">
        <f>IF(AQ190="","",VLOOKUP(AQ190,'シフト記号表（勤務時間帯）'!$C$6:$U$35,19,FALSE))</f>
        <v/>
      </c>
      <c r="AR192" s="314" t="str">
        <f>IF(AR190="","",VLOOKUP(AR190,'シフト記号表（勤務時間帯）'!$C$6:$U$35,19,FALSE))</f>
        <v/>
      </c>
      <c r="AS192" s="314" t="str">
        <f>IF(AS190="","",VLOOKUP(AS190,'シフト記号表（勤務時間帯）'!$C$6:$U$35,19,FALSE))</f>
        <v/>
      </c>
      <c r="AT192" s="315" t="str">
        <f>IF(AT190="","",VLOOKUP(AT190,'シフト記号表（勤務時間帯）'!$C$6:$U$35,19,FALSE))</f>
        <v/>
      </c>
      <c r="AU192" s="313" t="str">
        <f>IF(AU190="","",VLOOKUP(AU190,'シフト記号表（勤務時間帯）'!$C$6:$U$35,19,FALSE))</f>
        <v/>
      </c>
      <c r="AV192" s="314" t="str">
        <f>IF(AV190="","",VLOOKUP(AV190,'シフト記号表（勤務時間帯）'!$C$6:$U$35,19,FALSE))</f>
        <v/>
      </c>
      <c r="AW192" s="314" t="str">
        <f>IF(AW190="","",VLOOKUP(AW190,'シフト記号表（勤務時間帯）'!$C$6:$U$35,19,FALSE))</f>
        <v/>
      </c>
      <c r="AX192" s="1016">
        <f>IF($BB$3="４週",SUM(S192:AT192),IF($BB$3="暦月",SUM(S192:AW192),""))</f>
        <v>0</v>
      </c>
      <c r="AY192" s="1017"/>
      <c r="AZ192" s="1018">
        <f>IF($BB$3="４週",AX192/4,IF($BB$3="暦月",'勤務形態一覧表（100名）'!AX192/('勤務形態一覧表（100名）'!$BB$8/7),""))</f>
        <v>0</v>
      </c>
      <c r="BA192" s="1019"/>
      <c r="BB192" s="1061"/>
      <c r="BC192" s="1030"/>
      <c r="BD192" s="1030"/>
      <c r="BE192" s="1030"/>
      <c r="BF192" s="1031"/>
    </row>
    <row r="193" spans="2:58" ht="20.25" customHeight="1" x14ac:dyDescent="0.2">
      <c r="B193" s="939">
        <f>B190+1</f>
        <v>58</v>
      </c>
      <c r="C193" s="1042"/>
      <c r="D193" s="1043"/>
      <c r="E193" s="1044"/>
      <c r="F193" s="316"/>
      <c r="G193" s="1023"/>
      <c r="H193" s="1025"/>
      <c r="I193" s="955"/>
      <c r="J193" s="955"/>
      <c r="K193" s="956"/>
      <c r="L193" s="1026"/>
      <c r="M193" s="1027"/>
      <c r="N193" s="1027"/>
      <c r="O193" s="1028"/>
      <c r="P193" s="1032" t="s">
        <v>802</v>
      </c>
      <c r="Q193" s="1033"/>
      <c r="R193" s="1034"/>
      <c r="S193" s="366"/>
      <c r="T193" s="367"/>
      <c r="U193" s="367"/>
      <c r="V193" s="367"/>
      <c r="W193" s="367"/>
      <c r="X193" s="367"/>
      <c r="Y193" s="368"/>
      <c r="Z193" s="366"/>
      <c r="AA193" s="367"/>
      <c r="AB193" s="367"/>
      <c r="AC193" s="367"/>
      <c r="AD193" s="367"/>
      <c r="AE193" s="367"/>
      <c r="AF193" s="368"/>
      <c r="AG193" s="366"/>
      <c r="AH193" s="367"/>
      <c r="AI193" s="367"/>
      <c r="AJ193" s="367"/>
      <c r="AK193" s="367"/>
      <c r="AL193" s="367"/>
      <c r="AM193" s="368"/>
      <c r="AN193" s="366"/>
      <c r="AO193" s="367"/>
      <c r="AP193" s="367"/>
      <c r="AQ193" s="367"/>
      <c r="AR193" s="367"/>
      <c r="AS193" s="367"/>
      <c r="AT193" s="368"/>
      <c r="AU193" s="366"/>
      <c r="AV193" s="367"/>
      <c r="AW193" s="367"/>
      <c r="AX193" s="1109"/>
      <c r="AY193" s="1110"/>
      <c r="AZ193" s="1111"/>
      <c r="BA193" s="1112"/>
      <c r="BB193" s="1059"/>
      <c r="BC193" s="1027"/>
      <c r="BD193" s="1027"/>
      <c r="BE193" s="1027"/>
      <c r="BF193" s="1028"/>
    </row>
    <row r="194" spans="2:58" ht="20.25" customHeight="1" x14ac:dyDescent="0.2">
      <c r="B194" s="939"/>
      <c r="C194" s="1045"/>
      <c r="D194" s="1046"/>
      <c r="E194" s="1047"/>
      <c r="F194" s="308"/>
      <c r="G194" s="950"/>
      <c r="H194" s="954"/>
      <c r="I194" s="955"/>
      <c r="J194" s="955"/>
      <c r="K194" s="956"/>
      <c r="L194" s="960"/>
      <c r="M194" s="961"/>
      <c r="N194" s="961"/>
      <c r="O194" s="962"/>
      <c r="P194" s="1006" t="s">
        <v>520</v>
      </c>
      <c r="Q194" s="1007"/>
      <c r="R194" s="1008"/>
      <c r="S194" s="309" t="str">
        <f>IF(S193="","",VLOOKUP(S193,'シフト記号表（勤務時間帯）'!$C$6:$K$35,9,FALSE))</f>
        <v/>
      </c>
      <c r="T194" s="310" t="str">
        <f>IF(T193="","",VLOOKUP(T193,'シフト記号表（勤務時間帯）'!$C$6:$K$35,9,FALSE))</f>
        <v/>
      </c>
      <c r="U194" s="310" t="str">
        <f>IF(U193="","",VLOOKUP(U193,'シフト記号表（勤務時間帯）'!$C$6:$K$35,9,FALSE))</f>
        <v/>
      </c>
      <c r="V194" s="310" t="str">
        <f>IF(V193="","",VLOOKUP(V193,'シフト記号表（勤務時間帯）'!$C$6:$K$35,9,FALSE))</f>
        <v/>
      </c>
      <c r="W194" s="310" t="str">
        <f>IF(W193="","",VLOOKUP(W193,'シフト記号表（勤務時間帯）'!$C$6:$K$35,9,FALSE))</f>
        <v/>
      </c>
      <c r="X194" s="310" t="str">
        <f>IF(X193="","",VLOOKUP(X193,'シフト記号表（勤務時間帯）'!$C$6:$K$35,9,FALSE))</f>
        <v/>
      </c>
      <c r="Y194" s="311" t="str">
        <f>IF(Y193="","",VLOOKUP(Y193,'シフト記号表（勤務時間帯）'!$C$6:$K$35,9,FALSE))</f>
        <v/>
      </c>
      <c r="Z194" s="309" t="str">
        <f>IF(Z193="","",VLOOKUP(Z193,'シフト記号表（勤務時間帯）'!$C$6:$K$35,9,FALSE))</f>
        <v/>
      </c>
      <c r="AA194" s="310" t="str">
        <f>IF(AA193="","",VLOOKUP(AA193,'シフト記号表（勤務時間帯）'!$C$6:$K$35,9,FALSE))</f>
        <v/>
      </c>
      <c r="AB194" s="310" t="str">
        <f>IF(AB193="","",VLOOKUP(AB193,'シフト記号表（勤務時間帯）'!$C$6:$K$35,9,FALSE))</f>
        <v/>
      </c>
      <c r="AC194" s="310" t="str">
        <f>IF(AC193="","",VLOOKUP(AC193,'シフト記号表（勤務時間帯）'!$C$6:$K$35,9,FALSE))</f>
        <v/>
      </c>
      <c r="AD194" s="310" t="str">
        <f>IF(AD193="","",VLOOKUP(AD193,'シフト記号表（勤務時間帯）'!$C$6:$K$35,9,FALSE))</f>
        <v/>
      </c>
      <c r="AE194" s="310" t="str">
        <f>IF(AE193="","",VLOOKUP(AE193,'シフト記号表（勤務時間帯）'!$C$6:$K$35,9,FALSE))</f>
        <v/>
      </c>
      <c r="AF194" s="311" t="str">
        <f>IF(AF193="","",VLOOKUP(AF193,'シフト記号表（勤務時間帯）'!$C$6:$K$35,9,FALSE))</f>
        <v/>
      </c>
      <c r="AG194" s="309" t="str">
        <f>IF(AG193="","",VLOOKUP(AG193,'シフト記号表（勤務時間帯）'!$C$6:$K$35,9,FALSE))</f>
        <v/>
      </c>
      <c r="AH194" s="310" t="str">
        <f>IF(AH193="","",VLOOKUP(AH193,'シフト記号表（勤務時間帯）'!$C$6:$K$35,9,FALSE))</f>
        <v/>
      </c>
      <c r="AI194" s="310" t="str">
        <f>IF(AI193="","",VLOOKUP(AI193,'シフト記号表（勤務時間帯）'!$C$6:$K$35,9,FALSE))</f>
        <v/>
      </c>
      <c r="AJ194" s="310" t="str">
        <f>IF(AJ193="","",VLOOKUP(AJ193,'シフト記号表（勤務時間帯）'!$C$6:$K$35,9,FALSE))</f>
        <v/>
      </c>
      <c r="AK194" s="310" t="str">
        <f>IF(AK193="","",VLOOKUP(AK193,'シフト記号表（勤務時間帯）'!$C$6:$K$35,9,FALSE))</f>
        <v/>
      </c>
      <c r="AL194" s="310" t="str">
        <f>IF(AL193="","",VLOOKUP(AL193,'シフト記号表（勤務時間帯）'!$C$6:$K$35,9,FALSE))</f>
        <v/>
      </c>
      <c r="AM194" s="311" t="str">
        <f>IF(AM193="","",VLOOKUP(AM193,'シフト記号表（勤務時間帯）'!$C$6:$K$35,9,FALSE))</f>
        <v/>
      </c>
      <c r="AN194" s="309" t="str">
        <f>IF(AN193="","",VLOOKUP(AN193,'シフト記号表（勤務時間帯）'!$C$6:$K$35,9,FALSE))</f>
        <v/>
      </c>
      <c r="AO194" s="310" t="str">
        <f>IF(AO193="","",VLOOKUP(AO193,'シフト記号表（勤務時間帯）'!$C$6:$K$35,9,FALSE))</f>
        <v/>
      </c>
      <c r="AP194" s="310" t="str">
        <f>IF(AP193="","",VLOOKUP(AP193,'シフト記号表（勤務時間帯）'!$C$6:$K$35,9,FALSE))</f>
        <v/>
      </c>
      <c r="AQ194" s="310" t="str">
        <f>IF(AQ193="","",VLOOKUP(AQ193,'シフト記号表（勤務時間帯）'!$C$6:$K$35,9,FALSE))</f>
        <v/>
      </c>
      <c r="AR194" s="310" t="str">
        <f>IF(AR193="","",VLOOKUP(AR193,'シフト記号表（勤務時間帯）'!$C$6:$K$35,9,FALSE))</f>
        <v/>
      </c>
      <c r="AS194" s="310" t="str">
        <f>IF(AS193="","",VLOOKUP(AS193,'シフト記号表（勤務時間帯）'!$C$6:$K$35,9,FALSE))</f>
        <v/>
      </c>
      <c r="AT194" s="311" t="str">
        <f>IF(AT193="","",VLOOKUP(AT193,'シフト記号表（勤務時間帯）'!$C$6:$K$35,9,FALSE))</f>
        <v/>
      </c>
      <c r="AU194" s="309" t="str">
        <f>IF(AU193="","",VLOOKUP(AU193,'シフト記号表（勤務時間帯）'!$C$6:$K$35,9,FALSE))</f>
        <v/>
      </c>
      <c r="AV194" s="310" t="str">
        <f>IF(AV193="","",VLOOKUP(AV193,'シフト記号表（勤務時間帯）'!$C$6:$K$35,9,FALSE))</f>
        <v/>
      </c>
      <c r="AW194" s="310" t="str">
        <f>IF(AW193="","",VLOOKUP(AW193,'シフト記号表（勤務時間帯）'!$C$6:$K$35,9,FALSE))</f>
        <v/>
      </c>
      <c r="AX194" s="1009">
        <f>IF($BB$3="４週",SUM(S194:AT194),IF($BB$3="暦月",SUM(S194:AW194),""))</f>
        <v>0</v>
      </c>
      <c r="AY194" s="1010"/>
      <c r="AZ194" s="1011">
        <f>IF($BB$3="４週",AX194/4,IF($BB$3="暦月",'勤務形態一覧表（100名）'!AX194/('勤務形態一覧表（100名）'!$BB$8/7),""))</f>
        <v>0</v>
      </c>
      <c r="BA194" s="1012"/>
      <c r="BB194" s="1060"/>
      <c r="BC194" s="961"/>
      <c r="BD194" s="961"/>
      <c r="BE194" s="961"/>
      <c r="BF194" s="962"/>
    </row>
    <row r="195" spans="2:58" ht="20.25" customHeight="1" x14ac:dyDescent="0.2">
      <c r="B195" s="939"/>
      <c r="C195" s="1048"/>
      <c r="D195" s="1049"/>
      <c r="E195" s="1050"/>
      <c r="F195" s="369">
        <f>C193</f>
        <v>0</v>
      </c>
      <c r="G195" s="1024"/>
      <c r="H195" s="954"/>
      <c r="I195" s="955"/>
      <c r="J195" s="955"/>
      <c r="K195" s="956"/>
      <c r="L195" s="1029"/>
      <c r="M195" s="1030"/>
      <c r="N195" s="1030"/>
      <c r="O195" s="1031"/>
      <c r="P195" s="1013" t="s">
        <v>521</v>
      </c>
      <c r="Q195" s="1014"/>
      <c r="R195" s="1015"/>
      <c r="S195" s="313" t="str">
        <f>IF(S193="","",VLOOKUP(S193,'シフト記号表（勤務時間帯）'!$C$6:$U$35,19,FALSE))</f>
        <v/>
      </c>
      <c r="T195" s="314" t="str">
        <f>IF(T193="","",VLOOKUP(T193,'シフト記号表（勤務時間帯）'!$C$6:$U$35,19,FALSE))</f>
        <v/>
      </c>
      <c r="U195" s="314" t="str">
        <f>IF(U193="","",VLOOKUP(U193,'シフト記号表（勤務時間帯）'!$C$6:$U$35,19,FALSE))</f>
        <v/>
      </c>
      <c r="V195" s="314" t="str">
        <f>IF(V193="","",VLOOKUP(V193,'シフト記号表（勤務時間帯）'!$C$6:$U$35,19,FALSE))</f>
        <v/>
      </c>
      <c r="W195" s="314" t="str">
        <f>IF(W193="","",VLOOKUP(W193,'シフト記号表（勤務時間帯）'!$C$6:$U$35,19,FALSE))</f>
        <v/>
      </c>
      <c r="X195" s="314" t="str">
        <f>IF(X193="","",VLOOKUP(X193,'シフト記号表（勤務時間帯）'!$C$6:$U$35,19,FALSE))</f>
        <v/>
      </c>
      <c r="Y195" s="315" t="str">
        <f>IF(Y193="","",VLOOKUP(Y193,'シフト記号表（勤務時間帯）'!$C$6:$U$35,19,FALSE))</f>
        <v/>
      </c>
      <c r="Z195" s="313" t="str">
        <f>IF(Z193="","",VLOOKUP(Z193,'シフト記号表（勤務時間帯）'!$C$6:$U$35,19,FALSE))</f>
        <v/>
      </c>
      <c r="AA195" s="314" t="str">
        <f>IF(AA193="","",VLOOKUP(AA193,'シフト記号表（勤務時間帯）'!$C$6:$U$35,19,FALSE))</f>
        <v/>
      </c>
      <c r="AB195" s="314" t="str">
        <f>IF(AB193="","",VLOOKUP(AB193,'シフト記号表（勤務時間帯）'!$C$6:$U$35,19,FALSE))</f>
        <v/>
      </c>
      <c r="AC195" s="314" t="str">
        <f>IF(AC193="","",VLOOKUP(AC193,'シフト記号表（勤務時間帯）'!$C$6:$U$35,19,FALSE))</f>
        <v/>
      </c>
      <c r="AD195" s="314" t="str">
        <f>IF(AD193="","",VLOOKUP(AD193,'シフト記号表（勤務時間帯）'!$C$6:$U$35,19,FALSE))</f>
        <v/>
      </c>
      <c r="AE195" s="314" t="str">
        <f>IF(AE193="","",VLOOKUP(AE193,'シフト記号表（勤務時間帯）'!$C$6:$U$35,19,FALSE))</f>
        <v/>
      </c>
      <c r="AF195" s="315" t="str">
        <f>IF(AF193="","",VLOOKUP(AF193,'シフト記号表（勤務時間帯）'!$C$6:$U$35,19,FALSE))</f>
        <v/>
      </c>
      <c r="AG195" s="313" t="str">
        <f>IF(AG193="","",VLOOKUP(AG193,'シフト記号表（勤務時間帯）'!$C$6:$U$35,19,FALSE))</f>
        <v/>
      </c>
      <c r="AH195" s="314" t="str">
        <f>IF(AH193="","",VLOOKUP(AH193,'シフト記号表（勤務時間帯）'!$C$6:$U$35,19,FALSE))</f>
        <v/>
      </c>
      <c r="AI195" s="314" t="str">
        <f>IF(AI193="","",VLOOKUP(AI193,'シフト記号表（勤務時間帯）'!$C$6:$U$35,19,FALSE))</f>
        <v/>
      </c>
      <c r="AJ195" s="314" t="str">
        <f>IF(AJ193="","",VLOOKUP(AJ193,'シフト記号表（勤務時間帯）'!$C$6:$U$35,19,FALSE))</f>
        <v/>
      </c>
      <c r="AK195" s="314" t="str">
        <f>IF(AK193="","",VLOOKUP(AK193,'シフト記号表（勤務時間帯）'!$C$6:$U$35,19,FALSE))</f>
        <v/>
      </c>
      <c r="AL195" s="314" t="str">
        <f>IF(AL193="","",VLOOKUP(AL193,'シフト記号表（勤務時間帯）'!$C$6:$U$35,19,FALSE))</f>
        <v/>
      </c>
      <c r="AM195" s="315" t="str">
        <f>IF(AM193="","",VLOOKUP(AM193,'シフト記号表（勤務時間帯）'!$C$6:$U$35,19,FALSE))</f>
        <v/>
      </c>
      <c r="AN195" s="313" t="str">
        <f>IF(AN193="","",VLOOKUP(AN193,'シフト記号表（勤務時間帯）'!$C$6:$U$35,19,FALSE))</f>
        <v/>
      </c>
      <c r="AO195" s="314" t="str">
        <f>IF(AO193="","",VLOOKUP(AO193,'シフト記号表（勤務時間帯）'!$C$6:$U$35,19,FALSE))</f>
        <v/>
      </c>
      <c r="AP195" s="314" t="str">
        <f>IF(AP193="","",VLOOKUP(AP193,'シフト記号表（勤務時間帯）'!$C$6:$U$35,19,FALSE))</f>
        <v/>
      </c>
      <c r="AQ195" s="314" t="str">
        <f>IF(AQ193="","",VLOOKUP(AQ193,'シフト記号表（勤務時間帯）'!$C$6:$U$35,19,FALSE))</f>
        <v/>
      </c>
      <c r="AR195" s="314" t="str">
        <f>IF(AR193="","",VLOOKUP(AR193,'シフト記号表（勤務時間帯）'!$C$6:$U$35,19,FALSE))</f>
        <v/>
      </c>
      <c r="AS195" s="314" t="str">
        <f>IF(AS193="","",VLOOKUP(AS193,'シフト記号表（勤務時間帯）'!$C$6:$U$35,19,FALSE))</f>
        <v/>
      </c>
      <c r="AT195" s="315" t="str">
        <f>IF(AT193="","",VLOOKUP(AT193,'シフト記号表（勤務時間帯）'!$C$6:$U$35,19,FALSE))</f>
        <v/>
      </c>
      <c r="AU195" s="313" t="str">
        <f>IF(AU193="","",VLOOKUP(AU193,'シフト記号表（勤務時間帯）'!$C$6:$U$35,19,FALSE))</f>
        <v/>
      </c>
      <c r="AV195" s="314" t="str">
        <f>IF(AV193="","",VLOOKUP(AV193,'シフト記号表（勤務時間帯）'!$C$6:$U$35,19,FALSE))</f>
        <v/>
      </c>
      <c r="AW195" s="314" t="str">
        <f>IF(AW193="","",VLOOKUP(AW193,'シフト記号表（勤務時間帯）'!$C$6:$U$35,19,FALSE))</f>
        <v/>
      </c>
      <c r="AX195" s="1016">
        <f>IF($BB$3="４週",SUM(S195:AT195),IF($BB$3="暦月",SUM(S195:AW195),""))</f>
        <v>0</v>
      </c>
      <c r="AY195" s="1017"/>
      <c r="AZ195" s="1018">
        <f>IF($BB$3="４週",AX195/4,IF($BB$3="暦月",'勤務形態一覧表（100名）'!AX195/('勤務形態一覧表（100名）'!$BB$8/7),""))</f>
        <v>0</v>
      </c>
      <c r="BA195" s="1019"/>
      <c r="BB195" s="1061"/>
      <c r="BC195" s="1030"/>
      <c r="BD195" s="1030"/>
      <c r="BE195" s="1030"/>
      <c r="BF195" s="1031"/>
    </row>
    <row r="196" spans="2:58" ht="20.25" customHeight="1" x14ac:dyDescent="0.2">
      <c r="B196" s="939">
        <f>B193+1</f>
        <v>59</v>
      </c>
      <c r="C196" s="1042"/>
      <c r="D196" s="1043"/>
      <c r="E196" s="1044"/>
      <c r="F196" s="316"/>
      <c r="G196" s="1023"/>
      <c r="H196" s="1025"/>
      <c r="I196" s="955"/>
      <c r="J196" s="955"/>
      <c r="K196" s="956"/>
      <c r="L196" s="1026"/>
      <c r="M196" s="1027"/>
      <c r="N196" s="1027"/>
      <c r="O196" s="1028"/>
      <c r="P196" s="1032" t="s">
        <v>802</v>
      </c>
      <c r="Q196" s="1033"/>
      <c r="R196" s="1034"/>
      <c r="S196" s="366"/>
      <c r="T196" s="367"/>
      <c r="U196" s="367"/>
      <c r="V196" s="367"/>
      <c r="W196" s="367"/>
      <c r="X196" s="367"/>
      <c r="Y196" s="368"/>
      <c r="Z196" s="366"/>
      <c r="AA196" s="367"/>
      <c r="AB196" s="367"/>
      <c r="AC196" s="367"/>
      <c r="AD196" s="367"/>
      <c r="AE196" s="367"/>
      <c r="AF196" s="368"/>
      <c r="AG196" s="366"/>
      <c r="AH196" s="367"/>
      <c r="AI196" s="367"/>
      <c r="AJ196" s="367"/>
      <c r="AK196" s="367"/>
      <c r="AL196" s="367"/>
      <c r="AM196" s="368"/>
      <c r="AN196" s="366"/>
      <c r="AO196" s="367"/>
      <c r="AP196" s="367"/>
      <c r="AQ196" s="367"/>
      <c r="AR196" s="367"/>
      <c r="AS196" s="367"/>
      <c r="AT196" s="368"/>
      <c r="AU196" s="366"/>
      <c r="AV196" s="367"/>
      <c r="AW196" s="367"/>
      <c r="AX196" s="1109"/>
      <c r="AY196" s="1110"/>
      <c r="AZ196" s="1111"/>
      <c r="BA196" s="1112"/>
      <c r="BB196" s="1059"/>
      <c r="BC196" s="1027"/>
      <c r="BD196" s="1027"/>
      <c r="BE196" s="1027"/>
      <c r="BF196" s="1028"/>
    </row>
    <row r="197" spans="2:58" ht="20.25" customHeight="1" x14ac:dyDescent="0.2">
      <c r="B197" s="939"/>
      <c r="C197" s="1045"/>
      <c r="D197" s="1046"/>
      <c r="E197" s="1047"/>
      <c r="F197" s="308"/>
      <c r="G197" s="950"/>
      <c r="H197" s="954"/>
      <c r="I197" s="955"/>
      <c r="J197" s="955"/>
      <c r="K197" s="956"/>
      <c r="L197" s="960"/>
      <c r="M197" s="961"/>
      <c r="N197" s="961"/>
      <c r="O197" s="962"/>
      <c r="P197" s="1006" t="s">
        <v>520</v>
      </c>
      <c r="Q197" s="1007"/>
      <c r="R197" s="1008"/>
      <c r="S197" s="309" t="str">
        <f>IF(S196="","",VLOOKUP(S196,'シフト記号表（勤務時間帯）'!$C$6:$K$35,9,FALSE))</f>
        <v/>
      </c>
      <c r="T197" s="310" t="str">
        <f>IF(T196="","",VLOOKUP(T196,'シフト記号表（勤務時間帯）'!$C$6:$K$35,9,FALSE))</f>
        <v/>
      </c>
      <c r="U197" s="310" t="str">
        <f>IF(U196="","",VLOOKUP(U196,'シフト記号表（勤務時間帯）'!$C$6:$K$35,9,FALSE))</f>
        <v/>
      </c>
      <c r="V197" s="310" t="str">
        <f>IF(V196="","",VLOOKUP(V196,'シフト記号表（勤務時間帯）'!$C$6:$K$35,9,FALSE))</f>
        <v/>
      </c>
      <c r="W197" s="310" t="str">
        <f>IF(W196="","",VLOOKUP(W196,'シフト記号表（勤務時間帯）'!$C$6:$K$35,9,FALSE))</f>
        <v/>
      </c>
      <c r="X197" s="310" t="str">
        <f>IF(X196="","",VLOOKUP(X196,'シフト記号表（勤務時間帯）'!$C$6:$K$35,9,FALSE))</f>
        <v/>
      </c>
      <c r="Y197" s="311" t="str">
        <f>IF(Y196="","",VLOOKUP(Y196,'シフト記号表（勤務時間帯）'!$C$6:$K$35,9,FALSE))</f>
        <v/>
      </c>
      <c r="Z197" s="309" t="str">
        <f>IF(Z196="","",VLOOKUP(Z196,'シフト記号表（勤務時間帯）'!$C$6:$K$35,9,FALSE))</f>
        <v/>
      </c>
      <c r="AA197" s="310" t="str">
        <f>IF(AA196="","",VLOOKUP(AA196,'シフト記号表（勤務時間帯）'!$C$6:$K$35,9,FALSE))</f>
        <v/>
      </c>
      <c r="AB197" s="310" t="str">
        <f>IF(AB196="","",VLOOKUP(AB196,'シフト記号表（勤務時間帯）'!$C$6:$K$35,9,FALSE))</f>
        <v/>
      </c>
      <c r="AC197" s="310" t="str">
        <f>IF(AC196="","",VLOOKUP(AC196,'シフト記号表（勤務時間帯）'!$C$6:$K$35,9,FALSE))</f>
        <v/>
      </c>
      <c r="AD197" s="310" t="str">
        <f>IF(AD196="","",VLOOKUP(AD196,'シフト記号表（勤務時間帯）'!$C$6:$K$35,9,FALSE))</f>
        <v/>
      </c>
      <c r="AE197" s="310" t="str">
        <f>IF(AE196="","",VLOOKUP(AE196,'シフト記号表（勤務時間帯）'!$C$6:$K$35,9,FALSE))</f>
        <v/>
      </c>
      <c r="AF197" s="311" t="str">
        <f>IF(AF196="","",VLOOKUP(AF196,'シフト記号表（勤務時間帯）'!$C$6:$K$35,9,FALSE))</f>
        <v/>
      </c>
      <c r="AG197" s="309" t="str">
        <f>IF(AG196="","",VLOOKUP(AG196,'シフト記号表（勤務時間帯）'!$C$6:$K$35,9,FALSE))</f>
        <v/>
      </c>
      <c r="AH197" s="310" t="str">
        <f>IF(AH196="","",VLOOKUP(AH196,'シフト記号表（勤務時間帯）'!$C$6:$K$35,9,FALSE))</f>
        <v/>
      </c>
      <c r="AI197" s="310" t="str">
        <f>IF(AI196="","",VLOOKUP(AI196,'シフト記号表（勤務時間帯）'!$C$6:$K$35,9,FALSE))</f>
        <v/>
      </c>
      <c r="AJ197" s="310" t="str">
        <f>IF(AJ196="","",VLOOKUP(AJ196,'シフト記号表（勤務時間帯）'!$C$6:$K$35,9,FALSE))</f>
        <v/>
      </c>
      <c r="AK197" s="310" t="str">
        <f>IF(AK196="","",VLOOKUP(AK196,'シフト記号表（勤務時間帯）'!$C$6:$K$35,9,FALSE))</f>
        <v/>
      </c>
      <c r="AL197" s="310" t="str">
        <f>IF(AL196="","",VLOOKUP(AL196,'シフト記号表（勤務時間帯）'!$C$6:$K$35,9,FALSE))</f>
        <v/>
      </c>
      <c r="AM197" s="311" t="str">
        <f>IF(AM196="","",VLOOKUP(AM196,'シフト記号表（勤務時間帯）'!$C$6:$K$35,9,FALSE))</f>
        <v/>
      </c>
      <c r="AN197" s="309" t="str">
        <f>IF(AN196="","",VLOOKUP(AN196,'シフト記号表（勤務時間帯）'!$C$6:$K$35,9,FALSE))</f>
        <v/>
      </c>
      <c r="AO197" s="310" t="str">
        <f>IF(AO196="","",VLOOKUP(AO196,'シフト記号表（勤務時間帯）'!$C$6:$K$35,9,FALSE))</f>
        <v/>
      </c>
      <c r="AP197" s="310" t="str">
        <f>IF(AP196="","",VLOOKUP(AP196,'シフト記号表（勤務時間帯）'!$C$6:$K$35,9,FALSE))</f>
        <v/>
      </c>
      <c r="AQ197" s="310" t="str">
        <f>IF(AQ196="","",VLOOKUP(AQ196,'シフト記号表（勤務時間帯）'!$C$6:$K$35,9,FALSE))</f>
        <v/>
      </c>
      <c r="AR197" s="310" t="str">
        <f>IF(AR196="","",VLOOKUP(AR196,'シフト記号表（勤務時間帯）'!$C$6:$K$35,9,FALSE))</f>
        <v/>
      </c>
      <c r="AS197" s="310" t="str">
        <f>IF(AS196="","",VLOOKUP(AS196,'シフト記号表（勤務時間帯）'!$C$6:$K$35,9,FALSE))</f>
        <v/>
      </c>
      <c r="AT197" s="311" t="str">
        <f>IF(AT196="","",VLOOKUP(AT196,'シフト記号表（勤務時間帯）'!$C$6:$K$35,9,FALSE))</f>
        <v/>
      </c>
      <c r="AU197" s="309" t="str">
        <f>IF(AU196="","",VLOOKUP(AU196,'シフト記号表（勤務時間帯）'!$C$6:$K$35,9,FALSE))</f>
        <v/>
      </c>
      <c r="AV197" s="310" t="str">
        <f>IF(AV196="","",VLOOKUP(AV196,'シフト記号表（勤務時間帯）'!$C$6:$K$35,9,FALSE))</f>
        <v/>
      </c>
      <c r="AW197" s="310" t="str">
        <f>IF(AW196="","",VLOOKUP(AW196,'シフト記号表（勤務時間帯）'!$C$6:$K$35,9,FALSE))</f>
        <v/>
      </c>
      <c r="AX197" s="1009">
        <f>IF($BB$3="４週",SUM(S197:AT197),IF($BB$3="暦月",SUM(S197:AW197),""))</f>
        <v>0</v>
      </c>
      <c r="AY197" s="1010"/>
      <c r="AZ197" s="1011">
        <f>IF($BB$3="４週",AX197/4,IF($BB$3="暦月",'勤務形態一覧表（100名）'!AX197/('勤務形態一覧表（100名）'!$BB$8/7),""))</f>
        <v>0</v>
      </c>
      <c r="BA197" s="1012"/>
      <c r="BB197" s="1060"/>
      <c r="BC197" s="961"/>
      <c r="BD197" s="961"/>
      <c r="BE197" s="961"/>
      <c r="BF197" s="962"/>
    </row>
    <row r="198" spans="2:58" ht="20.25" customHeight="1" x14ac:dyDescent="0.2">
      <c r="B198" s="939"/>
      <c r="C198" s="1048"/>
      <c r="D198" s="1049"/>
      <c r="E198" s="1050"/>
      <c r="F198" s="369">
        <f>C196</f>
        <v>0</v>
      </c>
      <c r="G198" s="1024"/>
      <c r="H198" s="954"/>
      <c r="I198" s="955"/>
      <c r="J198" s="955"/>
      <c r="K198" s="956"/>
      <c r="L198" s="1029"/>
      <c r="M198" s="1030"/>
      <c r="N198" s="1030"/>
      <c r="O198" s="1031"/>
      <c r="P198" s="1013" t="s">
        <v>521</v>
      </c>
      <c r="Q198" s="1014"/>
      <c r="R198" s="1015"/>
      <c r="S198" s="313" t="str">
        <f>IF(S196="","",VLOOKUP(S196,'シフト記号表（勤務時間帯）'!$C$6:$U$35,19,FALSE))</f>
        <v/>
      </c>
      <c r="T198" s="314" t="str">
        <f>IF(T196="","",VLOOKUP(T196,'シフト記号表（勤務時間帯）'!$C$6:$U$35,19,FALSE))</f>
        <v/>
      </c>
      <c r="U198" s="314" t="str">
        <f>IF(U196="","",VLOOKUP(U196,'シフト記号表（勤務時間帯）'!$C$6:$U$35,19,FALSE))</f>
        <v/>
      </c>
      <c r="V198" s="314" t="str">
        <f>IF(V196="","",VLOOKUP(V196,'シフト記号表（勤務時間帯）'!$C$6:$U$35,19,FALSE))</f>
        <v/>
      </c>
      <c r="W198" s="314" t="str">
        <f>IF(W196="","",VLOOKUP(W196,'シフト記号表（勤務時間帯）'!$C$6:$U$35,19,FALSE))</f>
        <v/>
      </c>
      <c r="X198" s="314" t="str">
        <f>IF(X196="","",VLOOKUP(X196,'シフト記号表（勤務時間帯）'!$C$6:$U$35,19,FALSE))</f>
        <v/>
      </c>
      <c r="Y198" s="315" t="str">
        <f>IF(Y196="","",VLOOKUP(Y196,'シフト記号表（勤務時間帯）'!$C$6:$U$35,19,FALSE))</f>
        <v/>
      </c>
      <c r="Z198" s="313" t="str">
        <f>IF(Z196="","",VLOOKUP(Z196,'シフト記号表（勤務時間帯）'!$C$6:$U$35,19,FALSE))</f>
        <v/>
      </c>
      <c r="AA198" s="314" t="str">
        <f>IF(AA196="","",VLOOKUP(AA196,'シフト記号表（勤務時間帯）'!$C$6:$U$35,19,FALSE))</f>
        <v/>
      </c>
      <c r="AB198" s="314" t="str">
        <f>IF(AB196="","",VLOOKUP(AB196,'シフト記号表（勤務時間帯）'!$C$6:$U$35,19,FALSE))</f>
        <v/>
      </c>
      <c r="AC198" s="314" t="str">
        <f>IF(AC196="","",VLOOKUP(AC196,'シフト記号表（勤務時間帯）'!$C$6:$U$35,19,FALSE))</f>
        <v/>
      </c>
      <c r="AD198" s="314" t="str">
        <f>IF(AD196="","",VLOOKUP(AD196,'シフト記号表（勤務時間帯）'!$C$6:$U$35,19,FALSE))</f>
        <v/>
      </c>
      <c r="AE198" s="314" t="str">
        <f>IF(AE196="","",VLOOKUP(AE196,'シフト記号表（勤務時間帯）'!$C$6:$U$35,19,FALSE))</f>
        <v/>
      </c>
      <c r="AF198" s="315" t="str">
        <f>IF(AF196="","",VLOOKUP(AF196,'シフト記号表（勤務時間帯）'!$C$6:$U$35,19,FALSE))</f>
        <v/>
      </c>
      <c r="AG198" s="313" t="str">
        <f>IF(AG196="","",VLOOKUP(AG196,'シフト記号表（勤務時間帯）'!$C$6:$U$35,19,FALSE))</f>
        <v/>
      </c>
      <c r="AH198" s="314" t="str">
        <f>IF(AH196="","",VLOOKUP(AH196,'シフト記号表（勤務時間帯）'!$C$6:$U$35,19,FALSE))</f>
        <v/>
      </c>
      <c r="AI198" s="314" t="str">
        <f>IF(AI196="","",VLOOKUP(AI196,'シフト記号表（勤務時間帯）'!$C$6:$U$35,19,FALSE))</f>
        <v/>
      </c>
      <c r="AJ198" s="314" t="str">
        <f>IF(AJ196="","",VLOOKUP(AJ196,'シフト記号表（勤務時間帯）'!$C$6:$U$35,19,FALSE))</f>
        <v/>
      </c>
      <c r="AK198" s="314" t="str">
        <f>IF(AK196="","",VLOOKUP(AK196,'シフト記号表（勤務時間帯）'!$C$6:$U$35,19,FALSE))</f>
        <v/>
      </c>
      <c r="AL198" s="314" t="str">
        <f>IF(AL196="","",VLOOKUP(AL196,'シフト記号表（勤務時間帯）'!$C$6:$U$35,19,FALSE))</f>
        <v/>
      </c>
      <c r="AM198" s="315" t="str">
        <f>IF(AM196="","",VLOOKUP(AM196,'シフト記号表（勤務時間帯）'!$C$6:$U$35,19,FALSE))</f>
        <v/>
      </c>
      <c r="AN198" s="313" t="str">
        <f>IF(AN196="","",VLOOKUP(AN196,'シフト記号表（勤務時間帯）'!$C$6:$U$35,19,FALSE))</f>
        <v/>
      </c>
      <c r="AO198" s="314" t="str">
        <f>IF(AO196="","",VLOOKUP(AO196,'シフト記号表（勤務時間帯）'!$C$6:$U$35,19,FALSE))</f>
        <v/>
      </c>
      <c r="AP198" s="314" t="str">
        <f>IF(AP196="","",VLOOKUP(AP196,'シフト記号表（勤務時間帯）'!$C$6:$U$35,19,FALSE))</f>
        <v/>
      </c>
      <c r="AQ198" s="314" t="str">
        <f>IF(AQ196="","",VLOOKUP(AQ196,'シフト記号表（勤務時間帯）'!$C$6:$U$35,19,FALSE))</f>
        <v/>
      </c>
      <c r="AR198" s="314" t="str">
        <f>IF(AR196="","",VLOOKUP(AR196,'シフト記号表（勤務時間帯）'!$C$6:$U$35,19,FALSE))</f>
        <v/>
      </c>
      <c r="AS198" s="314" t="str">
        <f>IF(AS196="","",VLOOKUP(AS196,'シフト記号表（勤務時間帯）'!$C$6:$U$35,19,FALSE))</f>
        <v/>
      </c>
      <c r="AT198" s="315" t="str">
        <f>IF(AT196="","",VLOOKUP(AT196,'シフト記号表（勤務時間帯）'!$C$6:$U$35,19,FALSE))</f>
        <v/>
      </c>
      <c r="AU198" s="313" t="str">
        <f>IF(AU196="","",VLOOKUP(AU196,'シフト記号表（勤務時間帯）'!$C$6:$U$35,19,FALSE))</f>
        <v/>
      </c>
      <c r="AV198" s="314" t="str">
        <f>IF(AV196="","",VLOOKUP(AV196,'シフト記号表（勤務時間帯）'!$C$6:$U$35,19,FALSE))</f>
        <v/>
      </c>
      <c r="AW198" s="314" t="str">
        <f>IF(AW196="","",VLOOKUP(AW196,'シフト記号表（勤務時間帯）'!$C$6:$U$35,19,FALSE))</f>
        <v/>
      </c>
      <c r="AX198" s="1016">
        <f>IF($BB$3="４週",SUM(S198:AT198),IF($BB$3="暦月",SUM(S198:AW198),""))</f>
        <v>0</v>
      </c>
      <c r="AY198" s="1017"/>
      <c r="AZ198" s="1018">
        <f>IF($BB$3="４週",AX198/4,IF($BB$3="暦月",'勤務形態一覧表（100名）'!AX198/('勤務形態一覧表（100名）'!$BB$8/7),""))</f>
        <v>0</v>
      </c>
      <c r="BA198" s="1019"/>
      <c r="BB198" s="1061"/>
      <c r="BC198" s="1030"/>
      <c r="BD198" s="1030"/>
      <c r="BE198" s="1030"/>
      <c r="BF198" s="1031"/>
    </row>
    <row r="199" spans="2:58" ht="20.25" customHeight="1" x14ac:dyDescent="0.2">
      <c r="B199" s="939">
        <f>B196+1</f>
        <v>60</v>
      </c>
      <c r="C199" s="1042"/>
      <c r="D199" s="1043"/>
      <c r="E199" s="1044"/>
      <c r="F199" s="316"/>
      <c r="G199" s="1023"/>
      <c r="H199" s="1025"/>
      <c r="I199" s="955"/>
      <c r="J199" s="955"/>
      <c r="K199" s="956"/>
      <c r="L199" s="1026"/>
      <c r="M199" s="1027"/>
      <c r="N199" s="1027"/>
      <c r="O199" s="1028"/>
      <c r="P199" s="1032" t="s">
        <v>802</v>
      </c>
      <c r="Q199" s="1033"/>
      <c r="R199" s="1034"/>
      <c r="S199" s="366"/>
      <c r="T199" s="367"/>
      <c r="U199" s="367"/>
      <c r="V199" s="367"/>
      <c r="W199" s="367"/>
      <c r="X199" s="367"/>
      <c r="Y199" s="368"/>
      <c r="Z199" s="366"/>
      <c r="AA199" s="367"/>
      <c r="AB199" s="367"/>
      <c r="AC199" s="367"/>
      <c r="AD199" s="367"/>
      <c r="AE199" s="367"/>
      <c r="AF199" s="368"/>
      <c r="AG199" s="366"/>
      <c r="AH199" s="367"/>
      <c r="AI199" s="367"/>
      <c r="AJ199" s="367"/>
      <c r="AK199" s="367"/>
      <c r="AL199" s="367"/>
      <c r="AM199" s="368"/>
      <c r="AN199" s="366"/>
      <c r="AO199" s="367"/>
      <c r="AP199" s="367"/>
      <c r="AQ199" s="367"/>
      <c r="AR199" s="367"/>
      <c r="AS199" s="367"/>
      <c r="AT199" s="368"/>
      <c r="AU199" s="366"/>
      <c r="AV199" s="367"/>
      <c r="AW199" s="367"/>
      <c r="AX199" s="1109"/>
      <c r="AY199" s="1110"/>
      <c r="AZ199" s="1111"/>
      <c r="BA199" s="1112"/>
      <c r="BB199" s="1059"/>
      <c r="BC199" s="1027"/>
      <c r="BD199" s="1027"/>
      <c r="BE199" s="1027"/>
      <c r="BF199" s="1028"/>
    </row>
    <row r="200" spans="2:58" ht="20.25" customHeight="1" x14ac:dyDescent="0.2">
      <c r="B200" s="939"/>
      <c r="C200" s="1045"/>
      <c r="D200" s="1046"/>
      <c r="E200" s="1047"/>
      <c r="F200" s="308"/>
      <c r="G200" s="950"/>
      <c r="H200" s="954"/>
      <c r="I200" s="955"/>
      <c r="J200" s="955"/>
      <c r="K200" s="956"/>
      <c r="L200" s="960"/>
      <c r="M200" s="961"/>
      <c r="N200" s="961"/>
      <c r="O200" s="962"/>
      <c r="P200" s="1006" t="s">
        <v>520</v>
      </c>
      <c r="Q200" s="1007"/>
      <c r="R200" s="1008"/>
      <c r="S200" s="309" t="str">
        <f>IF(S199="","",VLOOKUP(S199,'シフト記号表（勤務時間帯）'!$C$6:$K$35,9,FALSE))</f>
        <v/>
      </c>
      <c r="T200" s="310" t="str">
        <f>IF(T199="","",VLOOKUP(T199,'シフト記号表（勤務時間帯）'!$C$6:$K$35,9,FALSE))</f>
        <v/>
      </c>
      <c r="U200" s="310" t="str">
        <f>IF(U199="","",VLOOKUP(U199,'シフト記号表（勤務時間帯）'!$C$6:$K$35,9,FALSE))</f>
        <v/>
      </c>
      <c r="V200" s="310" t="str">
        <f>IF(V199="","",VLOOKUP(V199,'シフト記号表（勤務時間帯）'!$C$6:$K$35,9,FALSE))</f>
        <v/>
      </c>
      <c r="W200" s="310" t="str">
        <f>IF(W199="","",VLOOKUP(W199,'シフト記号表（勤務時間帯）'!$C$6:$K$35,9,FALSE))</f>
        <v/>
      </c>
      <c r="X200" s="310" t="str">
        <f>IF(X199="","",VLOOKUP(X199,'シフト記号表（勤務時間帯）'!$C$6:$K$35,9,FALSE))</f>
        <v/>
      </c>
      <c r="Y200" s="311" t="str">
        <f>IF(Y199="","",VLOOKUP(Y199,'シフト記号表（勤務時間帯）'!$C$6:$K$35,9,FALSE))</f>
        <v/>
      </c>
      <c r="Z200" s="309" t="str">
        <f>IF(Z199="","",VLOOKUP(Z199,'シフト記号表（勤務時間帯）'!$C$6:$K$35,9,FALSE))</f>
        <v/>
      </c>
      <c r="AA200" s="310" t="str">
        <f>IF(AA199="","",VLOOKUP(AA199,'シフト記号表（勤務時間帯）'!$C$6:$K$35,9,FALSE))</f>
        <v/>
      </c>
      <c r="AB200" s="310" t="str">
        <f>IF(AB199="","",VLOOKUP(AB199,'シフト記号表（勤務時間帯）'!$C$6:$K$35,9,FALSE))</f>
        <v/>
      </c>
      <c r="AC200" s="310" t="str">
        <f>IF(AC199="","",VLOOKUP(AC199,'シフト記号表（勤務時間帯）'!$C$6:$K$35,9,FALSE))</f>
        <v/>
      </c>
      <c r="AD200" s="310" t="str">
        <f>IF(AD199="","",VLOOKUP(AD199,'シフト記号表（勤務時間帯）'!$C$6:$K$35,9,FALSE))</f>
        <v/>
      </c>
      <c r="AE200" s="310" t="str">
        <f>IF(AE199="","",VLOOKUP(AE199,'シフト記号表（勤務時間帯）'!$C$6:$K$35,9,FALSE))</f>
        <v/>
      </c>
      <c r="AF200" s="311" t="str">
        <f>IF(AF199="","",VLOOKUP(AF199,'シフト記号表（勤務時間帯）'!$C$6:$K$35,9,FALSE))</f>
        <v/>
      </c>
      <c r="AG200" s="309" t="str">
        <f>IF(AG199="","",VLOOKUP(AG199,'シフト記号表（勤務時間帯）'!$C$6:$K$35,9,FALSE))</f>
        <v/>
      </c>
      <c r="AH200" s="310" t="str">
        <f>IF(AH199="","",VLOOKUP(AH199,'シフト記号表（勤務時間帯）'!$C$6:$K$35,9,FALSE))</f>
        <v/>
      </c>
      <c r="AI200" s="310" t="str">
        <f>IF(AI199="","",VLOOKUP(AI199,'シフト記号表（勤務時間帯）'!$C$6:$K$35,9,FALSE))</f>
        <v/>
      </c>
      <c r="AJ200" s="310" t="str">
        <f>IF(AJ199="","",VLOOKUP(AJ199,'シフト記号表（勤務時間帯）'!$C$6:$K$35,9,FALSE))</f>
        <v/>
      </c>
      <c r="AK200" s="310" t="str">
        <f>IF(AK199="","",VLOOKUP(AK199,'シフト記号表（勤務時間帯）'!$C$6:$K$35,9,FALSE))</f>
        <v/>
      </c>
      <c r="AL200" s="310" t="str">
        <f>IF(AL199="","",VLOOKUP(AL199,'シフト記号表（勤務時間帯）'!$C$6:$K$35,9,FALSE))</f>
        <v/>
      </c>
      <c r="AM200" s="311" t="str">
        <f>IF(AM199="","",VLOOKUP(AM199,'シフト記号表（勤務時間帯）'!$C$6:$K$35,9,FALSE))</f>
        <v/>
      </c>
      <c r="AN200" s="309" t="str">
        <f>IF(AN199="","",VLOOKUP(AN199,'シフト記号表（勤務時間帯）'!$C$6:$K$35,9,FALSE))</f>
        <v/>
      </c>
      <c r="AO200" s="310" t="str">
        <f>IF(AO199="","",VLOOKUP(AO199,'シフト記号表（勤務時間帯）'!$C$6:$K$35,9,FALSE))</f>
        <v/>
      </c>
      <c r="AP200" s="310" t="str">
        <f>IF(AP199="","",VLOOKUP(AP199,'シフト記号表（勤務時間帯）'!$C$6:$K$35,9,FALSE))</f>
        <v/>
      </c>
      <c r="AQ200" s="310" t="str">
        <f>IF(AQ199="","",VLOOKUP(AQ199,'シフト記号表（勤務時間帯）'!$C$6:$K$35,9,FALSE))</f>
        <v/>
      </c>
      <c r="AR200" s="310" t="str">
        <f>IF(AR199="","",VLOOKUP(AR199,'シフト記号表（勤務時間帯）'!$C$6:$K$35,9,FALSE))</f>
        <v/>
      </c>
      <c r="AS200" s="310" t="str">
        <f>IF(AS199="","",VLOOKUP(AS199,'シフト記号表（勤務時間帯）'!$C$6:$K$35,9,FALSE))</f>
        <v/>
      </c>
      <c r="AT200" s="311" t="str">
        <f>IF(AT199="","",VLOOKUP(AT199,'シフト記号表（勤務時間帯）'!$C$6:$K$35,9,FALSE))</f>
        <v/>
      </c>
      <c r="AU200" s="309" t="str">
        <f>IF(AU199="","",VLOOKUP(AU199,'シフト記号表（勤務時間帯）'!$C$6:$K$35,9,FALSE))</f>
        <v/>
      </c>
      <c r="AV200" s="310" t="str">
        <f>IF(AV199="","",VLOOKUP(AV199,'シフト記号表（勤務時間帯）'!$C$6:$K$35,9,FALSE))</f>
        <v/>
      </c>
      <c r="AW200" s="310" t="str">
        <f>IF(AW199="","",VLOOKUP(AW199,'シフト記号表（勤務時間帯）'!$C$6:$K$35,9,FALSE))</f>
        <v/>
      </c>
      <c r="AX200" s="1009">
        <f>IF($BB$3="４週",SUM(S200:AT200),IF($BB$3="暦月",SUM(S200:AW200),""))</f>
        <v>0</v>
      </c>
      <c r="AY200" s="1010"/>
      <c r="AZ200" s="1011">
        <f>IF($BB$3="４週",AX200/4,IF($BB$3="暦月",'勤務形態一覧表（100名）'!AX200/('勤務形態一覧表（100名）'!$BB$8/7),""))</f>
        <v>0</v>
      </c>
      <c r="BA200" s="1012"/>
      <c r="BB200" s="1060"/>
      <c r="BC200" s="961"/>
      <c r="BD200" s="961"/>
      <c r="BE200" s="961"/>
      <c r="BF200" s="962"/>
    </row>
    <row r="201" spans="2:58" ht="20.25" customHeight="1" x14ac:dyDescent="0.2">
      <c r="B201" s="939"/>
      <c r="C201" s="1048"/>
      <c r="D201" s="1049"/>
      <c r="E201" s="1050"/>
      <c r="F201" s="369">
        <f>C199</f>
        <v>0</v>
      </c>
      <c r="G201" s="1024"/>
      <c r="H201" s="954"/>
      <c r="I201" s="955"/>
      <c r="J201" s="955"/>
      <c r="K201" s="956"/>
      <c r="L201" s="1029"/>
      <c r="M201" s="1030"/>
      <c r="N201" s="1030"/>
      <c r="O201" s="1031"/>
      <c r="P201" s="1013" t="s">
        <v>521</v>
      </c>
      <c r="Q201" s="1014"/>
      <c r="R201" s="1015"/>
      <c r="S201" s="313" t="str">
        <f>IF(S199="","",VLOOKUP(S199,'シフト記号表（勤務時間帯）'!$C$6:$U$35,19,FALSE))</f>
        <v/>
      </c>
      <c r="T201" s="314" t="str">
        <f>IF(T199="","",VLOOKUP(T199,'シフト記号表（勤務時間帯）'!$C$6:$U$35,19,FALSE))</f>
        <v/>
      </c>
      <c r="U201" s="314" t="str">
        <f>IF(U199="","",VLOOKUP(U199,'シフト記号表（勤務時間帯）'!$C$6:$U$35,19,FALSE))</f>
        <v/>
      </c>
      <c r="V201" s="314" t="str">
        <f>IF(V199="","",VLOOKUP(V199,'シフト記号表（勤務時間帯）'!$C$6:$U$35,19,FALSE))</f>
        <v/>
      </c>
      <c r="W201" s="314" t="str">
        <f>IF(W199="","",VLOOKUP(W199,'シフト記号表（勤務時間帯）'!$C$6:$U$35,19,FALSE))</f>
        <v/>
      </c>
      <c r="X201" s="314" t="str">
        <f>IF(X199="","",VLOOKUP(X199,'シフト記号表（勤務時間帯）'!$C$6:$U$35,19,FALSE))</f>
        <v/>
      </c>
      <c r="Y201" s="315" t="str">
        <f>IF(Y199="","",VLOOKUP(Y199,'シフト記号表（勤務時間帯）'!$C$6:$U$35,19,FALSE))</f>
        <v/>
      </c>
      <c r="Z201" s="313" t="str">
        <f>IF(Z199="","",VLOOKUP(Z199,'シフト記号表（勤務時間帯）'!$C$6:$U$35,19,FALSE))</f>
        <v/>
      </c>
      <c r="AA201" s="314" t="str">
        <f>IF(AA199="","",VLOOKUP(AA199,'シフト記号表（勤務時間帯）'!$C$6:$U$35,19,FALSE))</f>
        <v/>
      </c>
      <c r="AB201" s="314" t="str">
        <f>IF(AB199="","",VLOOKUP(AB199,'シフト記号表（勤務時間帯）'!$C$6:$U$35,19,FALSE))</f>
        <v/>
      </c>
      <c r="AC201" s="314" t="str">
        <f>IF(AC199="","",VLOOKUP(AC199,'シフト記号表（勤務時間帯）'!$C$6:$U$35,19,FALSE))</f>
        <v/>
      </c>
      <c r="AD201" s="314" t="str">
        <f>IF(AD199="","",VLOOKUP(AD199,'シフト記号表（勤務時間帯）'!$C$6:$U$35,19,FALSE))</f>
        <v/>
      </c>
      <c r="AE201" s="314" t="str">
        <f>IF(AE199="","",VLOOKUP(AE199,'シフト記号表（勤務時間帯）'!$C$6:$U$35,19,FALSE))</f>
        <v/>
      </c>
      <c r="AF201" s="315" t="str">
        <f>IF(AF199="","",VLOOKUP(AF199,'シフト記号表（勤務時間帯）'!$C$6:$U$35,19,FALSE))</f>
        <v/>
      </c>
      <c r="AG201" s="313" t="str">
        <f>IF(AG199="","",VLOOKUP(AG199,'シフト記号表（勤務時間帯）'!$C$6:$U$35,19,FALSE))</f>
        <v/>
      </c>
      <c r="AH201" s="314" t="str">
        <f>IF(AH199="","",VLOOKUP(AH199,'シフト記号表（勤務時間帯）'!$C$6:$U$35,19,FALSE))</f>
        <v/>
      </c>
      <c r="AI201" s="314" t="str">
        <f>IF(AI199="","",VLOOKUP(AI199,'シフト記号表（勤務時間帯）'!$C$6:$U$35,19,FALSE))</f>
        <v/>
      </c>
      <c r="AJ201" s="314" t="str">
        <f>IF(AJ199="","",VLOOKUP(AJ199,'シフト記号表（勤務時間帯）'!$C$6:$U$35,19,FALSE))</f>
        <v/>
      </c>
      <c r="AK201" s="314" t="str">
        <f>IF(AK199="","",VLOOKUP(AK199,'シフト記号表（勤務時間帯）'!$C$6:$U$35,19,FALSE))</f>
        <v/>
      </c>
      <c r="AL201" s="314" t="str">
        <f>IF(AL199="","",VLOOKUP(AL199,'シフト記号表（勤務時間帯）'!$C$6:$U$35,19,FALSE))</f>
        <v/>
      </c>
      <c r="AM201" s="315" t="str">
        <f>IF(AM199="","",VLOOKUP(AM199,'シフト記号表（勤務時間帯）'!$C$6:$U$35,19,FALSE))</f>
        <v/>
      </c>
      <c r="AN201" s="313" t="str">
        <f>IF(AN199="","",VLOOKUP(AN199,'シフト記号表（勤務時間帯）'!$C$6:$U$35,19,FALSE))</f>
        <v/>
      </c>
      <c r="AO201" s="314" t="str">
        <f>IF(AO199="","",VLOOKUP(AO199,'シフト記号表（勤務時間帯）'!$C$6:$U$35,19,FALSE))</f>
        <v/>
      </c>
      <c r="AP201" s="314" t="str">
        <f>IF(AP199="","",VLOOKUP(AP199,'シフト記号表（勤務時間帯）'!$C$6:$U$35,19,FALSE))</f>
        <v/>
      </c>
      <c r="AQ201" s="314" t="str">
        <f>IF(AQ199="","",VLOOKUP(AQ199,'シフト記号表（勤務時間帯）'!$C$6:$U$35,19,FALSE))</f>
        <v/>
      </c>
      <c r="AR201" s="314" t="str">
        <f>IF(AR199="","",VLOOKUP(AR199,'シフト記号表（勤務時間帯）'!$C$6:$U$35,19,FALSE))</f>
        <v/>
      </c>
      <c r="AS201" s="314" t="str">
        <f>IF(AS199="","",VLOOKUP(AS199,'シフト記号表（勤務時間帯）'!$C$6:$U$35,19,FALSE))</f>
        <v/>
      </c>
      <c r="AT201" s="315" t="str">
        <f>IF(AT199="","",VLOOKUP(AT199,'シフト記号表（勤務時間帯）'!$C$6:$U$35,19,FALSE))</f>
        <v/>
      </c>
      <c r="AU201" s="313" t="str">
        <f>IF(AU199="","",VLOOKUP(AU199,'シフト記号表（勤務時間帯）'!$C$6:$U$35,19,FALSE))</f>
        <v/>
      </c>
      <c r="AV201" s="314" t="str">
        <f>IF(AV199="","",VLOOKUP(AV199,'シフト記号表（勤務時間帯）'!$C$6:$U$35,19,FALSE))</f>
        <v/>
      </c>
      <c r="AW201" s="314" t="str">
        <f>IF(AW199="","",VLOOKUP(AW199,'シフト記号表（勤務時間帯）'!$C$6:$U$35,19,FALSE))</f>
        <v/>
      </c>
      <c r="AX201" s="1016">
        <f>IF($BB$3="４週",SUM(S201:AT201),IF($BB$3="暦月",SUM(S201:AW201),""))</f>
        <v>0</v>
      </c>
      <c r="AY201" s="1017"/>
      <c r="AZ201" s="1018">
        <f>IF($BB$3="４週",AX201/4,IF($BB$3="暦月",'勤務形態一覧表（100名）'!AX201/('勤務形態一覧表（100名）'!$BB$8/7),""))</f>
        <v>0</v>
      </c>
      <c r="BA201" s="1019"/>
      <c r="BB201" s="1061"/>
      <c r="BC201" s="1030"/>
      <c r="BD201" s="1030"/>
      <c r="BE201" s="1030"/>
      <c r="BF201" s="1031"/>
    </row>
    <row r="202" spans="2:58" ht="20.25" customHeight="1" x14ac:dyDescent="0.2">
      <c r="B202" s="939">
        <f>B199+1</f>
        <v>61</v>
      </c>
      <c r="C202" s="1042"/>
      <c r="D202" s="1043"/>
      <c r="E202" s="1044"/>
      <c r="F202" s="316"/>
      <c r="G202" s="1023"/>
      <c r="H202" s="1025"/>
      <c r="I202" s="955"/>
      <c r="J202" s="955"/>
      <c r="K202" s="956"/>
      <c r="L202" s="1026"/>
      <c r="M202" s="1027"/>
      <c r="N202" s="1027"/>
      <c r="O202" s="1028"/>
      <c r="P202" s="1032" t="s">
        <v>777</v>
      </c>
      <c r="Q202" s="1033"/>
      <c r="R202" s="1034"/>
      <c r="S202" s="366"/>
      <c r="T202" s="367"/>
      <c r="U202" s="367"/>
      <c r="V202" s="367"/>
      <c r="W202" s="367"/>
      <c r="X202" s="367"/>
      <c r="Y202" s="368"/>
      <c r="Z202" s="366"/>
      <c r="AA202" s="367"/>
      <c r="AB202" s="367"/>
      <c r="AC202" s="367"/>
      <c r="AD202" s="367"/>
      <c r="AE202" s="367"/>
      <c r="AF202" s="368"/>
      <c r="AG202" s="366"/>
      <c r="AH202" s="367"/>
      <c r="AI202" s="367"/>
      <c r="AJ202" s="367"/>
      <c r="AK202" s="367"/>
      <c r="AL202" s="367"/>
      <c r="AM202" s="368"/>
      <c r="AN202" s="366"/>
      <c r="AO202" s="367"/>
      <c r="AP202" s="367"/>
      <c r="AQ202" s="367"/>
      <c r="AR202" s="367"/>
      <c r="AS202" s="367"/>
      <c r="AT202" s="368"/>
      <c r="AU202" s="366"/>
      <c r="AV202" s="367"/>
      <c r="AW202" s="367"/>
      <c r="AX202" s="1109"/>
      <c r="AY202" s="1110"/>
      <c r="AZ202" s="1111"/>
      <c r="BA202" s="1112"/>
      <c r="BB202" s="1059"/>
      <c r="BC202" s="1027"/>
      <c r="BD202" s="1027"/>
      <c r="BE202" s="1027"/>
      <c r="BF202" s="1028"/>
    </row>
    <row r="203" spans="2:58" ht="20.25" customHeight="1" x14ac:dyDescent="0.2">
      <c r="B203" s="939"/>
      <c r="C203" s="1045"/>
      <c r="D203" s="1046"/>
      <c r="E203" s="1047"/>
      <c r="F203" s="308"/>
      <c r="G203" s="950"/>
      <c r="H203" s="954"/>
      <c r="I203" s="955"/>
      <c r="J203" s="955"/>
      <c r="K203" s="956"/>
      <c r="L203" s="960"/>
      <c r="M203" s="961"/>
      <c r="N203" s="961"/>
      <c r="O203" s="962"/>
      <c r="P203" s="1006" t="s">
        <v>520</v>
      </c>
      <c r="Q203" s="1007"/>
      <c r="R203" s="1008"/>
      <c r="S203" s="309" t="str">
        <f>IF(S202="","",VLOOKUP(S202,'シフト記号表（勤務時間帯）'!$C$6:$K$35,9,FALSE))</f>
        <v/>
      </c>
      <c r="T203" s="310" t="str">
        <f>IF(T202="","",VLOOKUP(T202,'シフト記号表（勤務時間帯）'!$C$6:$K$35,9,FALSE))</f>
        <v/>
      </c>
      <c r="U203" s="310" t="str">
        <f>IF(U202="","",VLOOKUP(U202,'シフト記号表（勤務時間帯）'!$C$6:$K$35,9,FALSE))</f>
        <v/>
      </c>
      <c r="V203" s="310" t="str">
        <f>IF(V202="","",VLOOKUP(V202,'シフト記号表（勤務時間帯）'!$C$6:$K$35,9,FALSE))</f>
        <v/>
      </c>
      <c r="W203" s="310" t="str">
        <f>IF(W202="","",VLOOKUP(W202,'シフト記号表（勤務時間帯）'!$C$6:$K$35,9,FALSE))</f>
        <v/>
      </c>
      <c r="X203" s="310" t="str">
        <f>IF(X202="","",VLOOKUP(X202,'シフト記号表（勤務時間帯）'!$C$6:$K$35,9,FALSE))</f>
        <v/>
      </c>
      <c r="Y203" s="311" t="str">
        <f>IF(Y202="","",VLOOKUP(Y202,'シフト記号表（勤務時間帯）'!$C$6:$K$35,9,FALSE))</f>
        <v/>
      </c>
      <c r="Z203" s="309" t="str">
        <f>IF(Z202="","",VLOOKUP(Z202,'シフト記号表（勤務時間帯）'!$C$6:$K$35,9,FALSE))</f>
        <v/>
      </c>
      <c r="AA203" s="310" t="str">
        <f>IF(AA202="","",VLOOKUP(AA202,'シフト記号表（勤務時間帯）'!$C$6:$K$35,9,FALSE))</f>
        <v/>
      </c>
      <c r="AB203" s="310" t="str">
        <f>IF(AB202="","",VLOOKUP(AB202,'シフト記号表（勤務時間帯）'!$C$6:$K$35,9,FALSE))</f>
        <v/>
      </c>
      <c r="AC203" s="310" t="str">
        <f>IF(AC202="","",VLOOKUP(AC202,'シフト記号表（勤務時間帯）'!$C$6:$K$35,9,FALSE))</f>
        <v/>
      </c>
      <c r="AD203" s="310" t="str">
        <f>IF(AD202="","",VLOOKUP(AD202,'シフト記号表（勤務時間帯）'!$C$6:$K$35,9,FALSE))</f>
        <v/>
      </c>
      <c r="AE203" s="310" t="str">
        <f>IF(AE202="","",VLOOKUP(AE202,'シフト記号表（勤務時間帯）'!$C$6:$K$35,9,FALSE))</f>
        <v/>
      </c>
      <c r="AF203" s="311" t="str">
        <f>IF(AF202="","",VLOOKUP(AF202,'シフト記号表（勤務時間帯）'!$C$6:$K$35,9,FALSE))</f>
        <v/>
      </c>
      <c r="AG203" s="309" t="str">
        <f>IF(AG202="","",VLOOKUP(AG202,'シフト記号表（勤務時間帯）'!$C$6:$K$35,9,FALSE))</f>
        <v/>
      </c>
      <c r="AH203" s="310" t="str">
        <f>IF(AH202="","",VLOOKUP(AH202,'シフト記号表（勤務時間帯）'!$C$6:$K$35,9,FALSE))</f>
        <v/>
      </c>
      <c r="AI203" s="310" t="str">
        <f>IF(AI202="","",VLOOKUP(AI202,'シフト記号表（勤務時間帯）'!$C$6:$K$35,9,FALSE))</f>
        <v/>
      </c>
      <c r="AJ203" s="310" t="str">
        <f>IF(AJ202="","",VLOOKUP(AJ202,'シフト記号表（勤務時間帯）'!$C$6:$K$35,9,FALSE))</f>
        <v/>
      </c>
      <c r="AK203" s="310" t="str">
        <f>IF(AK202="","",VLOOKUP(AK202,'シフト記号表（勤務時間帯）'!$C$6:$K$35,9,FALSE))</f>
        <v/>
      </c>
      <c r="AL203" s="310" t="str">
        <f>IF(AL202="","",VLOOKUP(AL202,'シフト記号表（勤務時間帯）'!$C$6:$K$35,9,FALSE))</f>
        <v/>
      </c>
      <c r="AM203" s="311" t="str">
        <f>IF(AM202="","",VLOOKUP(AM202,'シフト記号表（勤務時間帯）'!$C$6:$K$35,9,FALSE))</f>
        <v/>
      </c>
      <c r="AN203" s="309" t="str">
        <f>IF(AN202="","",VLOOKUP(AN202,'シフト記号表（勤務時間帯）'!$C$6:$K$35,9,FALSE))</f>
        <v/>
      </c>
      <c r="AO203" s="310" t="str">
        <f>IF(AO202="","",VLOOKUP(AO202,'シフト記号表（勤務時間帯）'!$C$6:$K$35,9,FALSE))</f>
        <v/>
      </c>
      <c r="AP203" s="310" t="str">
        <f>IF(AP202="","",VLOOKUP(AP202,'シフト記号表（勤務時間帯）'!$C$6:$K$35,9,FALSE))</f>
        <v/>
      </c>
      <c r="AQ203" s="310" t="str">
        <f>IF(AQ202="","",VLOOKUP(AQ202,'シフト記号表（勤務時間帯）'!$C$6:$K$35,9,FALSE))</f>
        <v/>
      </c>
      <c r="AR203" s="310" t="str">
        <f>IF(AR202="","",VLOOKUP(AR202,'シフト記号表（勤務時間帯）'!$C$6:$K$35,9,FALSE))</f>
        <v/>
      </c>
      <c r="AS203" s="310" t="str">
        <f>IF(AS202="","",VLOOKUP(AS202,'シフト記号表（勤務時間帯）'!$C$6:$K$35,9,FALSE))</f>
        <v/>
      </c>
      <c r="AT203" s="311" t="str">
        <f>IF(AT202="","",VLOOKUP(AT202,'シフト記号表（勤務時間帯）'!$C$6:$K$35,9,FALSE))</f>
        <v/>
      </c>
      <c r="AU203" s="309" t="str">
        <f>IF(AU202="","",VLOOKUP(AU202,'シフト記号表（勤務時間帯）'!$C$6:$K$35,9,FALSE))</f>
        <v/>
      </c>
      <c r="AV203" s="310" t="str">
        <f>IF(AV202="","",VLOOKUP(AV202,'シフト記号表（勤務時間帯）'!$C$6:$K$35,9,FALSE))</f>
        <v/>
      </c>
      <c r="AW203" s="310" t="str">
        <f>IF(AW202="","",VLOOKUP(AW202,'シフト記号表（勤務時間帯）'!$C$6:$K$35,9,FALSE))</f>
        <v/>
      </c>
      <c r="AX203" s="1009">
        <f>IF($BB$3="４週",SUM(S203:AT203),IF($BB$3="暦月",SUM(S203:AW203),""))</f>
        <v>0</v>
      </c>
      <c r="AY203" s="1010"/>
      <c r="AZ203" s="1011">
        <f>IF($BB$3="４週",AX203/4,IF($BB$3="暦月",'勤務形態一覧表（100名）'!AX203/('勤務形態一覧表（100名）'!$BB$8/7),""))</f>
        <v>0</v>
      </c>
      <c r="BA203" s="1012"/>
      <c r="BB203" s="1060"/>
      <c r="BC203" s="961"/>
      <c r="BD203" s="961"/>
      <c r="BE203" s="961"/>
      <c r="BF203" s="962"/>
    </row>
    <row r="204" spans="2:58" ht="20.25" customHeight="1" x14ac:dyDescent="0.2">
      <c r="B204" s="939"/>
      <c r="C204" s="1048"/>
      <c r="D204" s="1049"/>
      <c r="E204" s="1050"/>
      <c r="F204" s="369">
        <f>C202</f>
        <v>0</v>
      </c>
      <c r="G204" s="1024"/>
      <c r="H204" s="954"/>
      <c r="I204" s="955"/>
      <c r="J204" s="955"/>
      <c r="K204" s="956"/>
      <c r="L204" s="1029"/>
      <c r="M204" s="1030"/>
      <c r="N204" s="1030"/>
      <c r="O204" s="1031"/>
      <c r="P204" s="1013" t="s">
        <v>521</v>
      </c>
      <c r="Q204" s="1014"/>
      <c r="R204" s="1015"/>
      <c r="S204" s="313" t="str">
        <f>IF(S202="","",VLOOKUP(S202,'シフト記号表（勤務時間帯）'!$C$6:$U$35,19,FALSE))</f>
        <v/>
      </c>
      <c r="T204" s="314" t="str">
        <f>IF(T202="","",VLOOKUP(T202,'シフト記号表（勤務時間帯）'!$C$6:$U$35,19,FALSE))</f>
        <v/>
      </c>
      <c r="U204" s="314" t="str">
        <f>IF(U202="","",VLOOKUP(U202,'シフト記号表（勤務時間帯）'!$C$6:$U$35,19,FALSE))</f>
        <v/>
      </c>
      <c r="V204" s="314" t="str">
        <f>IF(V202="","",VLOOKUP(V202,'シフト記号表（勤務時間帯）'!$C$6:$U$35,19,FALSE))</f>
        <v/>
      </c>
      <c r="W204" s="314" t="str">
        <f>IF(W202="","",VLOOKUP(W202,'シフト記号表（勤務時間帯）'!$C$6:$U$35,19,FALSE))</f>
        <v/>
      </c>
      <c r="X204" s="314" t="str">
        <f>IF(X202="","",VLOOKUP(X202,'シフト記号表（勤務時間帯）'!$C$6:$U$35,19,FALSE))</f>
        <v/>
      </c>
      <c r="Y204" s="315" t="str">
        <f>IF(Y202="","",VLOOKUP(Y202,'シフト記号表（勤務時間帯）'!$C$6:$U$35,19,FALSE))</f>
        <v/>
      </c>
      <c r="Z204" s="313" t="str">
        <f>IF(Z202="","",VLOOKUP(Z202,'シフト記号表（勤務時間帯）'!$C$6:$U$35,19,FALSE))</f>
        <v/>
      </c>
      <c r="AA204" s="314" t="str">
        <f>IF(AA202="","",VLOOKUP(AA202,'シフト記号表（勤務時間帯）'!$C$6:$U$35,19,FALSE))</f>
        <v/>
      </c>
      <c r="AB204" s="314" t="str">
        <f>IF(AB202="","",VLOOKUP(AB202,'シフト記号表（勤務時間帯）'!$C$6:$U$35,19,FALSE))</f>
        <v/>
      </c>
      <c r="AC204" s="314" t="str">
        <f>IF(AC202="","",VLOOKUP(AC202,'シフト記号表（勤務時間帯）'!$C$6:$U$35,19,FALSE))</f>
        <v/>
      </c>
      <c r="AD204" s="314" t="str">
        <f>IF(AD202="","",VLOOKUP(AD202,'シフト記号表（勤務時間帯）'!$C$6:$U$35,19,FALSE))</f>
        <v/>
      </c>
      <c r="AE204" s="314" t="str">
        <f>IF(AE202="","",VLOOKUP(AE202,'シフト記号表（勤務時間帯）'!$C$6:$U$35,19,FALSE))</f>
        <v/>
      </c>
      <c r="AF204" s="315" t="str">
        <f>IF(AF202="","",VLOOKUP(AF202,'シフト記号表（勤務時間帯）'!$C$6:$U$35,19,FALSE))</f>
        <v/>
      </c>
      <c r="AG204" s="313" t="str">
        <f>IF(AG202="","",VLOOKUP(AG202,'シフト記号表（勤務時間帯）'!$C$6:$U$35,19,FALSE))</f>
        <v/>
      </c>
      <c r="AH204" s="314" t="str">
        <f>IF(AH202="","",VLOOKUP(AH202,'シフト記号表（勤務時間帯）'!$C$6:$U$35,19,FALSE))</f>
        <v/>
      </c>
      <c r="AI204" s="314" t="str">
        <f>IF(AI202="","",VLOOKUP(AI202,'シフト記号表（勤務時間帯）'!$C$6:$U$35,19,FALSE))</f>
        <v/>
      </c>
      <c r="AJ204" s="314" t="str">
        <f>IF(AJ202="","",VLOOKUP(AJ202,'シフト記号表（勤務時間帯）'!$C$6:$U$35,19,FALSE))</f>
        <v/>
      </c>
      <c r="AK204" s="314" t="str">
        <f>IF(AK202="","",VLOOKUP(AK202,'シフト記号表（勤務時間帯）'!$C$6:$U$35,19,FALSE))</f>
        <v/>
      </c>
      <c r="AL204" s="314" t="str">
        <f>IF(AL202="","",VLOOKUP(AL202,'シフト記号表（勤務時間帯）'!$C$6:$U$35,19,FALSE))</f>
        <v/>
      </c>
      <c r="AM204" s="315" t="str">
        <f>IF(AM202="","",VLOOKUP(AM202,'シフト記号表（勤務時間帯）'!$C$6:$U$35,19,FALSE))</f>
        <v/>
      </c>
      <c r="AN204" s="313" t="str">
        <f>IF(AN202="","",VLOOKUP(AN202,'シフト記号表（勤務時間帯）'!$C$6:$U$35,19,FALSE))</f>
        <v/>
      </c>
      <c r="AO204" s="314" t="str">
        <f>IF(AO202="","",VLOOKUP(AO202,'シフト記号表（勤務時間帯）'!$C$6:$U$35,19,FALSE))</f>
        <v/>
      </c>
      <c r="AP204" s="314" t="str">
        <f>IF(AP202="","",VLOOKUP(AP202,'シフト記号表（勤務時間帯）'!$C$6:$U$35,19,FALSE))</f>
        <v/>
      </c>
      <c r="AQ204" s="314" t="str">
        <f>IF(AQ202="","",VLOOKUP(AQ202,'シフト記号表（勤務時間帯）'!$C$6:$U$35,19,FALSE))</f>
        <v/>
      </c>
      <c r="AR204" s="314" t="str">
        <f>IF(AR202="","",VLOOKUP(AR202,'シフト記号表（勤務時間帯）'!$C$6:$U$35,19,FALSE))</f>
        <v/>
      </c>
      <c r="AS204" s="314" t="str">
        <f>IF(AS202="","",VLOOKUP(AS202,'シフト記号表（勤務時間帯）'!$C$6:$U$35,19,FALSE))</f>
        <v/>
      </c>
      <c r="AT204" s="315" t="str">
        <f>IF(AT202="","",VLOOKUP(AT202,'シフト記号表（勤務時間帯）'!$C$6:$U$35,19,FALSE))</f>
        <v/>
      </c>
      <c r="AU204" s="313" t="str">
        <f>IF(AU202="","",VLOOKUP(AU202,'シフト記号表（勤務時間帯）'!$C$6:$U$35,19,FALSE))</f>
        <v/>
      </c>
      <c r="AV204" s="314" t="str">
        <f>IF(AV202="","",VLOOKUP(AV202,'シフト記号表（勤務時間帯）'!$C$6:$U$35,19,FALSE))</f>
        <v/>
      </c>
      <c r="AW204" s="314" t="str">
        <f>IF(AW202="","",VLOOKUP(AW202,'シフト記号表（勤務時間帯）'!$C$6:$U$35,19,FALSE))</f>
        <v/>
      </c>
      <c r="AX204" s="1016">
        <f>IF($BB$3="４週",SUM(S204:AT204),IF($BB$3="暦月",SUM(S204:AW204),""))</f>
        <v>0</v>
      </c>
      <c r="AY204" s="1017"/>
      <c r="AZ204" s="1018">
        <f>IF($BB$3="４週",AX204/4,IF($BB$3="暦月",'勤務形態一覧表（100名）'!AX204/('勤務形態一覧表（100名）'!$BB$8/7),""))</f>
        <v>0</v>
      </c>
      <c r="BA204" s="1019"/>
      <c r="BB204" s="1061"/>
      <c r="BC204" s="1030"/>
      <c r="BD204" s="1030"/>
      <c r="BE204" s="1030"/>
      <c r="BF204" s="1031"/>
    </row>
    <row r="205" spans="2:58" ht="20.25" customHeight="1" x14ac:dyDescent="0.2">
      <c r="B205" s="939">
        <f>B202+1</f>
        <v>62</v>
      </c>
      <c r="C205" s="1042"/>
      <c r="D205" s="1043"/>
      <c r="E205" s="1044"/>
      <c r="F205" s="316"/>
      <c r="G205" s="1023"/>
      <c r="H205" s="1025"/>
      <c r="I205" s="955"/>
      <c r="J205" s="955"/>
      <c r="K205" s="956"/>
      <c r="L205" s="1026"/>
      <c r="M205" s="1027"/>
      <c r="N205" s="1027"/>
      <c r="O205" s="1028"/>
      <c r="P205" s="1032" t="s">
        <v>802</v>
      </c>
      <c r="Q205" s="1033"/>
      <c r="R205" s="1034"/>
      <c r="S205" s="366"/>
      <c r="T205" s="367"/>
      <c r="U205" s="367"/>
      <c r="V205" s="367"/>
      <c r="W205" s="367"/>
      <c r="X205" s="367"/>
      <c r="Y205" s="368"/>
      <c r="Z205" s="366"/>
      <c r="AA205" s="367"/>
      <c r="AB205" s="367"/>
      <c r="AC205" s="367"/>
      <c r="AD205" s="367"/>
      <c r="AE205" s="367"/>
      <c r="AF205" s="368"/>
      <c r="AG205" s="366"/>
      <c r="AH205" s="367"/>
      <c r="AI205" s="367"/>
      <c r="AJ205" s="367"/>
      <c r="AK205" s="367"/>
      <c r="AL205" s="367"/>
      <c r="AM205" s="368"/>
      <c r="AN205" s="366"/>
      <c r="AO205" s="367"/>
      <c r="AP205" s="367"/>
      <c r="AQ205" s="367"/>
      <c r="AR205" s="367"/>
      <c r="AS205" s="367"/>
      <c r="AT205" s="368"/>
      <c r="AU205" s="366"/>
      <c r="AV205" s="367"/>
      <c r="AW205" s="367"/>
      <c r="AX205" s="1109"/>
      <c r="AY205" s="1110"/>
      <c r="AZ205" s="1111"/>
      <c r="BA205" s="1112"/>
      <c r="BB205" s="1059"/>
      <c r="BC205" s="1027"/>
      <c r="BD205" s="1027"/>
      <c r="BE205" s="1027"/>
      <c r="BF205" s="1028"/>
    </row>
    <row r="206" spans="2:58" ht="20.25" customHeight="1" x14ac:dyDescent="0.2">
      <c r="B206" s="939"/>
      <c r="C206" s="1045"/>
      <c r="D206" s="1046"/>
      <c r="E206" s="1047"/>
      <c r="F206" s="308"/>
      <c r="G206" s="950"/>
      <c r="H206" s="954"/>
      <c r="I206" s="955"/>
      <c r="J206" s="955"/>
      <c r="K206" s="956"/>
      <c r="L206" s="960"/>
      <c r="M206" s="961"/>
      <c r="N206" s="961"/>
      <c r="O206" s="962"/>
      <c r="P206" s="1006" t="s">
        <v>520</v>
      </c>
      <c r="Q206" s="1007"/>
      <c r="R206" s="1008"/>
      <c r="S206" s="309" t="str">
        <f>IF(S205="","",VLOOKUP(S205,'シフト記号表（勤務時間帯）'!$C$6:$K$35,9,FALSE))</f>
        <v/>
      </c>
      <c r="T206" s="310" t="str">
        <f>IF(T205="","",VLOOKUP(T205,'シフト記号表（勤務時間帯）'!$C$6:$K$35,9,FALSE))</f>
        <v/>
      </c>
      <c r="U206" s="310" t="str">
        <f>IF(U205="","",VLOOKUP(U205,'シフト記号表（勤務時間帯）'!$C$6:$K$35,9,FALSE))</f>
        <v/>
      </c>
      <c r="V206" s="310" t="str">
        <f>IF(V205="","",VLOOKUP(V205,'シフト記号表（勤務時間帯）'!$C$6:$K$35,9,FALSE))</f>
        <v/>
      </c>
      <c r="W206" s="310" t="str">
        <f>IF(W205="","",VLOOKUP(W205,'シフト記号表（勤務時間帯）'!$C$6:$K$35,9,FALSE))</f>
        <v/>
      </c>
      <c r="X206" s="310" t="str">
        <f>IF(X205="","",VLOOKUP(X205,'シフト記号表（勤務時間帯）'!$C$6:$K$35,9,FALSE))</f>
        <v/>
      </c>
      <c r="Y206" s="311" t="str">
        <f>IF(Y205="","",VLOOKUP(Y205,'シフト記号表（勤務時間帯）'!$C$6:$K$35,9,FALSE))</f>
        <v/>
      </c>
      <c r="Z206" s="309" t="str">
        <f>IF(Z205="","",VLOOKUP(Z205,'シフト記号表（勤務時間帯）'!$C$6:$K$35,9,FALSE))</f>
        <v/>
      </c>
      <c r="AA206" s="310" t="str">
        <f>IF(AA205="","",VLOOKUP(AA205,'シフト記号表（勤務時間帯）'!$C$6:$K$35,9,FALSE))</f>
        <v/>
      </c>
      <c r="AB206" s="310" t="str">
        <f>IF(AB205="","",VLOOKUP(AB205,'シフト記号表（勤務時間帯）'!$C$6:$K$35,9,FALSE))</f>
        <v/>
      </c>
      <c r="AC206" s="310" t="str">
        <f>IF(AC205="","",VLOOKUP(AC205,'シフト記号表（勤務時間帯）'!$C$6:$K$35,9,FALSE))</f>
        <v/>
      </c>
      <c r="AD206" s="310" t="str">
        <f>IF(AD205="","",VLOOKUP(AD205,'シフト記号表（勤務時間帯）'!$C$6:$K$35,9,FALSE))</f>
        <v/>
      </c>
      <c r="AE206" s="310" t="str">
        <f>IF(AE205="","",VLOOKUP(AE205,'シフト記号表（勤務時間帯）'!$C$6:$K$35,9,FALSE))</f>
        <v/>
      </c>
      <c r="AF206" s="311" t="str">
        <f>IF(AF205="","",VLOOKUP(AF205,'シフト記号表（勤務時間帯）'!$C$6:$K$35,9,FALSE))</f>
        <v/>
      </c>
      <c r="AG206" s="309" t="str">
        <f>IF(AG205="","",VLOOKUP(AG205,'シフト記号表（勤務時間帯）'!$C$6:$K$35,9,FALSE))</f>
        <v/>
      </c>
      <c r="AH206" s="310" t="str">
        <f>IF(AH205="","",VLOOKUP(AH205,'シフト記号表（勤務時間帯）'!$C$6:$K$35,9,FALSE))</f>
        <v/>
      </c>
      <c r="AI206" s="310" t="str">
        <f>IF(AI205="","",VLOOKUP(AI205,'シフト記号表（勤務時間帯）'!$C$6:$K$35,9,FALSE))</f>
        <v/>
      </c>
      <c r="AJ206" s="310" t="str">
        <f>IF(AJ205="","",VLOOKUP(AJ205,'シフト記号表（勤務時間帯）'!$C$6:$K$35,9,FALSE))</f>
        <v/>
      </c>
      <c r="AK206" s="310" t="str">
        <f>IF(AK205="","",VLOOKUP(AK205,'シフト記号表（勤務時間帯）'!$C$6:$K$35,9,FALSE))</f>
        <v/>
      </c>
      <c r="AL206" s="310" t="str">
        <f>IF(AL205="","",VLOOKUP(AL205,'シフト記号表（勤務時間帯）'!$C$6:$K$35,9,FALSE))</f>
        <v/>
      </c>
      <c r="AM206" s="311" t="str">
        <f>IF(AM205="","",VLOOKUP(AM205,'シフト記号表（勤務時間帯）'!$C$6:$K$35,9,FALSE))</f>
        <v/>
      </c>
      <c r="AN206" s="309" t="str">
        <f>IF(AN205="","",VLOOKUP(AN205,'シフト記号表（勤務時間帯）'!$C$6:$K$35,9,FALSE))</f>
        <v/>
      </c>
      <c r="AO206" s="310" t="str">
        <f>IF(AO205="","",VLOOKUP(AO205,'シフト記号表（勤務時間帯）'!$C$6:$K$35,9,FALSE))</f>
        <v/>
      </c>
      <c r="AP206" s="310" t="str">
        <f>IF(AP205="","",VLOOKUP(AP205,'シフト記号表（勤務時間帯）'!$C$6:$K$35,9,FALSE))</f>
        <v/>
      </c>
      <c r="AQ206" s="310" t="str">
        <f>IF(AQ205="","",VLOOKUP(AQ205,'シフト記号表（勤務時間帯）'!$C$6:$K$35,9,FALSE))</f>
        <v/>
      </c>
      <c r="AR206" s="310" t="str">
        <f>IF(AR205="","",VLOOKUP(AR205,'シフト記号表（勤務時間帯）'!$C$6:$K$35,9,FALSE))</f>
        <v/>
      </c>
      <c r="AS206" s="310" t="str">
        <f>IF(AS205="","",VLOOKUP(AS205,'シフト記号表（勤務時間帯）'!$C$6:$K$35,9,FALSE))</f>
        <v/>
      </c>
      <c r="AT206" s="311" t="str">
        <f>IF(AT205="","",VLOOKUP(AT205,'シフト記号表（勤務時間帯）'!$C$6:$K$35,9,FALSE))</f>
        <v/>
      </c>
      <c r="AU206" s="309" t="str">
        <f>IF(AU205="","",VLOOKUP(AU205,'シフト記号表（勤務時間帯）'!$C$6:$K$35,9,FALSE))</f>
        <v/>
      </c>
      <c r="AV206" s="310" t="str">
        <f>IF(AV205="","",VLOOKUP(AV205,'シフト記号表（勤務時間帯）'!$C$6:$K$35,9,FALSE))</f>
        <v/>
      </c>
      <c r="AW206" s="310" t="str">
        <f>IF(AW205="","",VLOOKUP(AW205,'シフト記号表（勤務時間帯）'!$C$6:$K$35,9,FALSE))</f>
        <v/>
      </c>
      <c r="AX206" s="1009">
        <f>IF($BB$3="４週",SUM(S206:AT206),IF($BB$3="暦月",SUM(S206:AW206),""))</f>
        <v>0</v>
      </c>
      <c r="AY206" s="1010"/>
      <c r="AZ206" s="1011">
        <f>IF($BB$3="４週",AX206/4,IF($BB$3="暦月",'勤務形態一覧表（100名）'!AX206/('勤務形態一覧表（100名）'!$BB$8/7),""))</f>
        <v>0</v>
      </c>
      <c r="BA206" s="1012"/>
      <c r="BB206" s="1060"/>
      <c r="BC206" s="961"/>
      <c r="BD206" s="961"/>
      <c r="BE206" s="961"/>
      <c r="BF206" s="962"/>
    </row>
    <row r="207" spans="2:58" ht="20.25" customHeight="1" x14ac:dyDescent="0.2">
      <c r="B207" s="939"/>
      <c r="C207" s="1048"/>
      <c r="D207" s="1049"/>
      <c r="E207" s="1050"/>
      <c r="F207" s="369">
        <f>C205</f>
        <v>0</v>
      </c>
      <c r="G207" s="1024"/>
      <c r="H207" s="954"/>
      <c r="I207" s="955"/>
      <c r="J207" s="955"/>
      <c r="K207" s="956"/>
      <c r="L207" s="1029"/>
      <c r="M207" s="1030"/>
      <c r="N207" s="1030"/>
      <c r="O207" s="1031"/>
      <c r="P207" s="1013" t="s">
        <v>521</v>
      </c>
      <c r="Q207" s="1014"/>
      <c r="R207" s="1015"/>
      <c r="S207" s="313" t="str">
        <f>IF(S205="","",VLOOKUP(S205,'シフト記号表（勤務時間帯）'!$C$6:$U$35,19,FALSE))</f>
        <v/>
      </c>
      <c r="T207" s="314" t="str">
        <f>IF(T205="","",VLOOKUP(T205,'シフト記号表（勤務時間帯）'!$C$6:$U$35,19,FALSE))</f>
        <v/>
      </c>
      <c r="U207" s="314" t="str">
        <f>IF(U205="","",VLOOKUP(U205,'シフト記号表（勤務時間帯）'!$C$6:$U$35,19,FALSE))</f>
        <v/>
      </c>
      <c r="V207" s="314" t="str">
        <f>IF(V205="","",VLOOKUP(V205,'シフト記号表（勤務時間帯）'!$C$6:$U$35,19,FALSE))</f>
        <v/>
      </c>
      <c r="W207" s="314" t="str">
        <f>IF(W205="","",VLOOKUP(W205,'シフト記号表（勤務時間帯）'!$C$6:$U$35,19,FALSE))</f>
        <v/>
      </c>
      <c r="X207" s="314" t="str">
        <f>IF(X205="","",VLOOKUP(X205,'シフト記号表（勤務時間帯）'!$C$6:$U$35,19,FALSE))</f>
        <v/>
      </c>
      <c r="Y207" s="315" t="str">
        <f>IF(Y205="","",VLOOKUP(Y205,'シフト記号表（勤務時間帯）'!$C$6:$U$35,19,FALSE))</f>
        <v/>
      </c>
      <c r="Z207" s="313" t="str">
        <f>IF(Z205="","",VLOOKUP(Z205,'シフト記号表（勤務時間帯）'!$C$6:$U$35,19,FALSE))</f>
        <v/>
      </c>
      <c r="AA207" s="314" t="str">
        <f>IF(AA205="","",VLOOKUP(AA205,'シフト記号表（勤務時間帯）'!$C$6:$U$35,19,FALSE))</f>
        <v/>
      </c>
      <c r="AB207" s="314" t="str">
        <f>IF(AB205="","",VLOOKUP(AB205,'シフト記号表（勤務時間帯）'!$C$6:$U$35,19,FALSE))</f>
        <v/>
      </c>
      <c r="AC207" s="314" t="str">
        <f>IF(AC205="","",VLOOKUP(AC205,'シフト記号表（勤務時間帯）'!$C$6:$U$35,19,FALSE))</f>
        <v/>
      </c>
      <c r="AD207" s="314" t="str">
        <f>IF(AD205="","",VLOOKUP(AD205,'シフト記号表（勤務時間帯）'!$C$6:$U$35,19,FALSE))</f>
        <v/>
      </c>
      <c r="AE207" s="314" t="str">
        <f>IF(AE205="","",VLOOKUP(AE205,'シフト記号表（勤務時間帯）'!$C$6:$U$35,19,FALSE))</f>
        <v/>
      </c>
      <c r="AF207" s="315" t="str">
        <f>IF(AF205="","",VLOOKUP(AF205,'シフト記号表（勤務時間帯）'!$C$6:$U$35,19,FALSE))</f>
        <v/>
      </c>
      <c r="AG207" s="313" t="str">
        <f>IF(AG205="","",VLOOKUP(AG205,'シフト記号表（勤務時間帯）'!$C$6:$U$35,19,FALSE))</f>
        <v/>
      </c>
      <c r="AH207" s="314" t="str">
        <f>IF(AH205="","",VLOOKUP(AH205,'シフト記号表（勤務時間帯）'!$C$6:$U$35,19,FALSE))</f>
        <v/>
      </c>
      <c r="AI207" s="314" t="str">
        <f>IF(AI205="","",VLOOKUP(AI205,'シフト記号表（勤務時間帯）'!$C$6:$U$35,19,FALSE))</f>
        <v/>
      </c>
      <c r="AJ207" s="314" t="str">
        <f>IF(AJ205="","",VLOOKUP(AJ205,'シフト記号表（勤務時間帯）'!$C$6:$U$35,19,FALSE))</f>
        <v/>
      </c>
      <c r="AK207" s="314" t="str">
        <f>IF(AK205="","",VLOOKUP(AK205,'シフト記号表（勤務時間帯）'!$C$6:$U$35,19,FALSE))</f>
        <v/>
      </c>
      <c r="AL207" s="314" t="str">
        <f>IF(AL205="","",VLOOKUP(AL205,'シフト記号表（勤務時間帯）'!$C$6:$U$35,19,FALSE))</f>
        <v/>
      </c>
      <c r="AM207" s="315" t="str">
        <f>IF(AM205="","",VLOOKUP(AM205,'シフト記号表（勤務時間帯）'!$C$6:$U$35,19,FALSE))</f>
        <v/>
      </c>
      <c r="AN207" s="313" t="str">
        <f>IF(AN205="","",VLOOKUP(AN205,'シフト記号表（勤務時間帯）'!$C$6:$U$35,19,FALSE))</f>
        <v/>
      </c>
      <c r="AO207" s="314" t="str">
        <f>IF(AO205="","",VLOOKUP(AO205,'シフト記号表（勤務時間帯）'!$C$6:$U$35,19,FALSE))</f>
        <v/>
      </c>
      <c r="AP207" s="314" t="str">
        <f>IF(AP205="","",VLOOKUP(AP205,'シフト記号表（勤務時間帯）'!$C$6:$U$35,19,FALSE))</f>
        <v/>
      </c>
      <c r="AQ207" s="314" t="str">
        <f>IF(AQ205="","",VLOOKUP(AQ205,'シフト記号表（勤務時間帯）'!$C$6:$U$35,19,FALSE))</f>
        <v/>
      </c>
      <c r="AR207" s="314" t="str">
        <f>IF(AR205="","",VLOOKUP(AR205,'シフト記号表（勤務時間帯）'!$C$6:$U$35,19,FALSE))</f>
        <v/>
      </c>
      <c r="AS207" s="314" t="str">
        <f>IF(AS205="","",VLOOKUP(AS205,'シフト記号表（勤務時間帯）'!$C$6:$U$35,19,FALSE))</f>
        <v/>
      </c>
      <c r="AT207" s="315" t="str">
        <f>IF(AT205="","",VLOOKUP(AT205,'シフト記号表（勤務時間帯）'!$C$6:$U$35,19,FALSE))</f>
        <v/>
      </c>
      <c r="AU207" s="313" t="str">
        <f>IF(AU205="","",VLOOKUP(AU205,'シフト記号表（勤務時間帯）'!$C$6:$U$35,19,FALSE))</f>
        <v/>
      </c>
      <c r="AV207" s="314" t="str">
        <f>IF(AV205="","",VLOOKUP(AV205,'シフト記号表（勤務時間帯）'!$C$6:$U$35,19,FALSE))</f>
        <v/>
      </c>
      <c r="AW207" s="314" t="str">
        <f>IF(AW205="","",VLOOKUP(AW205,'シフト記号表（勤務時間帯）'!$C$6:$U$35,19,FALSE))</f>
        <v/>
      </c>
      <c r="AX207" s="1016">
        <f>IF($BB$3="４週",SUM(S207:AT207),IF($BB$3="暦月",SUM(S207:AW207),""))</f>
        <v>0</v>
      </c>
      <c r="AY207" s="1017"/>
      <c r="AZ207" s="1018">
        <f>IF($BB$3="４週",AX207/4,IF($BB$3="暦月",'勤務形態一覧表（100名）'!AX207/('勤務形態一覧表（100名）'!$BB$8/7),""))</f>
        <v>0</v>
      </c>
      <c r="BA207" s="1019"/>
      <c r="BB207" s="1061"/>
      <c r="BC207" s="1030"/>
      <c r="BD207" s="1030"/>
      <c r="BE207" s="1030"/>
      <c r="BF207" s="1031"/>
    </row>
    <row r="208" spans="2:58" ht="20.25" customHeight="1" x14ac:dyDescent="0.2">
      <c r="B208" s="939">
        <f>B205+1</f>
        <v>63</v>
      </c>
      <c r="C208" s="1042"/>
      <c r="D208" s="1043"/>
      <c r="E208" s="1044"/>
      <c r="F208" s="316"/>
      <c r="G208" s="1023"/>
      <c r="H208" s="1025"/>
      <c r="I208" s="955"/>
      <c r="J208" s="955"/>
      <c r="K208" s="956"/>
      <c r="L208" s="1026"/>
      <c r="M208" s="1027"/>
      <c r="N208" s="1027"/>
      <c r="O208" s="1028"/>
      <c r="P208" s="1032" t="s">
        <v>777</v>
      </c>
      <c r="Q208" s="1033"/>
      <c r="R208" s="1034"/>
      <c r="S208" s="366"/>
      <c r="T208" s="367"/>
      <c r="U208" s="367"/>
      <c r="V208" s="367"/>
      <c r="W208" s="367"/>
      <c r="X208" s="367"/>
      <c r="Y208" s="368"/>
      <c r="Z208" s="366"/>
      <c r="AA208" s="367"/>
      <c r="AB208" s="367"/>
      <c r="AC208" s="367"/>
      <c r="AD208" s="367"/>
      <c r="AE208" s="367"/>
      <c r="AF208" s="368"/>
      <c r="AG208" s="366"/>
      <c r="AH208" s="367"/>
      <c r="AI208" s="367"/>
      <c r="AJ208" s="367"/>
      <c r="AK208" s="367"/>
      <c r="AL208" s="367"/>
      <c r="AM208" s="368"/>
      <c r="AN208" s="366"/>
      <c r="AO208" s="367"/>
      <c r="AP208" s="367"/>
      <c r="AQ208" s="367"/>
      <c r="AR208" s="367"/>
      <c r="AS208" s="367"/>
      <c r="AT208" s="368"/>
      <c r="AU208" s="366"/>
      <c r="AV208" s="367"/>
      <c r="AW208" s="367"/>
      <c r="AX208" s="1109"/>
      <c r="AY208" s="1110"/>
      <c r="AZ208" s="1111"/>
      <c r="BA208" s="1112"/>
      <c r="BB208" s="1059"/>
      <c r="BC208" s="1027"/>
      <c r="BD208" s="1027"/>
      <c r="BE208" s="1027"/>
      <c r="BF208" s="1028"/>
    </row>
    <row r="209" spans="2:58" ht="20.25" customHeight="1" x14ac:dyDescent="0.2">
      <c r="B209" s="939"/>
      <c r="C209" s="1045"/>
      <c r="D209" s="1046"/>
      <c r="E209" s="1047"/>
      <c r="F209" s="308"/>
      <c r="G209" s="950"/>
      <c r="H209" s="954"/>
      <c r="I209" s="955"/>
      <c r="J209" s="955"/>
      <c r="K209" s="956"/>
      <c r="L209" s="960"/>
      <c r="M209" s="961"/>
      <c r="N209" s="961"/>
      <c r="O209" s="962"/>
      <c r="P209" s="1006" t="s">
        <v>520</v>
      </c>
      <c r="Q209" s="1007"/>
      <c r="R209" s="1008"/>
      <c r="S209" s="309" t="str">
        <f>IF(S208="","",VLOOKUP(S208,'シフト記号表（勤務時間帯）'!$C$6:$K$35,9,FALSE))</f>
        <v/>
      </c>
      <c r="T209" s="310" t="str">
        <f>IF(T208="","",VLOOKUP(T208,'シフト記号表（勤務時間帯）'!$C$6:$K$35,9,FALSE))</f>
        <v/>
      </c>
      <c r="U209" s="310" t="str">
        <f>IF(U208="","",VLOOKUP(U208,'シフト記号表（勤務時間帯）'!$C$6:$K$35,9,FALSE))</f>
        <v/>
      </c>
      <c r="V209" s="310" t="str">
        <f>IF(V208="","",VLOOKUP(V208,'シフト記号表（勤務時間帯）'!$C$6:$K$35,9,FALSE))</f>
        <v/>
      </c>
      <c r="W209" s="310" t="str">
        <f>IF(W208="","",VLOOKUP(W208,'シフト記号表（勤務時間帯）'!$C$6:$K$35,9,FALSE))</f>
        <v/>
      </c>
      <c r="X209" s="310" t="str">
        <f>IF(X208="","",VLOOKUP(X208,'シフト記号表（勤務時間帯）'!$C$6:$K$35,9,FALSE))</f>
        <v/>
      </c>
      <c r="Y209" s="311" t="str">
        <f>IF(Y208="","",VLOOKUP(Y208,'シフト記号表（勤務時間帯）'!$C$6:$K$35,9,FALSE))</f>
        <v/>
      </c>
      <c r="Z209" s="309" t="str">
        <f>IF(Z208="","",VLOOKUP(Z208,'シフト記号表（勤務時間帯）'!$C$6:$K$35,9,FALSE))</f>
        <v/>
      </c>
      <c r="AA209" s="310" t="str">
        <f>IF(AA208="","",VLOOKUP(AA208,'シフト記号表（勤務時間帯）'!$C$6:$K$35,9,FALSE))</f>
        <v/>
      </c>
      <c r="AB209" s="310" t="str">
        <f>IF(AB208="","",VLOOKUP(AB208,'シフト記号表（勤務時間帯）'!$C$6:$K$35,9,FALSE))</f>
        <v/>
      </c>
      <c r="AC209" s="310" t="str">
        <f>IF(AC208="","",VLOOKUP(AC208,'シフト記号表（勤務時間帯）'!$C$6:$K$35,9,FALSE))</f>
        <v/>
      </c>
      <c r="AD209" s="310" t="str">
        <f>IF(AD208="","",VLOOKUP(AD208,'シフト記号表（勤務時間帯）'!$C$6:$K$35,9,FALSE))</f>
        <v/>
      </c>
      <c r="AE209" s="310" t="str">
        <f>IF(AE208="","",VLOOKUP(AE208,'シフト記号表（勤務時間帯）'!$C$6:$K$35,9,FALSE))</f>
        <v/>
      </c>
      <c r="AF209" s="311" t="str">
        <f>IF(AF208="","",VLOOKUP(AF208,'シフト記号表（勤務時間帯）'!$C$6:$K$35,9,FALSE))</f>
        <v/>
      </c>
      <c r="AG209" s="309" t="str">
        <f>IF(AG208="","",VLOOKUP(AG208,'シフト記号表（勤務時間帯）'!$C$6:$K$35,9,FALSE))</f>
        <v/>
      </c>
      <c r="AH209" s="310" t="str">
        <f>IF(AH208="","",VLOOKUP(AH208,'シフト記号表（勤務時間帯）'!$C$6:$K$35,9,FALSE))</f>
        <v/>
      </c>
      <c r="AI209" s="310" t="str">
        <f>IF(AI208="","",VLOOKUP(AI208,'シフト記号表（勤務時間帯）'!$C$6:$K$35,9,FALSE))</f>
        <v/>
      </c>
      <c r="AJ209" s="310" t="str">
        <f>IF(AJ208="","",VLOOKUP(AJ208,'シフト記号表（勤務時間帯）'!$C$6:$K$35,9,FALSE))</f>
        <v/>
      </c>
      <c r="AK209" s="310" t="str">
        <f>IF(AK208="","",VLOOKUP(AK208,'シフト記号表（勤務時間帯）'!$C$6:$K$35,9,FALSE))</f>
        <v/>
      </c>
      <c r="AL209" s="310" t="str">
        <f>IF(AL208="","",VLOOKUP(AL208,'シフト記号表（勤務時間帯）'!$C$6:$K$35,9,FALSE))</f>
        <v/>
      </c>
      <c r="AM209" s="311" t="str">
        <f>IF(AM208="","",VLOOKUP(AM208,'シフト記号表（勤務時間帯）'!$C$6:$K$35,9,FALSE))</f>
        <v/>
      </c>
      <c r="AN209" s="309" t="str">
        <f>IF(AN208="","",VLOOKUP(AN208,'シフト記号表（勤務時間帯）'!$C$6:$K$35,9,FALSE))</f>
        <v/>
      </c>
      <c r="AO209" s="310" t="str">
        <f>IF(AO208="","",VLOOKUP(AO208,'シフト記号表（勤務時間帯）'!$C$6:$K$35,9,FALSE))</f>
        <v/>
      </c>
      <c r="AP209" s="310" t="str">
        <f>IF(AP208="","",VLOOKUP(AP208,'シフト記号表（勤務時間帯）'!$C$6:$K$35,9,FALSE))</f>
        <v/>
      </c>
      <c r="AQ209" s="310" t="str">
        <f>IF(AQ208="","",VLOOKUP(AQ208,'シフト記号表（勤務時間帯）'!$C$6:$K$35,9,FALSE))</f>
        <v/>
      </c>
      <c r="AR209" s="310" t="str">
        <f>IF(AR208="","",VLOOKUP(AR208,'シフト記号表（勤務時間帯）'!$C$6:$K$35,9,FALSE))</f>
        <v/>
      </c>
      <c r="AS209" s="310" t="str">
        <f>IF(AS208="","",VLOOKUP(AS208,'シフト記号表（勤務時間帯）'!$C$6:$K$35,9,FALSE))</f>
        <v/>
      </c>
      <c r="AT209" s="311" t="str">
        <f>IF(AT208="","",VLOOKUP(AT208,'シフト記号表（勤務時間帯）'!$C$6:$K$35,9,FALSE))</f>
        <v/>
      </c>
      <c r="AU209" s="309" t="str">
        <f>IF(AU208="","",VLOOKUP(AU208,'シフト記号表（勤務時間帯）'!$C$6:$K$35,9,FALSE))</f>
        <v/>
      </c>
      <c r="AV209" s="310" t="str">
        <f>IF(AV208="","",VLOOKUP(AV208,'シフト記号表（勤務時間帯）'!$C$6:$K$35,9,FALSE))</f>
        <v/>
      </c>
      <c r="AW209" s="310" t="str">
        <f>IF(AW208="","",VLOOKUP(AW208,'シフト記号表（勤務時間帯）'!$C$6:$K$35,9,FALSE))</f>
        <v/>
      </c>
      <c r="AX209" s="1009">
        <f>IF($BB$3="４週",SUM(S209:AT209),IF($BB$3="暦月",SUM(S209:AW209),""))</f>
        <v>0</v>
      </c>
      <c r="AY209" s="1010"/>
      <c r="AZ209" s="1011">
        <f>IF($BB$3="４週",AX209/4,IF($BB$3="暦月",'勤務形態一覧表（100名）'!AX209/('勤務形態一覧表（100名）'!$BB$8/7),""))</f>
        <v>0</v>
      </c>
      <c r="BA209" s="1012"/>
      <c r="BB209" s="1060"/>
      <c r="BC209" s="961"/>
      <c r="BD209" s="961"/>
      <c r="BE209" s="961"/>
      <c r="BF209" s="962"/>
    </row>
    <row r="210" spans="2:58" ht="20.25" customHeight="1" x14ac:dyDescent="0.2">
      <c r="B210" s="939"/>
      <c r="C210" s="1048"/>
      <c r="D210" s="1049"/>
      <c r="E210" s="1050"/>
      <c r="F210" s="369">
        <f>C208</f>
        <v>0</v>
      </c>
      <c r="G210" s="1024"/>
      <c r="H210" s="954"/>
      <c r="I210" s="955"/>
      <c r="J210" s="955"/>
      <c r="K210" s="956"/>
      <c r="L210" s="1029"/>
      <c r="M210" s="1030"/>
      <c r="N210" s="1030"/>
      <c r="O210" s="1031"/>
      <c r="P210" s="1013" t="s">
        <v>521</v>
      </c>
      <c r="Q210" s="1014"/>
      <c r="R210" s="1015"/>
      <c r="S210" s="313" t="str">
        <f>IF(S208="","",VLOOKUP(S208,'シフト記号表（勤務時間帯）'!$C$6:$U$35,19,FALSE))</f>
        <v/>
      </c>
      <c r="T210" s="314" t="str">
        <f>IF(T208="","",VLOOKUP(T208,'シフト記号表（勤務時間帯）'!$C$6:$U$35,19,FALSE))</f>
        <v/>
      </c>
      <c r="U210" s="314" t="str">
        <f>IF(U208="","",VLOOKUP(U208,'シフト記号表（勤務時間帯）'!$C$6:$U$35,19,FALSE))</f>
        <v/>
      </c>
      <c r="V210" s="314" t="str">
        <f>IF(V208="","",VLOOKUP(V208,'シフト記号表（勤務時間帯）'!$C$6:$U$35,19,FALSE))</f>
        <v/>
      </c>
      <c r="W210" s="314" t="str">
        <f>IF(W208="","",VLOOKUP(W208,'シフト記号表（勤務時間帯）'!$C$6:$U$35,19,FALSE))</f>
        <v/>
      </c>
      <c r="X210" s="314" t="str">
        <f>IF(X208="","",VLOOKUP(X208,'シフト記号表（勤務時間帯）'!$C$6:$U$35,19,FALSE))</f>
        <v/>
      </c>
      <c r="Y210" s="315" t="str">
        <f>IF(Y208="","",VLOOKUP(Y208,'シフト記号表（勤務時間帯）'!$C$6:$U$35,19,FALSE))</f>
        <v/>
      </c>
      <c r="Z210" s="313" t="str">
        <f>IF(Z208="","",VLOOKUP(Z208,'シフト記号表（勤務時間帯）'!$C$6:$U$35,19,FALSE))</f>
        <v/>
      </c>
      <c r="AA210" s="314" t="str">
        <f>IF(AA208="","",VLOOKUP(AA208,'シフト記号表（勤務時間帯）'!$C$6:$U$35,19,FALSE))</f>
        <v/>
      </c>
      <c r="AB210" s="314" t="str">
        <f>IF(AB208="","",VLOOKUP(AB208,'シフト記号表（勤務時間帯）'!$C$6:$U$35,19,FALSE))</f>
        <v/>
      </c>
      <c r="AC210" s="314" t="str">
        <f>IF(AC208="","",VLOOKUP(AC208,'シフト記号表（勤務時間帯）'!$C$6:$U$35,19,FALSE))</f>
        <v/>
      </c>
      <c r="AD210" s="314" t="str">
        <f>IF(AD208="","",VLOOKUP(AD208,'シフト記号表（勤務時間帯）'!$C$6:$U$35,19,FALSE))</f>
        <v/>
      </c>
      <c r="AE210" s="314" t="str">
        <f>IF(AE208="","",VLOOKUP(AE208,'シフト記号表（勤務時間帯）'!$C$6:$U$35,19,FALSE))</f>
        <v/>
      </c>
      <c r="AF210" s="315" t="str">
        <f>IF(AF208="","",VLOOKUP(AF208,'シフト記号表（勤務時間帯）'!$C$6:$U$35,19,FALSE))</f>
        <v/>
      </c>
      <c r="AG210" s="313" t="str">
        <f>IF(AG208="","",VLOOKUP(AG208,'シフト記号表（勤務時間帯）'!$C$6:$U$35,19,FALSE))</f>
        <v/>
      </c>
      <c r="AH210" s="314" t="str">
        <f>IF(AH208="","",VLOOKUP(AH208,'シフト記号表（勤務時間帯）'!$C$6:$U$35,19,FALSE))</f>
        <v/>
      </c>
      <c r="AI210" s="314" t="str">
        <f>IF(AI208="","",VLOOKUP(AI208,'シフト記号表（勤務時間帯）'!$C$6:$U$35,19,FALSE))</f>
        <v/>
      </c>
      <c r="AJ210" s="314" t="str">
        <f>IF(AJ208="","",VLOOKUP(AJ208,'シフト記号表（勤務時間帯）'!$C$6:$U$35,19,FALSE))</f>
        <v/>
      </c>
      <c r="AK210" s="314" t="str">
        <f>IF(AK208="","",VLOOKUP(AK208,'シフト記号表（勤務時間帯）'!$C$6:$U$35,19,FALSE))</f>
        <v/>
      </c>
      <c r="AL210" s="314" t="str">
        <f>IF(AL208="","",VLOOKUP(AL208,'シフト記号表（勤務時間帯）'!$C$6:$U$35,19,FALSE))</f>
        <v/>
      </c>
      <c r="AM210" s="315" t="str">
        <f>IF(AM208="","",VLOOKUP(AM208,'シフト記号表（勤務時間帯）'!$C$6:$U$35,19,FALSE))</f>
        <v/>
      </c>
      <c r="AN210" s="313" t="str">
        <f>IF(AN208="","",VLOOKUP(AN208,'シフト記号表（勤務時間帯）'!$C$6:$U$35,19,FALSE))</f>
        <v/>
      </c>
      <c r="AO210" s="314" t="str">
        <f>IF(AO208="","",VLOOKUP(AO208,'シフト記号表（勤務時間帯）'!$C$6:$U$35,19,FALSE))</f>
        <v/>
      </c>
      <c r="AP210" s="314" t="str">
        <f>IF(AP208="","",VLOOKUP(AP208,'シフト記号表（勤務時間帯）'!$C$6:$U$35,19,FALSE))</f>
        <v/>
      </c>
      <c r="AQ210" s="314" t="str">
        <f>IF(AQ208="","",VLOOKUP(AQ208,'シフト記号表（勤務時間帯）'!$C$6:$U$35,19,FALSE))</f>
        <v/>
      </c>
      <c r="AR210" s="314" t="str">
        <f>IF(AR208="","",VLOOKUP(AR208,'シフト記号表（勤務時間帯）'!$C$6:$U$35,19,FALSE))</f>
        <v/>
      </c>
      <c r="AS210" s="314" t="str">
        <f>IF(AS208="","",VLOOKUP(AS208,'シフト記号表（勤務時間帯）'!$C$6:$U$35,19,FALSE))</f>
        <v/>
      </c>
      <c r="AT210" s="315" t="str">
        <f>IF(AT208="","",VLOOKUP(AT208,'シフト記号表（勤務時間帯）'!$C$6:$U$35,19,FALSE))</f>
        <v/>
      </c>
      <c r="AU210" s="313" t="str">
        <f>IF(AU208="","",VLOOKUP(AU208,'シフト記号表（勤務時間帯）'!$C$6:$U$35,19,FALSE))</f>
        <v/>
      </c>
      <c r="AV210" s="314" t="str">
        <f>IF(AV208="","",VLOOKUP(AV208,'シフト記号表（勤務時間帯）'!$C$6:$U$35,19,FALSE))</f>
        <v/>
      </c>
      <c r="AW210" s="314" t="str">
        <f>IF(AW208="","",VLOOKUP(AW208,'シフト記号表（勤務時間帯）'!$C$6:$U$35,19,FALSE))</f>
        <v/>
      </c>
      <c r="AX210" s="1016">
        <f>IF($BB$3="４週",SUM(S210:AT210),IF($BB$3="暦月",SUM(S210:AW210),""))</f>
        <v>0</v>
      </c>
      <c r="AY210" s="1017"/>
      <c r="AZ210" s="1018">
        <f>IF($BB$3="４週",AX210/4,IF($BB$3="暦月",'勤務形態一覧表（100名）'!AX210/('勤務形態一覧表（100名）'!$BB$8/7),""))</f>
        <v>0</v>
      </c>
      <c r="BA210" s="1019"/>
      <c r="BB210" s="1061"/>
      <c r="BC210" s="1030"/>
      <c r="BD210" s="1030"/>
      <c r="BE210" s="1030"/>
      <c r="BF210" s="1031"/>
    </row>
    <row r="211" spans="2:58" ht="20.25" customHeight="1" x14ac:dyDescent="0.2">
      <c r="B211" s="939">
        <f>B208+1</f>
        <v>64</v>
      </c>
      <c r="C211" s="1042"/>
      <c r="D211" s="1043"/>
      <c r="E211" s="1044"/>
      <c r="F211" s="316"/>
      <c r="G211" s="1023"/>
      <c r="H211" s="1025"/>
      <c r="I211" s="955"/>
      <c r="J211" s="955"/>
      <c r="K211" s="956"/>
      <c r="L211" s="1026"/>
      <c r="M211" s="1027"/>
      <c r="N211" s="1027"/>
      <c r="O211" s="1028"/>
      <c r="P211" s="1032" t="s">
        <v>777</v>
      </c>
      <c r="Q211" s="1033"/>
      <c r="R211" s="1034"/>
      <c r="S211" s="366"/>
      <c r="T211" s="367"/>
      <c r="U211" s="367"/>
      <c r="V211" s="367"/>
      <c r="W211" s="367"/>
      <c r="X211" s="367"/>
      <c r="Y211" s="368"/>
      <c r="Z211" s="366"/>
      <c r="AA211" s="367"/>
      <c r="AB211" s="367"/>
      <c r="AC211" s="367"/>
      <c r="AD211" s="367"/>
      <c r="AE211" s="367"/>
      <c r="AF211" s="368"/>
      <c r="AG211" s="366"/>
      <c r="AH211" s="367"/>
      <c r="AI211" s="367"/>
      <c r="AJ211" s="367"/>
      <c r="AK211" s="367"/>
      <c r="AL211" s="367"/>
      <c r="AM211" s="368"/>
      <c r="AN211" s="366"/>
      <c r="AO211" s="367"/>
      <c r="AP211" s="367"/>
      <c r="AQ211" s="367"/>
      <c r="AR211" s="367"/>
      <c r="AS211" s="367"/>
      <c r="AT211" s="368"/>
      <c r="AU211" s="366"/>
      <c r="AV211" s="367"/>
      <c r="AW211" s="367"/>
      <c r="AX211" s="1109"/>
      <c r="AY211" s="1110"/>
      <c r="AZ211" s="1111"/>
      <c r="BA211" s="1112"/>
      <c r="BB211" s="1059"/>
      <c r="BC211" s="1027"/>
      <c r="BD211" s="1027"/>
      <c r="BE211" s="1027"/>
      <c r="BF211" s="1028"/>
    </row>
    <row r="212" spans="2:58" ht="20.25" customHeight="1" x14ac:dyDescent="0.2">
      <c r="B212" s="939"/>
      <c r="C212" s="1045"/>
      <c r="D212" s="1046"/>
      <c r="E212" s="1047"/>
      <c r="F212" s="308"/>
      <c r="G212" s="950"/>
      <c r="H212" s="954"/>
      <c r="I212" s="955"/>
      <c r="J212" s="955"/>
      <c r="K212" s="956"/>
      <c r="L212" s="960"/>
      <c r="M212" s="961"/>
      <c r="N212" s="961"/>
      <c r="O212" s="962"/>
      <c r="P212" s="1006" t="s">
        <v>520</v>
      </c>
      <c r="Q212" s="1007"/>
      <c r="R212" s="1008"/>
      <c r="S212" s="309" t="str">
        <f>IF(S211="","",VLOOKUP(S211,'シフト記号表（勤務時間帯）'!$C$6:$K$35,9,FALSE))</f>
        <v/>
      </c>
      <c r="T212" s="310" t="str">
        <f>IF(T211="","",VLOOKUP(T211,'シフト記号表（勤務時間帯）'!$C$6:$K$35,9,FALSE))</f>
        <v/>
      </c>
      <c r="U212" s="310" t="str">
        <f>IF(U211="","",VLOOKUP(U211,'シフト記号表（勤務時間帯）'!$C$6:$K$35,9,FALSE))</f>
        <v/>
      </c>
      <c r="V212" s="310" t="str">
        <f>IF(V211="","",VLOOKUP(V211,'シフト記号表（勤務時間帯）'!$C$6:$K$35,9,FALSE))</f>
        <v/>
      </c>
      <c r="W212" s="310" t="str">
        <f>IF(W211="","",VLOOKUP(W211,'シフト記号表（勤務時間帯）'!$C$6:$K$35,9,FALSE))</f>
        <v/>
      </c>
      <c r="X212" s="310" t="str">
        <f>IF(X211="","",VLOOKUP(X211,'シフト記号表（勤務時間帯）'!$C$6:$K$35,9,FALSE))</f>
        <v/>
      </c>
      <c r="Y212" s="311" t="str">
        <f>IF(Y211="","",VLOOKUP(Y211,'シフト記号表（勤務時間帯）'!$C$6:$K$35,9,FALSE))</f>
        <v/>
      </c>
      <c r="Z212" s="309" t="str">
        <f>IF(Z211="","",VLOOKUP(Z211,'シフト記号表（勤務時間帯）'!$C$6:$K$35,9,FALSE))</f>
        <v/>
      </c>
      <c r="AA212" s="310" t="str">
        <f>IF(AA211="","",VLOOKUP(AA211,'シフト記号表（勤務時間帯）'!$C$6:$K$35,9,FALSE))</f>
        <v/>
      </c>
      <c r="AB212" s="310" t="str">
        <f>IF(AB211="","",VLOOKUP(AB211,'シフト記号表（勤務時間帯）'!$C$6:$K$35,9,FALSE))</f>
        <v/>
      </c>
      <c r="AC212" s="310" t="str">
        <f>IF(AC211="","",VLOOKUP(AC211,'シフト記号表（勤務時間帯）'!$C$6:$K$35,9,FALSE))</f>
        <v/>
      </c>
      <c r="AD212" s="310" t="str">
        <f>IF(AD211="","",VLOOKUP(AD211,'シフト記号表（勤務時間帯）'!$C$6:$K$35,9,FALSE))</f>
        <v/>
      </c>
      <c r="AE212" s="310" t="str">
        <f>IF(AE211="","",VLOOKUP(AE211,'シフト記号表（勤務時間帯）'!$C$6:$K$35,9,FALSE))</f>
        <v/>
      </c>
      <c r="AF212" s="311" t="str">
        <f>IF(AF211="","",VLOOKUP(AF211,'シフト記号表（勤務時間帯）'!$C$6:$K$35,9,FALSE))</f>
        <v/>
      </c>
      <c r="AG212" s="309" t="str">
        <f>IF(AG211="","",VLOOKUP(AG211,'シフト記号表（勤務時間帯）'!$C$6:$K$35,9,FALSE))</f>
        <v/>
      </c>
      <c r="AH212" s="310" t="str">
        <f>IF(AH211="","",VLOOKUP(AH211,'シフト記号表（勤務時間帯）'!$C$6:$K$35,9,FALSE))</f>
        <v/>
      </c>
      <c r="AI212" s="310" t="str">
        <f>IF(AI211="","",VLOOKUP(AI211,'シフト記号表（勤務時間帯）'!$C$6:$K$35,9,FALSE))</f>
        <v/>
      </c>
      <c r="AJ212" s="310" t="str">
        <f>IF(AJ211="","",VLOOKUP(AJ211,'シフト記号表（勤務時間帯）'!$C$6:$K$35,9,FALSE))</f>
        <v/>
      </c>
      <c r="AK212" s="310" t="str">
        <f>IF(AK211="","",VLOOKUP(AK211,'シフト記号表（勤務時間帯）'!$C$6:$K$35,9,FALSE))</f>
        <v/>
      </c>
      <c r="AL212" s="310" t="str">
        <f>IF(AL211="","",VLOOKUP(AL211,'シフト記号表（勤務時間帯）'!$C$6:$K$35,9,FALSE))</f>
        <v/>
      </c>
      <c r="AM212" s="311" t="str">
        <f>IF(AM211="","",VLOOKUP(AM211,'シフト記号表（勤務時間帯）'!$C$6:$K$35,9,FALSE))</f>
        <v/>
      </c>
      <c r="AN212" s="309" t="str">
        <f>IF(AN211="","",VLOOKUP(AN211,'シフト記号表（勤務時間帯）'!$C$6:$K$35,9,FALSE))</f>
        <v/>
      </c>
      <c r="AO212" s="310" t="str">
        <f>IF(AO211="","",VLOOKUP(AO211,'シフト記号表（勤務時間帯）'!$C$6:$K$35,9,FALSE))</f>
        <v/>
      </c>
      <c r="AP212" s="310" t="str">
        <f>IF(AP211="","",VLOOKUP(AP211,'シフト記号表（勤務時間帯）'!$C$6:$K$35,9,FALSE))</f>
        <v/>
      </c>
      <c r="AQ212" s="310" t="str">
        <f>IF(AQ211="","",VLOOKUP(AQ211,'シフト記号表（勤務時間帯）'!$C$6:$K$35,9,FALSE))</f>
        <v/>
      </c>
      <c r="AR212" s="310" t="str">
        <f>IF(AR211="","",VLOOKUP(AR211,'シフト記号表（勤務時間帯）'!$C$6:$K$35,9,FALSE))</f>
        <v/>
      </c>
      <c r="AS212" s="310" t="str">
        <f>IF(AS211="","",VLOOKUP(AS211,'シフト記号表（勤務時間帯）'!$C$6:$K$35,9,FALSE))</f>
        <v/>
      </c>
      <c r="AT212" s="311" t="str">
        <f>IF(AT211="","",VLOOKUP(AT211,'シフト記号表（勤務時間帯）'!$C$6:$K$35,9,FALSE))</f>
        <v/>
      </c>
      <c r="AU212" s="309" t="str">
        <f>IF(AU211="","",VLOOKUP(AU211,'シフト記号表（勤務時間帯）'!$C$6:$K$35,9,FALSE))</f>
        <v/>
      </c>
      <c r="AV212" s="310" t="str">
        <f>IF(AV211="","",VLOOKUP(AV211,'シフト記号表（勤務時間帯）'!$C$6:$K$35,9,FALSE))</f>
        <v/>
      </c>
      <c r="AW212" s="310" t="str">
        <f>IF(AW211="","",VLOOKUP(AW211,'シフト記号表（勤務時間帯）'!$C$6:$K$35,9,FALSE))</f>
        <v/>
      </c>
      <c r="AX212" s="1009">
        <f>IF($BB$3="４週",SUM(S212:AT212),IF($BB$3="暦月",SUM(S212:AW212),""))</f>
        <v>0</v>
      </c>
      <c r="AY212" s="1010"/>
      <c r="AZ212" s="1011">
        <f>IF($BB$3="４週",AX212/4,IF($BB$3="暦月",'勤務形態一覧表（100名）'!AX212/('勤務形態一覧表（100名）'!$BB$8/7),""))</f>
        <v>0</v>
      </c>
      <c r="BA212" s="1012"/>
      <c r="BB212" s="1060"/>
      <c r="BC212" s="961"/>
      <c r="BD212" s="961"/>
      <c r="BE212" s="961"/>
      <c r="BF212" s="962"/>
    </row>
    <row r="213" spans="2:58" ht="20.25" customHeight="1" x14ac:dyDescent="0.2">
      <c r="B213" s="939"/>
      <c r="C213" s="1048"/>
      <c r="D213" s="1049"/>
      <c r="E213" s="1050"/>
      <c r="F213" s="369">
        <f>C211</f>
        <v>0</v>
      </c>
      <c r="G213" s="1024"/>
      <c r="H213" s="954"/>
      <c r="I213" s="955"/>
      <c r="J213" s="955"/>
      <c r="K213" s="956"/>
      <c r="L213" s="1029"/>
      <c r="M213" s="1030"/>
      <c r="N213" s="1030"/>
      <c r="O213" s="1031"/>
      <c r="P213" s="1013" t="s">
        <v>521</v>
      </c>
      <c r="Q213" s="1014"/>
      <c r="R213" s="1015"/>
      <c r="S213" s="313" t="str">
        <f>IF(S211="","",VLOOKUP(S211,'シフト記号表（勤務時間帯）'!$C$6:$U$35,19,FALSE))</f>
        <v/>
      </c>
      <c r="T213" s="314" t="str">
        <f>IF(T211="","",VLOOKUP(T211,'シフト記号表（勤務時間帯）'!$C$6:$U$35,19,FALSE))</f>
        <v/>
      </c>
      <c r="U213" s="314" t="str">
        <f>IF(U211="","",VLOOKUP(U211,'シフト記号表（勤務時間帯）'!$C$6:$U$35,19,FALSE))</f>
        <v/>
      </c>
      <c r="V213" s="314" t="str">
        <f>IF(V211="","",VLOOKUP(V211,'シフト記号表（勤務時間帯）'!$C$6:$U$35,19,FALSE))</f>
        <v/>
      </c>
      <c r="W213" s="314" t="str">
        <f>IF(W211="","",VLOOKUP(W211,'シフト記号表（勤務時間帯）'!$C$6:$U$35,19,FALSE))</f>
        <v/>
      </c>
      <c r="X213" s="314" t="str">
        <f>IF(X211="","",VLOOKUP(X211,'シフト記号表（勤務時間帯）'!$C$6:$U$35,19,FALSE))</f>
        <v/>
      </c>
      <c r="Y213" s="315" t="str">
        <f>IF(Y211="","",VLOOKUP(Y211,'シフト記号表（勤務時間帯）'!$C$6:$U$35,19,FALSE))</f>
        <v/>
      </c>
      <c r="Z213" s="313" t="str">
        <f>IF(Z211="","",VLOOKUP(Z211,'シフト記号表（勤務時間帯）'!$C$6:$U$35,19,FALSE))</f>
        <v/>
      </c>
      <c r="AA213" s="314" t="str">
        <f>IF(AA211="","",VLOOKUP(AA211,'シフト記号表（勤務時間帯）'!$C$6:$U$35,19,FALSE))</f>
        <v/>
      </c>
      <c r="AB213" s="314" t="str">
        <f>IF(AB211="","",VLOOKUP(AB211,'シフト記号表（勤務時間帯）'!$C$6:$U$35,19,FALSE))</f>
        <v/>
      </c>
      <c r="AC213" s="314" t="str">
        <f>IF(AC211="","",VLOOKUP(AC211,'シフト記号表（勤務時間帯）'!$C$6:$U$35,19,FALSE))</f>
        <v/>
      </c>
      <c r="AD213" s="314" t="str">
        <f>IF(AD211="","",VLOOKUP(AD211,'シフト記号表（勤務時間帯）'!$C$6:$U$35,19,FALSE))</f>
        <v/>
      </c>
      <c r="AE213" s="314" t="str">
        <f>IF(AE211="","",VLOOKUP(AE211,'シフト記号表（勤務時間帯）'!$C$6:$U$35,19,FALSE))</f>
        <v/>
      </c>
      <c r="AF213" s="315" t="str">
        <f>IF(AF211="","",VLOOKUP(AF211,'シフト記号表（勤務時間帯）'!$C$6:$U$35,19,FALSE))</f>
        <v/>
      </c>
      <c r="AG213" s="313" t="str">
        <f>IF(AG211="","",VLOOKUP(AG211,'シフト記号表（勤務時間帯）'!$C$6:$U$35,19,FALSE))</f>
        <v/>
      </c>
      <c r="AH213" s="314" t="str">
        <f>IF(AH211="","",VLOOKUP(AH211,'シフト記号表（勤務時間帯）'!$C$6:$U$35,19,FALSE))</f>
        <v/>
      </c>
      <c r="AI213" s="314" t="str">
        <f>IF(AI211="","",VLOOKUP(AI211,'シフト記号表（勤務時間帯）'!$C$6:$U$35,19,FALSE))</f>
        <v/>
      </c>
      <c r="AJ213" s="314" t="str">
        <f>IF(AJ211="","",VLOOKUP(AJ211,'シフト記号表（勤務時間帯）'!$C$6:$U$35,19,FALSE))</f>
        <v/>
      </c>
      <c r="AK213" s="314" t="str">
        <f>IF(AK211="","",VLOOKUP(AK211,'シフト記号表（勤務時間帯）'!$C$6:$U$35,19,FALSE))</f>
        <v/>
      </c>
      <c r="AL213" s="314" t="str">
        <f>IF(AL211="","",VLOOKUP(AL211,'シフト記号表（勤務時間帯）'!$C$6:$U$35,19,FALSE))</f>
        <v/>
      </c>
      <c r="AM213" s="315" t="str">
        <f>IF(AM211="","",VLOOKUP(AM211,'シフト記号表（勤務時間帯）'!$C$6:$U$35,19,FALSE))</f>
        <v/>
      </c>
      <c r="AN213" s="313" t="str">
        <f>IF(AN211="","",VLOOKUP(AN211,'シフト記号表（勤務時間帯）'!$C$6:$U$35,19,FALSE))</f>
        <v/>
      </c>
      <c r="AO213" s="314" t="str">
        <f>IF(AO211="","",VLOOKUP(AO211,'シフト記号表（勤務時間帯）'!$C$6:$U$35,19,FALSE))</f>
        <v/>
      </c>
      <c r="AP213" s="314" t="str">
        <f>IF(AP211="","",VLOOKUP(AP211,'シフト記号表（勤務時間帯）'!$C$6:$U$35,19,FALSE))</f>
        <v/>
      </c>
      <c r="AQ213" s="314" t="str">
        <f>IF(AQ211="","",VLOOKUP(AQ211,'シフト記号表（勤務時間帯）'!$C$6:$U$35,19,FALSE))</f>
        <v/>
      </c>
      <c r="AR213" s="314" t="str">
        <f>IF(AR211="","",VLOOKUP(AR211,'シフト記号表（勤務時間帯）'!$C$6:$U$35,19,FALSE))</f>
        <v/>
      </c>
      <c r="AS213" s="314" t="str">
        <f>IF(AS211="","",VLOOKUP(AS211,'シフト記号表（勤務時間帯）'!$C$6:$U$35,19,FALSE))</f>
        <v/>
      </c>
      <c r="AT213" s="315" t="str">
        <f>IF(AT211="","",VLOOKUP(AT211,'シフト記号表（勤務時間帯）'!$C$6:$U$35,19,FALSE))</f>
        <v/>
      </c>
      <c r="AU213" s="313" t="str">
        <f>IF(AU211="","",VLOOKUP(AU211,'シフト記号表（勤務時間帯）'!$C$6:$U$35,19,FALSE))</f>
        <v/>
      </c>
      <c r="AV213" s="314" t="str">
        <f>IF(AV211="","",VLOOKUP(AV211,'シフト記号表（勤務時間帯）'!$C$6:$U$35,19,FALSE))</f>
        <v/>
      </c>
      <c r="AW213" s="314" t="str">
        <f>IF(AW211="","",VLOOKUP(AW211,'シフト記号表（勤務時間帯）'!$C$6:$U$35,19,FALSE))</f>
        <v/>
      </c>
      <c r="AX213" s="1016">
        <f>IF($BB$3="４週",SUM(S213:AT213),IF($BB$3="暦月",SUM(S213:AW213),""))</f>
        <v>0</v>
      </c>
      <c r="AY213" s="1017"/>
      <c r="AZ213" s="1018">
        <f>IF($BB$3="４週",AX213/4,IF($BB$3="暦月",'勤務形態一覧表（100名）'!AX213/('勤務形態一覧表（100名）'!$BB$8/7),""))</f>
        <v>0</v>
      </c>
      <c r="BA213" s="1019"/>
      <c r="BB213" s="1061"/>
      <c r="BC213" s="1030"/>
      <c r="BD213" s="1030"/>
      <c r="BE213" s="1030"/>
      <c r="BF213" s="1031"/>
    </row>
    <row r="214" spans="2:58" ht="20.25" customHeight="1" x14ac:dyDescent="0.2">
      <c r="B214" s="939">
        <f>B211+1</f>
        <v>65</v>
      </c>
      <c r="C214" s="1042"/>
      <c r="D214" s="1043"/>
      <c r="E214" s="1044"/>
      <c r="F214" s="316"/>
      <c r="G214" s="1023"/>
      <c r="H214" s="1025"/>
      <c r="I214" s="955"/>
      <c r="J214" s="955"/>
      <c r="K214" s="956"/>
      <c r="L214" s="1026"/>
      <c r="M214" s="1027"/>
      <c r="N214" s="1027"/>
      <c r="O214" s="1028"/>
      <c r="P214" s="1032" t="s">
        <v>777</v>
      </c>
      <c r="Q214" s="1033"/>
      <c r="R214" s="1034"/>
      <c r="S214" s="366"/>
      <c r="T214" s="367"/>
      <c r="U214" s="367"/>
      <c r="V214" s="367"/>
      <c r="W214" s="367"/>
      <c r="X214" s="367"/>
      <c r="Y214" s="368"/>
      <c r="Z214" s="366"/>
      <c r="AA214" s="367"/>
      <c r="AB214" s="367"/>
      <c r="AC214" s="367"/>
      <c r="AD214" s="367"/>
      <c r="AE214" s="367"/>
      <c r="AF214" s="368"/>
      <c r="AG214" s="366"/>
      <c r="AH214" s="367"/>
      <c r="AI214" s="367"/>
      <c r="AJ214" s="367"/>
      <c r="AK214" s="367"/>
      <c r="AL214" s="367"/>
      <c r="AM214" s="368"/>
      <c r="AN214" s="366"/>
      <c r="AO214" s="367"/>
      <c r="AP214" s="367"/>
      <c r="AQ214" s="367"/>
      <c r="AR214" s="367"/>
      <c r="AS214" s="367"/>
      <c r="AT214" s="368"/>
      <c r="AU214" s="366"/>
      <c r="AV214" s="367"/>
      <c r="AW214" s="367"/>
      <c r="AX214" s="1109"/>
      <c r="AY214" s="1110"/>
      <c r="AZ214" s="1111"/>
      <c r="BA214" s="1112"/>
      <c r="BB214" s="1059"/>
      <c r="BC214" s="1027"/>
      <c r="BD214" s="1027"/>
      <c r="BE214" s="1027"/>
      <c r="BF214" s="1028"/>
    </row>
    <row r="215" spans="2:58" ht="20.25" customHeight="1" x14ac:dyDescent="0.2">
      <c r="B215" s="939"/>
      <c r="C215" s="1045"/>
      <c r="D215" s="1046"/>
      <c r="E215" s="1047"/>
      <c r="F215" s="308"/>
      <c r="G215" s="950"/>
      <c r="H215" s="954"/>
      <c r="I215" s="955"/>
      <c r="J215" s="955"/>
      <c r="K215" s="956"/>
      <c r="L215" s="960"/>
      <c r="M215" s="961"/>
      <c r="N215" s="961"/>
      <c r="O215" s="962"/>
      <c r="P215" s="1006" t="s">
        <v>520</v>
      </c>
      <c r="Q215" s="1007"/>
      <c r="R215" s="1008"/>
      <c r="S215" s="309" t="str">
        <f>IF(S214="","",VLOOKUP(S214,'シフト記号表（勤務時間帯）'!$C$6:$K$35,9,FALSE))</f>
        <v/>
      </c>
      <c r="T215" s="310" t="str">
        <f>IF(T214="","",VLOOKUP(T214,'シフト記号表（勤務時間帯）'!$C$6:$K$35,9,FALSE))</f>
        <v/>
      </c>
      <c r="U215" s="310" t="str">
        <f>IF(U214="","",VLOOKUP(U214,'シフト記号表（勤務時間帯）'!$C$6:$K$35,9,FALSE))</f>
        <v/>
      </c>
      <c r="V215" s="310" t="str">
        <f>IF(V214="","",VLOOKUP(V214,'シフト記号表（勤務時間帯）'!$C$6:$K$35,9,FALSE))</f>
        <v/>
      </c>
      <c r="W215" s="310" t="str">
        <f>IF(W214="","",VLOOKUP(W214,'シフト記号表（勤務時間帯）'!$C$6:$K$35,9,FALSE))</f>
        <v/>
      </c>
      <c r="X215" s="310" t="str">
        <f>IF(X214="","",VLOOKUP(X214,'シフト記号表（勤務時間帯）'!$C$6:$K$35,9,FALSE))</f>
        <v/>
      </c>
      <c r="Y215" s="311" t="str">
        <f>IF(Y214="","",VLOOKUP(Y214,'シフト記号表（勤務時間帯）'!$C$6:$K$35,9,FALSE))</f>
        <v/>
      </c>
      <c r="Z215" s="309" t="str">
        <f>IF(Z214="","",VLOOKUP(Z214,'シフト記号表（勤務時間帯）'!$C$6:$K$35,9,FALSE))</f>
        <v/>
      </c>
      <c r="AA215" s="310" t="str">
        <f>IF(AA214="","",VLOOKUP(AA214,'シフト記号表（勤務時間帯）'!$C$6:$K$35,9,FALSE))</f>
        <v/>
      </c>
      <c r="AB215" s="310" t="str">
        <f>IF(AB214="","",VLOOKUP(AB214,'シフト記号表（勤務時間帯）'!$C$6:$K$35,9,FALSE))</f>
        <v/>
      </c>
      <c r="AC215" s="310" t="str">
        <f>IF(AC214="","",VLOOKUP(AC214,'シフト記号表（勤務時間帯）'!$C$6:$K$35,9,FALSE))</f>
        <v/>
      </c>
      <c r="AD215" s="310" t="str">
        <f>IF(AD214="","",VLOOKUP(AD214,'シフト記号表（勤務時間帯）'!$C$6:$K$35,9,FALSE))</f>
        <v/>
      </c>
      <c r="AE215" s="310" t="str">
        <f>IF(AE214="","",VLOOKUP(AE214,'シフト記号表（勤務時間帯）'!$C$6:$K$35,9,FALSE))</f>
        <v/>
      </c>
      <c r="AF215" s="311" t="str">
        <f>IF(AF214="","",VLOOKUP(AF214,'シフト記号表（勤務時間帯）'!$C$6:$K$35,9,FALSE))</f>
        <v/>
      </c>
      <c r="AG215" s="309" t="str">
        <f>IF(AG214="","",VLOOKUP(AG214,'シフト記号表（勤務時間帯）'!$C$6:$K$35,9,FALSE))</f>
        <v/>
      </c>
      <c r="AH215" s="310" t="str">
        <f>IF(AH214="","",VLOOKUP(AH214,'シフト記号表（勤務時間帯）'!$C$6:$K$35,9,FALSE))</f>
        <v/>
      </c>
      <c r="AI215" s="310" t="str">
        <f>IF(AI214="","",VLOOKUP(AI214,'シフト記号表（勤務時間帯）'!$C$6:$K$35,9,FALSE))</f>
        <v/>
      </c>
      <c r="AJ215" s="310" t="str">
        <f>IF(AJ214="","",VLOOKUP(AJ214,'シフト記号表（勤務時間帯）'!$C$6:$K$35,9,FALSE))</f>
        <v/>
      </c>
      <c r="AK215" s="310" t="str">
        <f>IF(AK214="","",VLOOKUP(AK214,'シフト記号表（勤務時間帯）'!$C$6:$K$35,9,FALSE))</f>
        <v/>
      </c>
      <c r="AL215" s="310" t="str">
        <f>IF(AL214="","",VLOOKUP(AL214,'シフト記号表（勤務時間帯）'!$C$6:$K$35,9,FALSE))</f>
        <v/>
      </c>
      <c r="AM215" s="311" t="str">
        <f>IF(AM214="","",VLOOKUP(AM214,'シフト記号表（勤務時間帯）'!$C$6:$K$35,9,FALSE))</f>
        <v/>
      </c>
      <c r="AN215" s="309" t="str">
        <f>IF(AN214="","",VLOOKUP(AN214,'シフト記号表（勤務時間帯）'!$C$6:$K$35,9,FALSE))</f>
        <v/>
      </c>
      <c r="AO215" s="310" t="str">
        <f>IF(AO214="","",VLOOKUP(AO214,'シフト記号表（勤務時間帯）'!$C$6:$K$35,9,FALSE))</f>
        <v/>
      </c>
      <c r="AP215" s="310" t="str">
        <f>IF(AP214="","",VLOOKUP(AP214,'シフト記号表（勤務時間帯）'!$C$6:$K$35,9,FALSE))</f>
        <v/>
      </c>
      <c r="AQ215" s="310" t="str">
        <f>IF(AQ214="","",VLOOKUP(AQ214,'シフト記号表（勤務時間帯）'!$C$6:$K$35,9,FALSE))</f>
        <v/>
      </c>
      <c r="AR215" s="310" t="str">
        <f>IF(AR214="","",VLOOKUP(AR214,'シフト記号表（勤務時間帯）'!$C$6:$K$35,9,FALSE))</f>
        <v/>
      </c>
      <c r="AS215" s="310" t="str">
        <f>IF(AS214="","",VLOOKUP(AS214,'シフト記号表（勤務時間帯）'!$C$6:$K$35,9,FALSE))</f>
        <v/>
      </c>
      <c r="AT215" s="311" t="str">
        <f>IF(AT214="","",VLOOKUP(AT214,'シフト記号表（勤務時間帯）'!$C$6:$K$35,9,FALSE))</f>
        <v/>
      </c>
      <c r="AU215" s="309" t="str">
        <f>IF(AU214="","",VLOOKUP(AU214,'シフト記号表（勤務時間帯）'!$C$6:$K$35,9,FALSE))</f>
        <v/>
      </c>
      <c r="AV215" s="310" t="str">
        <f>IF(AV214="","",VLOOKUP(AV214,'シフト記号表（勤務時間帯）'!$C$6:$K$35,9,FALSE))</f>
        <v/>
      </c>
      <c r="AW215" s="310" t="str">
        <f>IF(AW214="","",VLOOKUP(AW214,'シフト記号表（勤務時間帯）'!$C$6:$K$35,9,FALSE))</f>
        <v/>
      </c>
      <c r="AX215" s="1009">
        <f>IF($BB$3="４週",SUM(S215:AT215),IF($BB$3="暦月",SUM(S215:AW215),""))</f>
        <v>0</v>
      </c>
      <c r="AY215" s="1010"/>
      <c r="AZ215" s="1011">
        <f>IF($BB$3="４週",AX215/4,IF($BB$3="暦月",'勤務形態一覧表（100名）'!AX215/('勤務形態一覧表（100名）'!$BB$8/7),""))</f>
        <v>0</v>
      </c>
      <c r="BA215" s="1012"/>
      <c r="BB215" s="1060"/>
      <c r="BC215" s="961"/>
      <c r="BD215" s="961"/>
      <c r="BE215" s="961"/>
      <c r="BF215" s="962"/>
    </row>
    <row r="216" spans="2:58" ht="20.25" customHeight="1" x14ac:dyDescent="0.2">
      <c r="B216" s="939"/>
      <c r="C216" s="1048"/>
      <c r="D216" s="1049"/>
      <c r="E216" s="1050"/>
      <c r="F216" s="369">
        <f>C214</f>
        <v>0</v>
      </c>
      <c r="G216" s="1024"/>
      <c r="H216" s="954"/>
      <c r="I216" s="955"/>
      <c r="J216" s="955"/>
      <c r="K216" s="956"/>
      <c r="L216" s="1029"/>
      <c r="M216" s="1030"/>
      <c r="N216" s="1030"/>
      <c r="O216" s="1031"/>
      <c r="P216" s="1013" t="s">
        <v>521</v>
      </c>
      <c r="Q216" s="1014"/>
      <c r="R216" s="1015"/>
      <c r="S216" s="313" t="str">
        <f>IF(S214="","",VLOOKUP(S214,'シフト記号表（勤務時間帯）'!$C$6:$U$35,19,FALSE))</f>
        <v/>
      </c>
      <c r="T216" s="314" t="str">
        <f>IF(T214="","",VLOOKUP(T214,'シフト記号表（勤務時間帯）'!$C$6:$U$35,19,FALSE))</f>
        <v/>
      </c>
      <c r="U216" s="314" t="str">
        <f>IF(U214="","",VLOOKUP(U214,'シフト記号表（勤務時間帯）'!$C$6:$U$35,19,FALSE))</f>
        <v/>
      </c>
      <c r="V216" s="314" t="str">
        <f>IF(V214="","",VLOOKUP(V214,'シフト記号表（勤務時間帯）'!$C$6:$U$35,19,FALSE))</f>
        <v/>
      </c>
      <c r="W216" s="314" t="str">
        <f>IF(W214="","",VLOOKUP(W214,'シフト記号表（勤務時間帯）'!$C$6:$U$35,19,FALSE))</f>
        <v/>
      </c>
      <c r="X216" s="314" t="str">
        <f>IF(X214="","",VLOOKUP(X214,'シフト記号表（勤務時間帯）'!$C$6:$U$35,19,FALSE))</f>
        <v/>
      </c>
      <c r="Y216" s="315" t="str">
        <f>IF(Y214="","",VLOOKUP(Y214,'シフト記号表（勤務時間帯）'!$C$6:$U$35,19,FALSE))</f>
        <v/>
      </c>
      <c r="Z216" s="313" t="str">
        <f>IF(Z214="","",VLOOKUP(Z214,'シフト記号表（勤務時間帯）'!$C$6:$U$35,19,FALSE))</f>
        <v/>
      </c>
      <c r="AA216" s="314" t="str">
        <f>IF(AA214="","",VLOOKUP(AA214,'シフト記号表（勤務時間帯）'!$C$6:$U$35,19,FALSE))</f>
        <v/>
      </c>
      <c r="AB216" s="314" t="str">
        <f>IF(AB214="","",VLOOKUP(AB214,'シフト記号表（勤務時間帯）'!$C$6:$U$35,19,FALSE))</f>
        <v/>
      </c>
      <c r="AC216" s="314" t="str">
        <f>IF(AC214="","",VLOOKUP(AC214,'シフト記号表（勤務時間帯）'!$C$6:$U$35,19,FALSE))</f>
        <v/>
      </c>
      <c r="AD216" s="314" t="str">
        <f>IF(AD214="","",VLOOKUP(AD214,'シフト記号表（勤務時間帯）'!$C$6:$U$35,19,FALSE))</f>
        <v/>
      </c>
      <c r="AE216" s="314" t="str">
        <f>IF(AE214="","",VLOOKUP(AE214,'シフト記号表（勤務時間帯）'!$C$6:$U$35,19,FALSE))</f>
        <v/>
      </c>
      <c r="AF216" s="315" t="str">
        <f>IF(AF214="","",VLOOKUP(AF214,'シフト記号表（勤務時間帯）'!$C$6:$U$35,19,FALSE))</f>
        <v/>
      </c>
      <c r="AG216" s="313" t="str">
        <f>IF(AG214="","",VLOOKUP(AG214,'シフト記号表（勤務時間帯）'!$C$6:$U$35,19,FALSE))</f>
        <v/>
      </c>
      <c r="AH216" s="314" t="str">
        <f>IF(AH214="","",VLOOKUP(AH214,'シフト記号表（勤務時間帯）'!$C$6:$U$35,19,FALSE))</f>
        <v/>
      </c>
      <c r="AI216" s="314" t="str">
        <f>IF(AI214="","",VLOOKUP(AI214,'シフト記号表（勤務時間帯）'!$C$6:$U$35,19,FALSE))</f>
        <v/>
      </c>
      <c r="AJ216" s="314" t="str">
        <f>IF(AJ214="","",VLOOKUP(AJ214,'シフト記号表（勤務時間帯）'!$C$6:$U$35,19,FALSE))</f>
        <v/>
      </c>
      <c r="AK216" s="314" t="str">
        <f>IF(AK214="","",VLOOKUP(AK214,'シフト記号表（勤務時間帯）'!$C$6:$U$35,19,FALSE))</f>
        <v/>
      </c>
      <c r="AL216" s="314" t="str">
        <f>IF(AL214="","",VLOOKUP(AL214,'シフト記号表（勤務時間帯）'!$C$6:$U$35,19,FALSE))</f>
        <v/>
      </c>
      <c r="AM216" s="315" t="str">
        <f>IF(AM214="","",VLOOKUP(AM214,'シフト記号表（勤務時間帯）'!$C$6:$U$35,19,FALSE))</f>
        <v/>
      </c>
      <c r="AN216" s="313" t="str">
        <f>IF(AN214="","",VLOOKUP(AN214,'シフト記号表（勤務時間帯）'!$C$6:$U$35,19,FALSE))</f>
        <v/>
      </c>
      <c r="AO216" s="314" t="str">
        <f>IF(AO214="","",VLOOKUP(AO214,'シフト記号表（勤務時間帯）'!$C$6:$U$35,19,FALSE))</f>
        <v/>
      </c>
      <c r="AP216" s="314" t="str">
        <f>IF(AP214="","",VLOOKUP(AP214,'シフト記号表（勤務時間帯）'!$C$6:$U$35,19,FALSE))</f>
        <v/>
      </c>
      <c r="AQ216" s="314" t="str">
        <f>IF(AQ214="","",VLOOKUP(AQ214,'シフト記号表（勤務時間帯）'!$C$6:$U$35,19,FALSE))</f>
        <v/>
      </c>
      <c r="AR216" s="314" t="str">
        <f>IF(AR214="","",VLOOKUP(AR214,'シフト記号表（勤務時間帯）'!$C$6:$U$35,19,FALSE))</f>
        <v/>
      </c>
      <c r="AS216" s="314" t="str">
        <f>IF(AS214="","",VLOOKUP(AS214,'シフト記号表（勤務時間帯）'!$C$6:$U$35,19,FALSE))</f>
        <v/>
      </c>
      <c r="AT216" s="315" t="str">
        <f>IF(AT214="","",VLOOKUP(AT214,'シフト記号表（勤務時間帯）'!$C$6:$U$35,19,FALSE))</f>
        <v/>
      </c>
      <c r="AU216" s="313" t="str">
        <f>IF(AU214="","",VLOOKUP(AU214,'シフト記号表（勤務時間帯）'!$C$6:$U$35,19,FALSE))</f>
        <v/>
      </c>
      <c r="AV216" s="314" t="str">
        <f>IF(AV214="","",VLOOKUP(AV214,'シフト記号表（勤務時間帯）'!$C$6:$U$35,19,FALSE))</f>
        <v/>
      </c>
      <c r="AW216" s="314" t="str">
        <f>IF(AW214="","",VLOOKUP(AW214,'シフト記号表（勤務時間帯）'!$C$6:$U$35,19,FALSE))</f>
        <v/>
      </c>
      <c r="AX216" s="1016">
        <f>IF($BB$3="４週",SUM(S216:AT216),IF($BB$3="暦月",SUM(S216:AW216),""))</f>
        <v>0</v>
      </c>
      <c r="AY216" s="1017"/>
      <c r="AZ216" s="1018">
        <f>IF($BB$3="４週",AX216/4,IF($BB$3="暦月",'勤務形態一覧表（100名）'!AX216/('勤務形態一覧表（100名）'!$BB$8/7),""))</f>
        <v>0</v>
      </c>
      <c r="BA216" s="1019"/>
      <c r="BB216" s="1061"/>
      <c r="BC216" s="1030"/>
      <c r="BD216" s="1030"/>
      <c r="BE216" s="1030"/>
      <c r="BF216" s="1031"/>
    </row>
    <row r="217" spans="2:58" ht="20.25" customHeight="1" x14ac:dyDescent="0.2">
      <c r="B217" s="939">
        <f>B214+1</f>
        <v>66</v>
      </c>
      <c r="C217" s="1042"/>
      <c r="D217" s="1043"/>
      <c r="E217" s="1044"/>
      <c r="F217" s="316"/>
      <c r="G217" s="1023"/>
      <c r="H217" s="1025"/>
      <c r="I217" s="955"/>
      <c r="J217" s="955"/>
      <c r="K217" s="956"/>
      <c r="L217" s="1026"/>
      <c r="M217" s="1027"/>
      <c r="N217" s="1027"/>
      <c r="O217" s="1028"/>
      <c r="P217" s="1032" t="s">
        <v>802</v>
      </c>
      <c r="Q217" s="1033"/>
      <c r="R217" s="1034"/>
      <c r="S217" s="366"/>
      <c r="T217" s="367"/>
      <c r="U217" s="367"/>
      <c r="V217" s="367"/>
      <c r="W217" s="367"/>
      <c r="X217" s="367"/>
      <c r="Y217" s="368"/>
      <c r="Z217" s="366"/>
      <c r="AA217" s="367"/>
      <c r="AB217" s="367"/>
      <c r="AC217" s="367"/>
      <c r="AD217" s="367"/>
      <c r="AE217" s="367"/>
      <c r="AF217" s="368"/>
      <c r="AG217" s="366"/>
      <c r="AH217" s="367"/>
      <c r="AI217" s="367"/>
      <c r="AJ217" s="367"/>
      <c r="AK217" s="367"/>
      <c r="AL217" s="367"/>
      <c r="AM217" s="368"/>
      <c r="AN217" s="366"/>
      <c r="AO217" s="367"/>
      <c r="AP217" s="367"/>
      <c r="AQ217" s="367"/>
      <c r="AR217" s="367"/>
      <c r="AS217" s="367"/>
      <c r="AT217" s="368"/>
      <c r="AU217" s="366"/>
      <c r="AV217" s="367"/>
      <c r="AW217" s="367"/>
      <c r="AX217" s="1109"/>
      <c r="AY217" s="1110"/>
      <c r="AZ217" s="1111"/>
      <c r="BA217" s="1112"/>
      <c r="BB217" s="1059"/>
      <c r="BC217" s="1027"/>
      <c r="BD217" s="1027"/>
      <c r="BE217" s="1027"/>
      <c r="BF217" s="1028"/>
    </row>
    <row r="218" spans="2:58" ht="20.25" customHeight="1" x14ac:dyDescent="0.2">
      <c r="B218" s="939"/>
      <c r="C218" s="1045"/>
      <c r="D218" s="1046"/>
      <c r="E218" s="1047"/>
      <c r="F218" s="308"/>
      <c r="G218" s="950"/>
      <c r="H218" s="954"/>
      <c r="I218" s="955"/>
      <c r="J218" s="955"/>
      <c r="K218" s="956"/>
      <c r="L218" s="960"/>
      <c r="M218" s="961"/>
      <c r="N218" s="961"/>
      <c r="O218" s="962"/>
      <c r="P218" s="1006" t="s">
        <v>520</v>
      </c>
      <c r="Q218" s="1007"/>
      <c r="R218" s="1008"/>
      <c r="S218" s="309" t="str">
        <f>IF(S217="","",VLOOKUP(S217,'シフト記号表（勤務時間帯）'!$C$6:$K$35,9,FALSE))</f>
        <v/>
      </c>
      <c r="T218" s="310" t="str">
        <f>IF(T217="","",VLOOKUP(T217,'シフト記号表（勤務時間帯）'!$C$6:$K$35,9,FALSE))</f>
        <v/>
      </c>
      <c r="U218" s="310" t="str">
        <f>IF(U217="","",VLOOKUP(U217,'シフト記号表（勤務時間帯）'!$C$6:$K$35,9,FALSE))</f>
        <v/>
      </c>
      <c r="V218" s="310" t="str">
        <f>IF(V217="","",VLOOKUP(V217,'シフト記号表（勤務時間帯）'!$C$6:$K$35,9,FALSE))</f>
        <v/>
      </c>
      <c r="W218" s="310" t="str">
        <f>IF(W217="","",VLOOKUP(W217,'シフト記号表（勤務時間帯）'!$C$6:$K$35,9,FALSE))</f>
        <v/>
      </c>
      <c r="X218" s="310" t="str">
        <f>IF(X217="","",VLOOKUP(X217,'シフト記号表（勤務時間帯）'!$C$6:$K$35,9,FALSE))</f>
        <v/>
      </c>
      <c r="Y218" s="311" t="str">
        <f>IF(Y217="","",VLOOKUP(Y217,'シフト記号表（勤務時間帯）'!$C$6:$K$35,9,FALSE))</f>
        <v/>
      </c>
      <c r="Z218" s="309" t="str">
        <f>IF(Z217="","",VLOOKUP(Z217,'シフト記号表（勤務時間帯）'!$C$6:$K$35,9,FALSE))</f>
        <v/>
      </c>
      <c r="AA218" s="310" t="str">
        <f>IF(AA217="","",VLOOKUP(AA217,'シフト記号表（勤務時間帯）'!$C$6:$K$35,9,FALSE))</f>
        <v/>
      </c>
      <c r="AB218" s="310" t="str">
        <f>IF(AB217="","",VLOOKUP(AB217,'シフト記号表（勤務時間帯）'!$C$6:$K$35,9,FALSE))</f>
        <v/>
      </c>
      <c r="AC218" s="310" t="str">
        <f>IF(AC217="","",VLOOKUP(AC217,'シフト記号表（勤務時間帯）'!$C$6:$K$35,9,FALSE))</f>
        <v/>
      </c>
      <c r="AD218" s="310" t="str">
        <f>IF(AD217="","",VLOOKUP(AD217,'シフト記号表（勤務時間帯）'!$C$6:$K$35,9,FALSE))</f>
        <v/>
      </c>
      <c r="AE218" s="310" t="str">
        <f>IF(AE217="","",VLOOKUP(AE217,'シフト記号表（勤務時間帯）'!$C$6:$K$35,9,FALSE))</f>
        <v/>
      </c>
      <c r="AF218" s="311" t="str">
        <f>IF(AF217="","",VLOOKUP(AF217,'シフト記号表（勤務時間帯）'!$C$6:$K$35,9,FALSE))</f>
        <v/>
      </c>
      <c r="AG218" s="309" t="str">
        <f>IF(AG217="","",VLOOKUP(AG217,'シフト記号表（勤務時間帯）'!$C$6:$K$35,9,FALSE))</f>
        <v/>
      </c>
      <c r="AH218" s="310" t="str">
        <f>IF(AH217="","",VLOOKUP(AH217,'シフト記号表（勤務時間帯）'!$C$6:$K$35,9,FALSE))</f>
        <v/>
      </c>
      <c r="AI218" s="310" t="str">
        <f>IF(AI217="","",VLOOKUP(AI217,'シフト記号表（勤務時間帯）'!$C$6:$K$35,9,FALSE))</f>
        <v/>
      </c>
      <c r="AJ218" s="310" t="str">
        <f>IF(AJ217="","",VLOOKUP(AJ217,'シフト記号表（勤務時間帯）'!$C$6:$K$35,9,FALSE))</f>
        <v/>
      </c>
      <c r="AK218" s="310" t="str">
        <f>IF(AK217="","",VLOOKUP(AK217,'シフト記号表（勤務時間帯）'!$C$6:$K$35,9,FALSE))</f>
        <v/>
      </c>
      <c r="AL218" s="310" t="str">
        <f>IF(AL217="","",VLOOKUP(AL217,'シフト記号表（勤務時間帯）'!$C$6:$K$35,9,FALSE))</f>
        <v/>
      </c>
      <c r="AM218" s="311" t="str">
        <f>IF(AM217="","",VLOOKUP(AM217,'シフト記号表（勤務時間帯）'!$C$6:$K$35,9,FALSE))</f>
        <v/>
      </c>
      <c r="AN218" s="309" t="str">
        <f>IF(AN217="","",VLOOKUP(AN217,'シフト記号表（勤務時間帯）'!$C$6:$K$35,9,FALSE))</f>
        <v/>
      </c>
      <c r="AO218" s="310" t="str">
        <f>IF(AO217="","",VLOOKUP(AO217,'シフト記号表（勤務時間帯）'!$C$6:$K$35,9,FALSE))</f>
        <v/>
      </c>
      <c r="AP218" s="310" t="str">
        <f>IF(AP217="","",VLOOKUP(AP217,'シフト記号表（勤務時間帯）'!$C$6:$K$35,9,FALSE))</f>
        <v/>
      </c>
      <c r="AQ218" s="310" t="str">
        <f>IF(AQ217="","",VLOOKUP(AQ217,'シフト記号表（勤務時間帯）'!$C$6:$K$35,9,FALSE))</f>
        <v/>
      </c>
      <c r="AR218" s="310" t="str">
        <f>IF(AR217="","",VLOOKUP(AR217,'シフト記号表（勤務時間帯）'!$C$6:$K$35,9,FALSE))</f>
        <v/>
      </c>
      <c r="AS218" s="310" t="str">
        <f>IF(AS217="","",VLOOKUP(AS217,'シフト記号表（勤務時間帯）'!$C$6:$K$35,9,FALSE))</f>
        <v/>
      </c>
      <c r="AT218" s="311" t="str">
        <f>IF(AT217="","",VLOOKUP(AT217,'シフト記号表（勤務時間帯）'!$C$6:$K$35,9,FALSE))</f>
        <v/>
      </c>
      <c r="AU218" s="309" t="str">
        <f>IF(AU217="","",VLOOKUP(AU217,'シフト記号表（勤務時間帯）'!$C$6:$K$35,9,FALSE))</f>
        <v/>
      </c>
      <c r="AV218" s="310" t="str">
        <f>IF(AV217="","",VLOOKUP(AV217,'シフト記号表（勤務時間帯）'!$C$6:$K$35,9,FALSE))</f>
        <v/>
      </c>
      <c r="AW218" s="310" t="str">
        <f>IF(AW217="","",VLOOKUP(AW217,'シフト記号表（勤務時間帯）'!$C$6:$K$35,9,FALSE))</f>
        <v/>
      </c>
      <c r="AX218" s="1009">
        <f>IF($BB$3="４週",SUM(S218:AT218),IF($BB$3="暦月",SUM(S218:AW218),""))</f>
        <v>0</v>
      </c>
      <c r="AY218" s="1010"/>
      <c r="AZ218" s="1011">
        <f>IF($BB$3="４週",AX218/4,IF($BB$3="暦月",'勤務形態一覧表（100名）'!AX218/('勤務形態一覧表（100名）'!$BB$8/7),""))</f>
        <v>0</v>
      </c>
      <c r="BA218" s="1012"/>
      <c r="BB218" s="1060"/>
      <c r="BC218" s="961"/>
      <c r="BD218" s="961"/>
      <c r="BE218" s="961"/>
      <c r="BF218" s="962"/>
    </row>
    <row r="219" spans="2:58" ht="20.25" customHeight="1" x14ac:dyDescent="0.2">
      <c r="B219" s="939"/>
      <c r="C219" s="1048"/>
      <c r="D219" s="1049"/>
      <c r="E219" s="1050"/>
      <c r="F219" s="369">
        <f>C217</f>
        <v>0</v>
      </c>
      <c r="G219" s="1024"/>
      <c r="H219" s="954"/>
      <c r="I219" s="955"/>
      <c r="J219" s="955"/>
      <c r="K219" s="956"/>
      <c r="L219" s="1029"/>
      <c r="M219" s="1030"/>
      <c r="N219" s="1030"/>
      <c r="O219" s="1031"/>
      <c r="P219" s="1013" t="s">
        <v>521</v>
      </c>
      <c r="Q219" s="1014"/>
      <c r="R219" s="1015"/>
      <c r="S219" s="313" t="str">
        <f>IF(S217="","",VLOOKUP(S217,'シフト記号表（勤務時間帯）'!$C$6:$U$35,19,FALSE))</f>
        <v/>
      </c>
      <c r="T219" s="314" t="str">
        <f>IF(T217="","",VLOOKUP(T217,'シフト記号表（勤務時間帯）'!$C$6:$U$35,19,FALSE))</f>
        <v/>
      </c>
      <c r="U219" s="314" t="str">
        <f>IF(U217="","",VLOOKUP(U217,'シフト記号表（勤務時間帯）'!$C$6:$U$35,19,FALSE))</f>
        <v/>
      </c>
      <c r="V219" s="314" t="str">
        <f>IF(V217="","",VLOOKUP(V217,'シフト記号表（勤務時間帯）'!$C$6:$U$35,19,FALSE))</f>
        <v/>
      </c>
      <c r="W219" s="314" t="str">
        <f>IF(W217="","",VLOOKUP(W217,'シフト記号表（勤務時間帯）'!$C$6:$U$35,19,FALSE))</f>
        <v/>
      </c>
      <c r="X219" s="314" t="str">
        <f>IF(X217="","",VLOOKUP(X217,'シフト記号表（勤務時間帯）'!$C$6:$U$35,19,FALSE))</f>
        <v/>
      </c>
      <c r="Y219" s="315" t="str">
        <f>IF(Y217="","",VLOOKUP(Y217,'シフト記号表（勤務時間帯）'!$C$6:$U$35,19,FALSE))</f>
        <v/>
      </c>
      <c r="Z219" s="313" t="str">
        <f>IF(Z217="","",VLOOKUP(Z217,'シフト記号表（勤務時間帯）'!$C$6:$U$35,19,FALSE))</f>
        <v/>
      </c>
      <c r="AA219" s="314" t="str">
        <f>IF(AA217="","",VLOOKUP(AA217,'シフト記号表（勤務時間帯）'!$C$6:$U$35,19,FALSE))</f>
        <v/>
      </c>
      <c r="AB219" s="314" t="str">
        <f>IF(AB217="","",VLOOKUP(AB217,'シフト記号表（勤務時間帯）'!$C$6:$U$35,19,FALSE))</f>
        <v/>
      </c>
      <c r="AC219" s="314" t="str">
        <f>IF(AC217="","",VLOOKUP(AC217,'シフト記号表（勤務時間帯）'!$C$6:$U$35,19,FALSE))</f>
        <v/>
      </c>
      <c r="AD219" s="314" t="str">
        <f>IF(AD217="","",VLOOKUP(AD217,'シフト記号表（勤務時間帯）'!$C$6:$U$35,19,FALSE))</f>
        <v/>
      </c>
      <c r="AE219" s="314" t="str">
        <f>IF(AE217="","",VLOOKUP(AE217,'シフト記号表（勤務時間帯）'!$C$6:$U$35,19,FALSE))</f>
        <v/>
      </c>
      <c r="AF219" s="315" t="str">
        <f>IF(AF217="","",VLOOKUP(AF217,'シフト記号表（勤務時間帯）'!$C$6:$U$35,19,FALSE))</f>
        <v/>
      </c>
      <c r="AG219" s="313" t="str">
        <f>IF(AG217="","",VLOOKUP(AG217,'シフト記号表（勤務時間帯）'!$C$6:$U$35,19,FALSE))</f>
        <v/>
      </c>
      <c r="AH219" s="314" t="str">
        <f>IF(AH217="","",VLOOKUP(AH217,'シフト記号表（勤務時間帯）'!$C$6:$U$35,19,FALSE))</f>
        <v/>
      </c>
      <c r="AI219" s="314" t="str">
        <f>IF(AI217="","",VLOOKUP(AI217,'シフト記号表（勤務時間帯）'!$C$6:$U$35,19,FALSE))</f>
        <v/>
      </c>
      <c r="AJ219" s="314" t="str">
        <f>IF(AJ217="","",VLOOKUP(AJ217,'シフト記号表（勤務時間帯）'!$C$6:$U$35,19,FALSE))</f>
        <v/>
      </c>
      <c r="AK219" s="314" t="str">
        <f>IF(AK217="","",VLOOKUP(AK217,'シフト記号表（勤務時間帯）'!$C$6:$U$35,19,FALSE))</f>
        <v/>
      </c>
      <c r="AL219" s="314" t="str">
        <f>IF(AL217="","",VLOOKUP(AL217,'シフト記号表（勤務時間帯）'!$C$6:$U$35,19,FALSE))</f>
        <v/>
      </c>
      <c r="AM219" s="315" t="str">
        <f>IF(AM217="","",VLOOKUP(AM217,'シフト記号表（勤務時間帯）'!$C$6:$U$35,19,FALSE))</f>
        <v/>
      </c>
      <c r="AN219" s="313" t="str">
        <f>IF(AN217="","",VLOOKUP(AN217,'シフト記号表（勤務時間帯）'!$C$6:$U$35,19,FALSE))</f>
        <v/>
      </c>
      <c r="AO219" s="314" t="str">
        <f>IF(AO217="","",VLOOKUP(AO217,'シフト記号表（勤務時間帯）'!$C$6:$U$35,19,FALSE))</f>
        <v/>
      </c>
      <c r="AP219" s="314" t="str">
        <f>IF(AP217="","",VLOOKUP(AP217,'シフト記号表（勤務時間帯）'!$C$6:$U$35,19,FALSE))</f>
        <v/>
      </c>
      <c r="AQ219" s="314" t="str">
        <f>IF(AQ217="","",VLOOKUP(AQ217,'シフト記号表（勤務時間帯）'!$C$6:$U$35,19,FALSE))</f>
        <v/>
      </c>
      <c r="AR219" s="314" t="str">
        <f>IF(AR217="","",VLOOKUP(AR217,'シフト記号表（勤務時間帯）'!$C$6:$U$35,19,FALSE))</f>
        <v/>
      </c>
      <c r="AS219" s="314" t="str">
        <f>IF(AS217="","",VLOOKUP(AS217,'シフト記号表（勤務時間帯）'!$C$6:$U$35,19,FALSE))</f>
        <v/>
      </c>
      <c r="AT219" s="315" t="str">
        <f>IF(AT217="","",VLOOKUP(AT217,'シフト記号表（勤務時間帯）'!$C$6:$U$35,19,FALSE))</f>
        <v/>
      </c>
      <c r="AU219" s="313" t="str">
        <f>IF(AU217="","",VLOOKUP(AU217,'シフト記号表（勤務時間帯）'!$C$6:$U$35,19,FALSE))</f>
        <v/>
      </c>
      <c r="AV219" s="314" t="str">
        <f>IF(AV217="","",VLOOKUP(AV217,'シフト記号表（勤務時間帯）'!$C$6:$U$35,19,FALSE))</f>
        <v/>
      </c>
      <c r="AW219" s="314" t="str">
        <f>IF(AW217="","",VLOOKUP(AW217,'シフト記号表（勤務時間帯）'!$C$6:$U$35,19,FALSE))</f>
        <v/>
      </c>
      <c r="AX219" s="1016">
        <f>IF($BB$3="４週",SUM(S219:AT219),IF($BB$3="暦月",SUM(S219:AW219),""))</f>
        <v>0</v>
      </c>
      <c r="AY219" s="1017"/>
      <c r="AZ219" s="1018">
        <f>IF($BB$3="４週",AX219/4,IF($BB$3="暦月",'勤務形態一覧表（100名）'!AX219/('勤務形態一覧表（100名）'!$BB$8/7),""))</f>
        <v>0</v>
      </c>
      <c r="BA219" s="1019"/>
      <c r="BB219" s="1061"/>
      <c r="BC219" s="1030"/>
      <c r="BD219" s="1030"/>
      <c r="BE219" s="1030"/>
      <c r="BF219" s="1031"/>
    </row>
    <row r="220" spans="2:58" ht="20.25" customHeight="1" x14ac:dyDescent="0.2">
      <c r="B220" s="939">
        <f>B217+1</f>
        <v>67</v>
      </c>
      <c r="C220" s="1042"/>
      <c r="D220" s="1043"/>
      <c r="E220" s="1044"/>
      <c r="F220" s="316"/>
      <c r="G220" s="1023"/>
      <c r="H220" s="1025"/>
      <c r="I220" s="955"/>
      <c r="J220" s="955"/>
      <c r="K220" s="956"/>
      <c r="L220" s="1026"/>
      <c r="M220" s="1027"/>
      <c r="N220" s="1027"/>
      <c r="O220" s="1028"/>
      <c r="P220" s="1032" t="s">
        <v>806</v>
      </c>
      <c r="Q220" s="1033"/>
      <c r="R220" s="1034"/>
      <c r="S220" s="366"/>
      <c r="T220" s="367"/>
      <c r="U220" s="367"/>
      <c r="V220" s="367"/>
      <c r="W220" s="367"/>
      <c r="X220" s="367"/>
      <c r="Y220" s="368"/>
      <c r="Z220" s="366"/>
      <c r="AA220" s="367"/>
      <c r="AB220" s="367"/>
      <c r="AC220" s="367"/>
      <c r="AD220" s="367"/>
      <c r="AE220" s="367"/>
      <c r="AF220" s="368"/>
      <c r="AG220" s="366"/>
      <c r="AH220" s="367"/>
      <c r="AI220" s="367"/>
      <c r="AJ220" s="367"/>
      <c r="AK220" s="367"/>
      <c r="AL220" s="367"/>
      <c r="AM220" s="368"/>
      <c r="AN220" s="366"/>
      <c r="AO220" s="367"/>
      <c r="AP220" s="367"/>
      <c r="AQ220" s="367"/>
      <c r="AR220" s="367"/>
      <c r="AS220" s="367"/>
      <c r="AT220" s="368"/>
      <c r="AU220" s="366"/>
      <c r="AV220" s="367"/>
      <c r="AW220" s="367"/>
      <c r="AX220" s="1109"/>
      <c r="AY220" s="1110"/>
      <c r="AZ220" s="1111"/>
      <c r="BA220" s="1112"/>
      <c r="BB220" s="1059"/>
      <c r="BC220" s="1027"/>
      <c r="BD220" s="1027"/>
      <c r="BE220" s="1027"/>
      <c r="BF220" s="1028"/>
    </row>
    <row r="221" spans="2:58" ht="20.25" customHeight="1" x14ac:dyDescent="0.2">
      <c r="B221" s="939"/>
      <c r="C221" s="1045"/>
      <c r="D221" s="1046"/>
      <c r="E221" s="1047"/>
      <c r="F221" s="308"/>
      <c r="G221" s="950"/>
      <c r="H221" s="954"/>
      <c r="I221" s="955"/>
      <c r="J221" s="955"/>
      <c r="K221" s="956"/>
      <c r="L221" s="960"/>
      <c r="M221" s="961"/>
      <c r="N221" s="961"/>
      <c r="O221" s="962"/>
      <c r="P221" s="1006" t="s">
        <v>520</v>
      </c>
      <c r="Q221" s="1007"/>
      <c r="R221" s="1008"/>
      <c r="S221" s="309" t="str">
        <f>IF(S220="","",VLOOKUP(S220,'シフト記号表（勤務時間帯）'!$C$6:$K$35,9,FALSE))</f>
        <v/>
      </c>
      <c r="T221" s="310" t="str">
        <f>IF(T220="","",VLOOKUP(T220,'シフト記号表（勤務時間帯）'!$C$6:$K$35,9,FALSE))</f>
        <v/>
      </c>
      <c r="U221" s="310" t="str">
        <f>IF(U220="","",VLOOKUP(U220,'シフト記号表（勤務時間帯）'!$C$6:$K$35,9,FALSE))</f>
        <v/>
      </c>
      <c r="V221" s="310" t="str">
        <f>IF(V220="","",VLOOKUP(V220,'シフト記号表（勤務時間帯）'!$C$6:$K$35,9,FALSE))</f>
        <v/>
      </c>
      <c r="W221" s="310" t="str">
        <f>IF(W220="","",VLOOKUP(W220,'シフト記号表（勤務時間帯）'!$C$6:$K$35,9,FALSE))</f>
        <v/>
      </c>
      <c r="X221" s="310" t="str">
        <f>IF(X220="","",VLOOKUP(X220,'シフト記号表（勤務時間帯）'!$C$6:$K$35,9,FALSE))</f>
        <v/>
      </c>
      <c r="Y221" s="311" t="str">
        <f>IF(Y220="","",VLOOKUP(Y220,'シフト記号表（勤務時間帯）'!$C$6:$K$35,9,FALSE))</f>
        <v/>
      </c>
      <c r="Z221" s="309" t="str">
        <f>IF(Z220="","",VLOOKUP(Z220,'シフト記号表（勤務時間帯）'!$C$6:$K$35,9,FALSE))</f>
        <v/>
      </c>
      <c r="AA221" s="310" t="str">
        <f>IF(AA220="","",VLOOKUP(AA220,'シフト記号表（勤務時間帯）'!$C$6:$K$35,9,FALSE))</f>
        <v/>
      </c>
      <c r="AB221" s="310" t="str">
        <f>IF(AB220="","",VLOOKUP(AB220,'シフト記号表（勤務時間帯）'!$C$6:$K$35,9,FALSE))</f>
        <v/>
      </c>
      <c r="AC221" s="310" t="str">
        <f>IF(AC220="","",VLOOKUP(AC220,'シフト記号表（勤務時間帯）'!$C$6:$K$35,9,FALSE))</f>
        <v/>
      </c>
      <c r="AD221" s="310" t="str">
        <f>IF(AD220="","",VLOOKUP(AD220,'シフト記号表（勤務時間帯）'!$C$6:$K$35,9,FALSE))</f>
        <v/>
      </c>
      <c r="AE221" s="310" t="str">
        <f>IF(AE220="","",VLOOKUP(AE220,'シフト記号表（勤務時間帯）'!$C$6:$K$35,9,FALSE))</f>
        <v/>
      </c>
      <c r="AF221" s="311" t="str">
        <f>IF(AF220="","",VLOOKUP(AF220,'シフト記号表（勤務時間帯）'!$C$6:$K$35,9,FALSE))</f>
        <v/>
      </c>
      <c r="AG221" s="309" t="str">
        <f>IF(AG220="","",VLOOKUP(AG220,'シフト記号表（勤務時間帯）'!$C$6:$K$35,9,FALSE))</f>
        <v/>
      </c>
      <c r="AH221" s="310" t="str">
        <f>IF(AH220="","",VLOOKUP(AH220,'シフト記号表（勤務時間帯）'!$C$6:$K$35,9,FALSE))</f>
        <v/>
      </c>
      <c r="AI221" s="310" t="str">
        <f>IF(AI220="","",VLOOKUP(AI220,'シフト記号表（勤務時間帯）'!$C$6:$K$35,9,FALSE))</f>
        <v/>
      </c>
      <c r="AJ221" s="310" t="str">
        <f>IF(AJ220="","",VLOOKUP(AJ220,'シフト記号表（勤務時間帯）'!$C$6:$K$35,9,FALSE))</f>
        <v/>
      </c>
      <c r="AK221" s="310" t="str">
        <f>IF(AK220="","",VLOOKUP(AK220,'シフト記号表（勤務時間帯）'!$C$6:$K$35,9,FALSE))</f>
        <v/>
      </c>
      <c r="AL221" s="310" t="str">
        <f>IF(AL220="","",VLOOKUP(AL220,'シフト記号表（勤務時間帯）'!$C$6:$K$35,9,FALSE))</f>
        <v/>
      </c>
      <c r="AM221" s="311" t="str">
        <f>IF(AM220="","",VLOOKUP(AM220,'シフト記号表（勤務時間帯）'!$C$6:$K$35,9,FALSE))</f>
        <v/>
      </c>
      <c r="AN221" s="309" t="str">
        <f>IF(AN220="","",VLOOKUP(AN220,'シフト記号表（勤務時間帯）'!$C$6:$K$35,9,FALSE))</f>
        <v/>
      </c>
      <c r="AO221" s="310" t="str">
        <f>IF(AO220="","",VLOOKUP(AO220,'シフト記号表（勤務時間帯）'!$C$6:$K$35,9,FALSE))</f>
        <v/>
      </c>
      <c r="AP221" s="310" t="str">
        <f>IF(AP220="","",VLOOKUP(AP220,'シフト記号表（勤務時間帯）'!$C$6:$K$35,9,FALSE))</f>
        <v/>
      </c>
      <c r="AQ221" s="310" t="str">
        <f>IF(AQ220="","",VLOOKUP(AQ220,'シフト記号表（勤務時間帯）'!$C$6:$K$35,9,FALSE))</f>
        <v/>
      </c>
      <c r="AR221" s="310" t="str">
        <f>IF(AR220="","",VLOOKUP(AR220,'シフト記号表（勤務時間帯）'!$C$6:$K$35,9,FALSE))</f>
        <v/>
      </c>
      <c r="AS221" s="310" t="str">
        <f>IF(AS220="","",VLOOKUP(AS220,'シフト記号表（勤務時間帯）'!$C$6:$K$35,9,FALSE))</f>
        <v/>
      </c>
      <c r="AT221" s="311" t="str">
        <f>IF(AT220="","",VLOOKUP(AT220,'シフト記号表（勤務時間帯）'!$C$6:$K$35,9,FALSE))</f>
        <v/>
      </c>
      <c r="AU221" s="309" t="str">
        <f>IF(AU220="","",VLOOKUP(AU220,'シフト記号表（勤務時間帯）'!$C$6:$K$35,9,FALSE))</f>
        <v/>
      </c>
      <c r="AV221" s="310" t="str">
        <f>IF(AV220="","",VLOOKUP(AV220,'シフト記号表（勤務時間帯）'!$C$6:$K$35,9,FALSE))</f>
        <v/>
      </c>
      <c r="AW221" s="310" t="str">
        <f>IF(AW220="","",VLOOKUP(AW220,'シフト記号表（勤務時間帯）'!$C$6:$K$35,9,FALSE))</f>
        <v/>
      </c>
      <c r="AX221" s="1009">
        <f>IF($BB$3="４週",SUM(S221:AT221),IF($BB$3="暦月",SUM(S221:AW221),""))</f>
        <v>0</v>
      </c>
      <c r="AY221" s="1010"/>
      <c r="AZ221" s="1011">
        <f>IF($BB$3="４週",AX221/4,IF($BB$3="暦月",'勤務形態一覧表（100名）'!AX221/('勤務形態一覧表（100名）'!$BB$8/7),""))</f>
        <v>0</v>
      </c>
      <c r="BA221" s="1012"/>
      <c r="BB221" s="1060"/>
      <c r="BC221" s="961"/>
      <c r="BD221" s="961"/>
      <c r="BE221" s="961"/>
      <c r="BF221" s="962"/>
    </row>
    <row r="222" spans="2:58" ht="20.25" customHeight="1" x14ac:dyDescent="0.2">
      <c r="B222" s="939"/>
      <c r="C222" s="1048"/>
      <c r="D222" s="1049"/>
      <c r="E222" s="1050"/>
      <c r="F222" s="369">
        <f>C220</f>
        <v>0</v>
      </c>
      <c r="G222" s="1024"/>
      <c r="H222" s="954"/>
      <c r="I222" s="955"/>
      <c r="J222" s="955"/>
      <c r="K222" s="956"/>
      <c r="L222" s="1029"/>
      <c r="M222" s="1030"/>
      <c r="N222" s="1030"/>
      <c r="O222" s="1031"/>
      <c r="P222" s="1013" t="s">
        <v>521</v>
      </c>
      <c r="Q222" s="1014"/>
      <c r="R222" s="1015"/>
      <c r="S222" s="313" t="str">
        <f>IF(S220="","",VLOOKUP(S220,'シフト記号表（勤務時間帯）'!$C$6:$U$35,19,FALSE))</f>
        <v/>
      </c>
      <c r="T222" s="314" t="str">
        <f>IF(T220="","",VLOOKUP(T220,'シフト記号表（勤務時間帯）'!$C$6:$U$35,19,FALSE))</f>
        <v/>
      </c>
      <c r="U222" s="314" t="str">
        <f>IF(U220="","",VLOOKUP(U220,'シフト記号表（勤務時間帯）'!$C$6:$U$35,19,FALSE))</f>
        <v/>
      </c>
      <c r="V222" s="314" t="str">
        <f>IF(V220="","",VLOOKUP(V220,'シフト記号表（勤務時間帯）'!$C$6:$U$35,19,FALSE))</f>
        <v/>
      </c>
      <c r="W222" s="314" t="str">
        <f>IF(W220="","",VLOOKUP(W220,'シフト記号表（勤務時間帯）'!$C$6:$U$35,19,FALSE))</f>
        <v/>
      </c>
      <c r="X222" s="314" t="str">
        <f>IF(X220="","",VLOOKUP(X220,'シフト記号表（勤務時間帯）'!$C$6:$U$35,19,FALSE))</f>
        <v/>
      </c>
      <c r="Y222" s="315" t="str">
        <f>IF(Y220="","",VLOOKUP(Y220,'シフト記号表（勤務時間帯）'!$C$6:$U$35,19,FALSE))</f>
        <v/>
      </c>
      <c r="Z222" s="313" t="str">
        <f>IF(Z220="","",VLOOKUP(Z220,'シフト記号表（勤務時間帯）'!$C$6:$U$35,19,FALSE))</f>
        <v/>
      </c>
      <c r="AA222" s="314" t="str">
        <f>IF(AA220="","",VLOOKUP(AA220,'シフト記号表（勤務時間帯）'!$C$6:$U$35,19,FALSE))</f>
        <v/>
      </c>
      <c r="AB222" s="314" t="str">
        <f>IF(AB220="","",VLOOKUP(AB220,'シフト記号表（勤務時間帯）'!$C$6:$U$35,19,FALSE))</f>
        <v/>
      </c>
      <c r="AC222" s="314" t="str">
        <f>IF(AC220="","",VLOOKUP(AC220,'シフト記号表（勤務時間帯）'!$C$6:$U$35,19,FALSE))</f>
        <v/>
      </c>
      <c r="AD222" s="314" t="str">
        <f>IF(AD220="","",VLOOKUP(AD220,'シフト記号表（勤務時間帯）'!$C$6:$U$35,19,FALSE))</f>
        <v/>
      </c>
      <c r="AE222" s="314" t="str">
        <f>IF(AE220="","",VLOOKUP(AE220,'シフト記号表（勤務時間帯）'!$C$6:$U$35,19,FALSE))</f>
        <v/>
      </c>
      <c r="AF222" s="315" t="str">
        <f>IF(AF220="","",VLOOKUP(AF220,'シフト記号表（勤務時間帯）'!$C$6:$U$35,19,FALSE))</f>
        <v/>
      </c>
      <c r="AG222" s="313" t="str">
        <f>IF(AG220="","",VLOOKUP(AG220,'シフト記号表（勤務時間帯）'!$C$6:$U$35,19,FALSE))</f>
        <v/>
      </c>
      <c r="AH222" s="314" t="str">
        <f>IF(AH220="","",VLOOKUP(AH220,'シフト記号表（勤務時間帯）'!$C$6:$U$35,19,FALSE))</f>
        <v/>
      </c>
      <c r="AI222" s="314" t="str">
        <f>IF(AI220="","",VLOOKUP(AI220,'シフト記号表（勤務時間帯）'!$C$6:$U$35,19,FALSE))</f>
        <v/>
      </c>
      <c r="AJ222" s="314" t="str">
        <f>IF(AJ220="","",VLOOKUP(AJ220,'シフト記号表（勤務時間帯）'!$C$6:$U$35,19,FALSE))</f>
        <v/>
      </c>
      <c r="AK222" s="314" t="str">
        <f>IF(AK220="","",VLOOKUP(AK220,'シフト記号表（勤務時間帯）'!$C$6:$U$35,19,FALSE))</f>
        <v/>
      </c>
      <c r="AL222" s="314" t="str">
        <f>IF(AL220="","",VLOOKUP(AL220,'シフト記号表（勤務時間帯）'!$C$6:$U$35,19,FALSE))</f>
        <v/>
      </c>
      <c r="AM222" s="315" t="str">
        <f>IF(AM220="","",VLOOKUP(AM220,'シフト記号表（勤務時間帯）'!$C$6:$U$35,19,FALSE))</f>
        <v/>
      </c>
      <c r="AN222" s="313" t="str">
        <f>IF(AN220="","",VLOOKUP(AN220,'シフト記号表（勤務時間帯）'!$C$6:$U$35,19,FALSE))</f>
        <v/>
      </c>
      <c r="AO222" s="314" t="str">
        <f>IF(AO220="","",VLOOKUP(AO220,'シフト記号表（勤務時間帯）'!$C$6:$U$35,19,FALSE))</f>
        <v/>
      </c>
      <c r="AP222" s="314" t="str">
        <f>IF(AP220="","",VLOOKUP(AP220,'シフト記号表（勤務時間帯）'!$C$6:$U$35,19,FALSE))</f>
        <v/>
      </c>
      <c r="AQ222" s="314" t="str">
        <f>IF(AQ220="","",VLOOKUP(AQ220,'シフト記号表（勤務時間帯）'!$C$6:$U$35,19,FALSE))</f>
        <v/>
      </c>
      <c r="AR222" s="314" t="str">
        <f>IF(AR220="","",VLOOKUP(AR220,'シフト記号表（勤務時間帯）'!$C$6:$U$35,19,FALSE))</f>
        <v/>
      </c>
      <c r="AS222" s="314" t="str">
        <f>IF(AS220="","",VLOOKUP(AS220,'シフト記号表（勤務時間帯）'!$C$6:$U$35,19,FALSE))</f>
        <v/>
      </c>
      <c r="AT222" s="315" t="str">
        <f>IF(AT220="","",VLOOKUP(AT220,'シフト記号表（勤務時間帯）'!$C$6:$U$35,19,FALSE))</f>
        <v/>
      </c>
      <c r="AU222" s="313" t="str">
        <f>IF(AU220="","",VLOOKUP(AU220,'シフト記号表（勤務時間帯）'!$C$6:$U$35,19,FALSE))</f>
        <v/>
      </c>
      <c r="AV222" s="314" t="str">
        <f>IF(AV220="","",VLOOKUP(AV220,'シフト記号表（勤務時間帯）'!$C$6:$U$35,19,FALSE))</f>
        <v/>
      </c>
      <c r="AW222" s="314" t="str">
        <f>IF(AW220="","",VLOOKUP(AW220,'シフト記号表（勤務時間帯）'!$C$6:$U$35,19,FALSE))</f>
        <v/>
      </c>
      <c r="AX222" s="1016">
        <f>IF($BB$3="４週",SUM(S222:AT222),IF($BB$3="暦月",SUM(S222:AW222),""))</f>
        <v>0</v>
      </c>
      <c r="AY222" s="1017"/>
      <c r="AZ222" s="1018">
        <f>IF($BB$3="４週",AX222/4,IF($BB$3="暦月",'勤務形態一覧表（100名）'!AX222/('勤務形態一覧表（100名）'!$BB$8/7),""))</f>
        <v>0</v>
      </c>
      <c r="BA222" s="1019"/>
      <c r="BB222" s="1061"/>
      <c r="BC222" s="1030"/>
      <c r="BD222" s="1030"/>
      <c r="BE222" s="1030"/>
      <c r="BF222" s="1031"/>
    </row>
    <row r="223" spans="2:58" ht="20.25" customHeight="1" x14ac:dyDescent="0.2">
      <c r="B223" s="939">
        <f>B220+1</f>
        <v>68</v>
      </c>
      <c r="C223" s="1042"/>
      <c r="D223" s="1043"/>
      <c r="E223" s="1044"/>
      <c r="F223" s="316"/>
      <c r="G223" s="1023"/>
      <c r="H223" s="1025"/>
      <c r="I223" s="955"/>
      <c r="J223" s="955"/>
      <c r="K223" s="956"/>
      <c r="L223" s="1026"/>
      <c r="M223" s="1027"/>
      <c r="N223" s="1027"/>
      <c r="O223" s="1028"/>
      <c r="P223" s="1032" t="s">
        <v>777</v>
      </c>
      <c r="Q223" s="1033"/>
      <c r="R223" s="1034"/>
      <c r="S223" s="366"/>
      <c r="T223" s="367"/>
      <c r="U223" s="367"/>
      <c r="V223" s="367"/>
      <c r="W223" s="367"/>
      <c r="X223" s="367"/>
      <c r="Y223" s="368"/>
      <c r="Z223" s="366"/>
      <c r="AA223" s="367"/>
      <c r="AB223" s="367"/>
      <c r="AC223" s="367"/>
      <c r="AD223" s="367"/>
      <c r="AE223" s="367"/>
      <c r="AF223" s="368"/>
      <c r="AG223" s="366"/>
      <c r="AH223" s="367"/>
      <c r="AI223" s="367"/>
      <c r="AJ223" s="367"/>
      <c r="AK223" s="367"/>
      <c r="AL223" s="367"/>
      <c r="AM223" s="368"/>
      <c r="AN223" s="366"/>
      <c r="AO223" s="367"/>
      <c r="AP223" s="367"/>
      <c r="AQ223" s="367"/>
      <c r="AR223" s="367"/>
      <c r="AS223" s="367"/>
      <c r="AT223" s="368"/>
      <c r="AU223" s="366"/>
      <c r="AV223" s="367"/>
      <c r="AW223" s="367"/>
      <c r="AX223" s="1109"/>
      <c r="AY223" s="1110"/>
      <c r="AZ223" s="1111"/>
      <c r="BA223" s="1112"/>
      <c r="BB223" s="1059"/>
      <c r="BC223" s="1027"/>
      <c r="BD223" s="1027"/>
      <c r="BE223" s="1027"/>
      <c r="BF223" s="1028"/>
    </row>
    <row r="224" spans="2:58" ht="20.25" customHeight="1" x14ac:dyDescent="0.2">
      <c r="B224" s="939"/>
      <c r="C224" s="1045"/>
      <c r="D224" s="1046"/>
      <c r="E224" s="1047"/>
      <c r="F224" s="308"/>
      <c r="G224" s="950"/>
      <c r="H224" s="954"/>
      <c r="I224" s="955"/>
      <c r="J224" s="955"/>
      <c r="K224" s="956"/>
      <c r="L224" s="960"/>
      <c r="M224" s="961"/>
      <c r="N224" s="961"/>
      <c r="O224" s="962"/>
      <c r="P224" s="1006" t="s">
        <v>520</v>
      </c>
      <c r="Q224" s="1007"/>
      <c r="R224" s="1008"/>
      <c r="S224" s="309" t="str">
        <f>IF(S223="","",VLOOKUP(S223,'シフト記号表（勤務時間帯）'!$C$6:$K$35,9,FALSE))</f>
        <v/>
      </c>
      <c r="T224" s="310" t="str">
        <f>IF(T223="","",VLOOKUP(T223,'シフト記号表（勤務時間帯）'!$C$6:$K$35,9,FALSE))</f>
        <v/>
      </c>
      <c r="U224" s="310" t="str">
        <f>IF(U223="","",VLOOKUP(U223,'シフト記号表（勤務時間帯）'!$C$6:$K$35,9,FALSE))</f>
        <v/>
      </c>
      <c r="V224" s="310" t="str">
        <f>IF(V223="","",VLOOKUP(V223,'シフト記号表（勤務時間帯）'!$C$6:$K$35,9,FALSE))</f>
        <v/>
      </c>
      <c r="W224" s="310" t="str">
        <f>IF(W223="","",VLOOKUP(W223,'シフト記号表（勤務時間帯）'!$C$6:$K$35,9,FALSE))</f>
        <v/>
      </c>
      <c r="X224" s="310" t="str">
        <f>IF(X223="","",VLOOKUP(X223,'シフト記号表（勤務時間帯）'!$C$6:$K$35,9,FALSE))</f>
        <v/>
      </c>
      <c r="Y224" s="311" t="str">
        <f>IF(Y223="","",VLOOKUP(Y223,'シフト記号表（勤務時間帯）'!$C$6:$K$35,9,FALSE))</f>
        <v/>
      </c>
      <c r="Z224" s="309" t="str">
        <f>IF(Z223="","",VLOOKUP(Z223,'シフト記号表（勤務時間帯）'!$C$6:$K$35,9,FALSE))</f>
        <v/>
      </c>
      <c r="AA224" s="310" t="str">
        <f>IF(AA223="","",VLOOKUP(AA223,'シフト記号表（勤務時間帯）'!$C$6:$K$35,9,FALSE))</f>
        <v/>
      </c>
      <c r="AB224" s="310" t="str">
        <f>IF(AB223="","",VLOOKUP(AB223,'シフト記号表（勤務時間帯）'!$C$6:$K$35,9,FALSE))</f>
        <v/>
      </c>
      <c r="AC224" s="310" t="str">
        <f>IF(AC223="","",VLOOKUP(AC223,'シフト記号表（勤務時間帯）'!$C$6:$K$35,9,FALSE))</f>
        <v/>
      </c>
      <c r="AD224" s="310" t="str">
        <f>IF(AD223="","",VLOOKUP(AD223,'シフト記号表（勤務時間帯）'!$C$6:$K$35,9,FALSE))</f>
        <v/>
      </c>
      <c r="AE224" s="310" t="str">
        <f>IF(AE223="","",VLOOKUP(AE223,'シフト記号表（勤務時間帯）'!$C$6:$K$35,9,FALSE))</f>
        <v/>
      </c>
      <c r="AF224" s="311" t="str">
        <f>IF(AF223="","",VLOOKUP(AF223,'シフト記号表（勤務時間帯）'!$C$6:$K$35,9,FALSE))</f>
        <v/>
      </c>
      <c r="AG224" s="309" t="str">
        <f>IF(AG223="","",VLOOKUP(AG223,'シフト記号表（勤務時間帯）'!$C$6:$K$35,9,FALSE))</f>
        <v/>
      </c>
      <c r="AH224" s="310" t="str">
        <f>IF(AH223="","",VLOOKUP(AH223,'シフト記号表（勤務時間帯）'!$C$6:$K$35,9,FALSE))</f>
        <v/>
      </c>
      <c r="AI224" s="310" t="str">
        <f>IF(AI223="","",VLOOKUP(AI223,'シフト記号表（勤務時間帯）'!$C$6:$K$35,9,FALSE))</f>
        <v/>
      </c>
      <c r="AJ224" s="310" t="str">
        <f>IF(AJ223="","",VLOOKUP(AJ223,'シフト記号表（勤務時間帯）'!$C$6:$K$35,9,FALSE))</f>
        <v/>
      </c>
      <c r="AK224" s="310" t="str">
        <f>IF(AK223="","",VLOOKUP(AK223,'シフト記号表（勤務時間帯）'!$C$6:$K$35,9,FALSE))</f>
        <v/>
      </c>
      <c r="AL224" s="310" t="str">
        <f>IF(AL223="","",VLOOKUP(AL223,'シフト記号表（勤務時間帯）'!$C$6:$K$35,9,FALSE))</f>
        <v/>
      </c>
      <c r="AM224" s="311" t="str">
        <f>IF(AM223="","",VLOOKUP(AM223,'シフト記号表（勤務時間帯）'!$C$6:$K$35,9,FALSE))</f>
        <v/>
      </c>
      <c r="AN224" s="309" t="str">
        <f>IF(AN223="","",VLOOKUP(AN223,'シフト記号表（勤務時間帯）'!$C$6:$K$35,9,FALSE))</f>
        <v/>
      </c>
      <c r="AO224" s="310" t="str">
        <f>IF(AO223="","",VLOOKUP(AO223,'シフト記号表（勤務時間帯）'!$C$6:$K$35,9,FALSE))</f>
        <v/>
      </c>
      <c r="AP224" s="310" t="str">
        <f>IF(AP223="","",VLOOKUP(AP223,'シフト記号表（勤務時間帯）'!$C$6:$K$35,9,FALSE))</f>
        <v/>
      </c>
      <c r="AQ224" s="310" t="str">
        <f>IF(AQ223="","",VLOOKUP(AQ223,'シフト記号表（勤務時間帯）'!$C$6:$K$35,9,FALSE))</f>
        <v/>
      </c>
      <c r="AR224" s="310" t="str">
        <f>IF(AR223="","",VLOOKUP(AR223,'シフト記号表（勤務時間帯）'!$C$6:$K$35,9,FALSE))</f>
        <v/>
      </c>
      <c r="AS224" s="310" t="str">
        <f>IF(AS223="","",VLOOKUP(AS223,'シフト記号表（勤務時間帯）'!$C$6:$K$35,9,FALSE))</f>
        <v/>
      </c>
      <c r="AT224" s="311" t="str">
        <f>IF(AT223="","",VLOOKUP(AT223,'シフト記号表（勤務時間帯）'!$C$6:$K$35,9,FALSE))</f>
        <v/>
      </c>
      <c r="AU224" s="309" t="str">
        <f>IF(AU223="","",VLOOKUP(AU223,'シフト記号表（勤務時間帯）'!$C$6:$K$35,9,FALSE))</f>
        <v/>
      </c>
      <c r="AV224" s="310" t="str">
        <f>IF(AV223="","",VLOOKUP(AV223,'シフト記号表（勤務時間帯）'!$C$6:$K$35,9,FALSE))</f>
        <v/>
      </c>
      <c r="AW224" s="310" t="str">
        <f>IF(AW223="","",VLOOKUP(AW223,'シフト記号表（勤務時間帯）'!$C$6:$K$35,9,FALSE))</f>
        <v/>
      </c>
      <c r="AX224" s="1009">
        <f>IF($BB$3="４週",SUM(S224:AT224),IF($BB$3="暦月",SUM(S224:AW224),""))</f>
        <v>0</v>
      </c>
      <c r="AY224" s="1010"/>
      <c r="AZ224" s="1011">
        <f>IF($BB$3="４週",AX224/4,IF($BB$3="暦月",'勤務形態一覧表（100名）'!AX224/('勤務形態一覧表（100名）'!$BB$8/7),""))</f>
        <v>0</v>
      </c>
      <c r="BA224" s="1012"/>
      <c r="BB224" s="1060"/>
      <c r="BC224" s="961"/>
      <c r="BD224" s="961"/>
      <c r="BE224" s="961"/>
      <c r="BF224" s="962"/>
    </row>
    <row r="225" spans="2:58" ht="20.25" customHeight="1" x14ac:dyDescent="0.2">
      <c r="B225" s="939"/>
      <c r="C225" s="1048"/>
      <c r="D225" s="1049"/>
      <c r="E225" s="1050"/>
      <c r="F225" s="369">
        <f>C223</f>
        <v>0</v>
      </c>
      <c r="G225" s="1024"/>
      <c r="H225" s="954"/>
      <c r="I225" s="955"/>
      <c r="J225" s="955"/>
      <c r="K225" s="956"/>
      <c r="L225" s="1029"/>
      <c r="M225" s="1030"/>
      <c r="N225" s="1030"/>
      <c r="O225" s="1031"/>
      <c r="P225" s="1013" t="s">
        <v>521</v>
      </c>
      <c r="Q225" s="1014"/>
      <c r="R225" s="1015"/>
      <c r="S225" s="313" t="str">
        <f>IF(S223="","",VLOOKUP(S223,'シフト記号表（勤務時間帯）'!$C$6:$U$35,19,FALSE))</f>
        <v/>
      </c>
      <c r="T225" s="314" t="str">
        <f>IF(T223="","",VLOOKUP(T223,'シフト記号表（勤務時間帯）'!$C$6:$U$35,19,FALSE))</f>
        <v/>
      </c>
      <c r="U225" s="314" t="str">
        <f>IF(U223="","",VLOOKUP(U223,'シフト記号表（勤務時間帯）'!$C$6:$U$35,19,FALSE))</f>
        <v/>
      </c>
      <c r="V225" s="314" t="str">
        <f>IF(V223="","",VLOOKUP(V223,'シフト記号表（勤務時間帯）'!$C$6:$U$35,19,FALSE))</f>
        <v/>
      </c>
      <c r="W225" s="314" t="str">
        <f>IF(W223="","",VLOOKUP(W223,'シフト記号表（勤務時間帯）'!$C$6:$U$35,19,FALSE))</f>
        <v/>
      </c>
      <c r="X225" s="314" t="str">
        <f>IF(X223="","",VLOOKUP(X223,'シフト記号表（勤務時間帯）'!$C$6:$U$35,19,FALSE))</f>
        <v/>
      </c>
      <c r="Y225" s="315" t="str">
        <f>IF(Y223="","",VLOOKUP(Y223,'シフト記号表（勤務時間帯）'!$C$6:$U$35,19,FALSE))</f>
        <v/>
      </c>
      <c r="Z225" s="313" t="str">
        <f>IF(Z223="","",VLOOKUP(Z223,'シフト記号表（勤務時間帯）'!$C$6:$U$35,19,FALSE))</f>
        <v/>
      </c>
      <c r="AA225" s="314" t="str">
        <f>IF(AA223="","",VLOOKUP(AA223,'シフト記号表（勤務時間帯）'!$C$6:$U$35,19,FALSE))</f>
        <v/>
      </c>
      <c r="AB225" s="314" t="str">
        <f>IF(AB223="","",VLOOKUP(AB223,'シフト記号表（勤務時間帯）'!$C$6:$U$35,19,FALSE))</f>
        <v/>
      </c>
      <c r="AC225" s="314" t="str">
        <f>IF(AC223="","",VLOOKUP(AC223,'シフト記号表（勤務時間帯）'!$C$6:$U$35,19,FALSE))</f>
        <v/>
      </c>
      <c r="AD225" s="314" t="str">
        <f>IF(AD223="","",VLOOKUP(AD223,'シフト記号表（勤務時間帯）'!$C$6:$U$35,19,FALSE))</f>
        <v/>
      </c>
      <c r="AE225" s="314" t="str">
        <f>IF(AE223="","",VLOOKUP(AE223,'シフト記号表（勤務時間帯）'!$C$6:$U$35,19,FALSE))</f>
        <v/>
      </c>
      <c r="AF225" s="315" t="str">
        <f>IF(AF223="","",VLOOKUP(AF223,'シフト記号表（勤務時間帯）'!$C$6:$U$35,19,FALSE))</f>
        <v/>
      </c>
      <c r="AG225" s="313" t="str">
        <f>IF(AG223="","",VLOOKUP(AG223,'シフト記号表（勤務時間帯）'!$C$6:$U$35,19,FALSE))</f>
        <v/>
      </c>
      <c r="AH225" s="314" t="str">
        <f>IF(AH223="","",VLOOKUP(AH223,'シフト記号表（勤務時間帯）'!$C$6:$U$35,19,FALSE))</f>
        <v/>
      </c>
      <c r="AI225" s="314" t="str">
        <f>IF(AI223="","",VLOOKUP(AI223,'シフト記号表（勤務時間帯）'!$C$6:$U$35,19,FALSE))</f>
        <v/>
      </c>
      <c r="AJ225" s="314" t="str">
        <f>IF(AJ223="","",VLOOKUP(AJ223,'シフト記号表（勤務時間帯）'!$C$6:$U$35,19,FALSE))</f>
        <v/>
      </c>
      <c r="AK225" s="314" t="str">
        <f>IF(AK223="","",VLOOKUP(AK223,'シフト記号表（勤務時間帯）'!$C$6:$U$35,19,FALSE))</f>
        <v/>
      </c>
      <c r="AL225" s="314" t="str">
        <f>IF(AL223="","",VLOOKUP(AL223,'シフト記号表（勤務時間帯）'!$C$6:$U$35,19,FALSE))</f>
        <v/>
      </c>
      <c r="AM225" s="315" t="str">
        <f>IF(AM223="","",VLOOKUP(AM223,'シフト記号表（勤務時間帯）'!$C$6:$U$35,19,FALSE))</f>
        <v/>
      </c>
      <c r="AN225" s="313" t="str">
        <f>IF(AN223="","",VLOOKUP(AN223,'シフト記号表（勤務時間帯）'!$C$6:$U$35,19,FALSE))</f>
        <v/>
      </c>
      <c r="AO225" s="314" t="str">
        <f>IF(AO223="","",VLOOKUP(AO223,'シフト記号表（勤務時間帯）'!$C$6:$U$35,19,FALSE))</f>
        <v/>
      </c>
      <c r="AP225" s="314" t="str">
        <f>IF(AP223="","",VLOOKUP(AP223,'シフト記号表（勤務時間帯）'!$C$6:$U$35,19,FALSE))</f>
        <v/>
      </c>
      <c r="AQ225" s="314" t="str">
        <f>IF(AQ223="","",VLOOKUP(AQ223,'シフト記号表（勤務時間帯）'!$C$6:$U$35,19,FALSE))</f>
        <v/>
      </c>
      <c r="AR225" s="314" t="str">
        <f>IF(AR223="","",VLOOKUP(AR223,'シフト記号表（勤務時間帯）'!$C$6:$U$35,19,FALSE))</f>
        <v/>
      </c>
      <c r="AS225" s="314" t="str">
        <f>IF(AS223="","",VLOOKUP(AS223,'シフト記号表（勤務時間帯）'!$C$6:$U$35,19,FALSE))</f>
        <v/>
      </c>
      <c r="AT225" s="315" t="str">
        <f>IF(AT223="","",VLOOKUP(AT223,'シフト記号表（勤務時間帯）'!$C$6:$U$35,19,FALSE))</f>
        <v/>
      </c>
      <c r="AU225" s="313" t="str">
        <f>IF(AU223="","",VLOOKUP(AU223,'シフト記号表（勤務時間帯）'!$C$6:$U$35,19,FALSE))</f>
        <v/>
      </c>
      <c r="AV225" s="314" t="str">
        <f>IF(AV223="","",VLOOKUP(AV223,'シフト記号表（勤務時間帯）'!$C$6:$U$35,19,FALSE))</f>
        <v/>
      </c>
      <c r="AW225" s="314" t="str">
        <f>IF(AW223="","",VLOOKUP(AW223,'シフト記号表（勤務時間帯）'!$C$6:$U$35,19,FALSE))</f>
        <v/>
      </c>
      <c r="AX225" s="1016">
        <f>IF($BB$3="４週",SUM(S225:AT225),IF($BB$3="暦月",SUM(S225:AW225),""))</f>
        <v>0</v>
      </c>
      <c r="AY225" s="1017"/>
      <c r="AZ225" s="1018">
        <f>IF($BB$3="４週",AX225/4,IF($BB$3="暦月",'勤務形態一覧表（100名）'!AX225/('勤務形態一覧表（100名）'!$BB$8/7),""))</f>
        <v>0</v>
      </c>
      <c r="BA225" s="1019"/>
      <c r="BB225" s="1061"/>
      <c r="BC225" s="1030"/>
      <c r="BD225" s="1030"/>
      <c r="BE225" s="1030"/>
      <c r="BF225" s="1031"/>
    </row>
    <row r="226" spans="2:58" ht="20.25" customHeight="1" x14ac:dyDescent="0.2">
      <c r="B226" s="939">
        <f>B223+1</f>
        <v>69</v>
      </c>
      <c r="C226" s="1042"/>
      <c r="D226" s="1043"/>
      <c r="E226" s="1044"/>
      <c r="F226" s="316"/>
      <c r="G226" s="1023"/>
      <c r="H226" s="1025"/>
      <c r="I226" s="955"/>
      <c r="J226" s="955"/>
      <c r="K226" s="956"/>
      <c r="L226" s="1026"/>
      <c r="M226" s="1027"/>
      <c r="N226" s="1027"/>
      <c r="O226" s="1028"/>
      <c r="P226" s="1032" t="s">
        <v>777</v>
      </c>
      <c r="Q226" s="1033"/>
      <c r="R226" s="1034"/>
      <c r="S226" s="366"/>
      <c r="T226" s="367"/>
      <c r="U226" s="367"/>
      <c r="V226" s="367"/>
      <c r="W226" s="367"/>
      <c r="X226" s="367"/>
      <c r="Y226" s="368"/>
      <c r="Z226" s="366"/>
      <c r="AA226" s="367"/>
      <c r="AB226" s="367"/>
      <c r="AC226" s="367"/>
      <c r="AD226" s="367"/>
      <c r="AE226" s="367"/>
      <c r="AF226" s="368"/>
      <c r="AG226" s="366"/>
      <c r="AH226" s="367"/>
      <c r="AI226" s="367"/>
      <c r="AJ226" s="367"/>
      <c r="AK226" s="367"/>
      <c r="AL226" s="367"/>
      <c r="AM226" s="368"/>
      <c r="AN226" s="366"/>
      <c r="AO226" s="367"/>
      <c r="AP226" s="367"/>
      <c r="AQ226" s="367"/>
      <c r="AR226" s="367"/>
      <c r="AS226" s="367"/>
      <c r="AT226" s="368"/>
      <c r="AU226" s="366"/>
      <c r="AV226" s="367"/>
      <c r="AW226" s="367"/>
      <c r="AX226" s="1109"/>
      <c r="AY226" s="1110"/>
      <c r="AZ226" s="1111"/>
      <c r="BA226" s="1112"/>
      <c r="BB226" s="1059"/>
      <c r="BC226" s="1027"/>
      <c r="BD226" s="1027"/>
      <c r="BE226" s="1027"/>
      <c r="BF226" s="1028"/>
    </row>
    <row r="227" spans="2:58" ht="20.25" customHeight="1" x14ac:dyDescent="0.2">
      <c r="B227" s="939"/>
      <c r="C227" s="1045"/>
      <c r="D227" s="1046"/>
      <c r="E227" s="1047"/>
      <c r="F227" s="308"/>
      <c r="G227" s="950"/>
      <c r="H227" s="954"/>
      <c r="I227" s="955"/>
      <c r="J227" s="955"/>
      <c r="K227" s="956"/>
      <c r="L227" s="960"/>
      <c r="M227" s="961"/>
      <c r="N227" s="961"/>
      <c r="O227" s="962"/>
      <c r="P227" s="1006" t="s">
        <v>520</v>
      </c>
      <c r="Q227" s="1007"/>
      <c r="R227" s="1008"/>
      <c r="S227" s="309" t="str">
        <f>IF(S226="","",VLOOKUP(S226,'シフト記号表（勤務時間帯）'!$C$6:$K$35,9,FALSE))</f>
        <v/>
      </c>
      <c r="T227" s="310" t="str">
        <f>IF(T226="","",VLOOKUP(T226,'シフト記号表（勤務時間帯）'!$C$6:$K$35,9,FALSE))</f>
        <v/>
      </c>
      <c r="U227" s="310" t="str">
        <f>IF(U226="","",VLOOKUP(U226,'シフト記号表（勤務時間帯）'!$C$6:$K$35,9,FALSE))</f>
        <v/>
      </c>
      <c r="V227" s="310" t="str">
        <f>IF(V226="","",VLOOKUP(V226,'シフト記号表（勤務時間帯）'!$C$6:$K$35,9,FALSE))</f>
        <v/>
      </c>
      <c r="W227" s="310" t="str">
        <f>IF(W226="","",VLOOKUP(W226,'シフト記号表（勤務時間帯）'!$C$6:$K$35,9,FALSE))</f>
        <v/>
      </c>
      <c r="X227" s="310" t="str">
        <f>IF(X226="","",VLOOKUP(X226,'シフト記号表（勤務時間帯）'!$C$6:$K$35,9,FALSE))</f>
        <v/>
      </c>
      <c r="Y227" s="311" t="str">
        <f>IF(Y226="","",VLOOKUP(Y226,'シフト記号表（勤務時間帯）'!$C$6:$K$35,9,FALSE))</f>
        <v/>
      </c>
      <c r="Z227" s="309" t="str">
        <f>IF(Z226="","",VLOOKUP(Z226,'シフト記号表（勤務時間帯）'!$C$6:$K$35,9,FALSE))</f>
        <v/>
      </c>
      <c r="AA227" s="310" t="str">
        <f>IF(AA226="","",VLOOKUP(AA226,'シフト記号表（勤務時間帯）'!$C$6:$K$35,9,FALSE))</f>
        <v/>
      </c>
      <c r="AB227" s="310" t="str">
        <f>IF(AB226="","",VLOOKUP(AB226,'シフト記号表（勤務時間帯）'!$C$6:$K$35,9,FALSE))</f>
        <v/>
      </c>
      <c r="AC227" s="310" t="str">
        <f>IF(AC226="","",VLOOKUP(AC226,'シフト記号表（勤務時間帯）'!$C$6:$K$35,9,FALSE))</f>
        <v/>
      </c>
      <c r="AD227" s="310" t="str">
        <f>IF(AD226="","",VLOOKUP(AD226,'シフト記号表（勤務時間帯）'!$C$6:$K$35,9,FALSE))</f>
        <v/>
      </c>
      <c r="AE227" s="310" t="str">
        <f>IF(AE226="","",VLOOKUP(AE226,'シフト記号表（勤務時間帯）'!$C$6:$K$35,9,FALSE))</f>
        <v/>
      </c>
      <c r="AF227" s="311" t="str">
        <f>IF(AF226="","",VLOOKUP(AF226,'シフト記号表（勤務時間帯）'!$C$6:$K$35,9,FALSE))</f>
        <v/>
      </c>
      <c r="AG227" s="309" t="str">
        <f>IF(AG226="","",VLOOKUP(AG226,'シフト記号表（勤務時間帯）'!$C$6:$K$35,9,FALSE))</f>
        <v/>
      </c>
      <c r="AH227" s="310" t="str">
        <f>IF(AH226="","",VLOOKUP(AH226,'シフト記号表（勤務時間帯）'!$C$6:$K$35,9,FALSE))</f>
        <v/>
      </c>
      <c r="AI227" s="310" t="str">
        <f>IF(AI226="","",VLOOKUP(AI226,'シフト記号表（勤務時間帯）'!$C$6:$K$35,9,FALSE))</f>
        <v/>
      </c>
      <c r="AJ227" s="310" t="str">
        <f>IF(AJ226="","",VLOOKUP(AJ226,'シフト記号表（勤務時間帯）'!$C$6:$K$35,9,FALSE))</f>
        <v/>
      </c>
      <c r="AK227" s="310" t="str">
        <f>IF(AK226="","",VLOOKUP(AK226,'シフト記号表（勤務時間帯）'!$C$6:$K$35,9,FALSE))</f>
        <v/>
      </c>
      <c r="AL227" s="310" t="str">
        <f>IF(AL226="","",VLOOKUP(AL226,'シフト記号表（勤務時間帯）'!$C$6:$K$35,9,FALSE))</f>
        <v/>
      </c>
      <c r="AM227" s="311" t="str">
        <f>IF(AM226="","",VLOOKUP(AM226,'シフト記号表（勤務時間帯）'!$C$6:$K$35,9,FALSE))</f>
        <v/>
      </c>
      <c r="AN227" s="309" t="str">
        <f>IF(AN226="","",VLOOKUP(AN226,'シフト記号表（勤務時間帯）'!$C$6:$K$35,9,FALSE))</f>
        <v/>
      </c>
      <c r="AO227" s="310" t="str">
        <f>IF(AO226="","",VLOOKUP(AO226,'シフト記号表（勤務時間帯）'!$C$6:$K$35,9,FALSE))</f>
        <v/>
      </c>
      <c r="AP227" s="310" t="str">
        <f>IF(AP226="","",VLOOKUP(AP226,'シフト記号表（勤務時間帯）'!$C$6:$K$35,9,FALSE))</f>
        <v/>
      </c>
      <c r="AQ227" s="310" t="str">
        <f>IF(AQ226="","",VLOOKUP(AQ226,'シフト記号表（勤務時間帯）'!$C$6:$K$35,9,FALSE))</f>
        <v/>
      </c>
      <c r="AR227" s="310" t="str">
        <f>IF(AR226="","",VLOOKUP(AR226,'シフト記号表（勤務時間帯）'!$C$6:$K$35,9,FALSE))</f>
        <v/>
      </c>
      <c r="AS227" s="310" t="str">
        <f>IF(AS226="","",VLOOKUP(AS226,'シフト記号表（勤務時間帯）'!$C$6:$K$35,9,FALSE))</f>
        <v/>
      </c>
      <c r="AT227" s="311" t="str">
        <f>IF(AT226="","",VLOOKUP(AT226,'シフト記号表（勤務時間帯）'!$C$6:$K$35,9,FALSE))</f>
        <v/>
      </c>
      <c r="AU227" s="309" t="str">
        <f>IF(AU226="","",VLOOKUP(AU226,'シフト記号表（勤務時間帯）'!$C$6:$K$35,9,FALSE))</f>
        <v/>
      </c>
      <c r="AV227" s="310" t="str">
        <f>IF(AV226="","",VLOOKUP(AV226,'シフト記号表（勤務時間帯）'!$C$6:$K$35,9,FALSE))</f>
        <v/>
      </c>
      <c r="AW227" s="310" t="str">
        <f>IF(AW226="","",VLOOKUP(AW226,'シフト記号表（勤務時間帯）'!$C$6:$K$35,9,FALSE))</f>
        <v/>
      </c>
      <c r="AX227" s="1009">
        <f>IF($BB$3="４週",SUM(S227:AT227),IF($BB$3="暦月",SUM(S227:AW227),""))</f>
        <v>0</v>
      </c>
      <c r="AY227" s="1010"/>
      <c r="AZ227" s="1011">
        <f>IF($BB$3="４週",AX227/4,IF($BB$3="暦月",'勤務形態一覧表（100名）'!AX227/('勤務形態一覧表（100名）'!$BB$8/7),""))</f>
        <v>0</v>
      </c>
      <c r="BA227" s="1012"/>
      <c r="BB227" s="1060"/>
      <c r="BC227" s="961"/>
      <c r="BD227" s="961"/>
      <c r="BE227" s="961"/>
      <c r="BF227" s="962"/>
    </row>
    <row r="228" spans="2:58" ht="20.25" customHeight="1" x14ac:dyDescent="0.2">
      <c r="B228" s="939"/>
      <c r="C228" s="1048"/>
      <c r="D228" s="1049"/>
      <c r="E228" s="1050"/>
      <c r="F228" s="369">
        <f>C226</f>
        <v>0</v>
      </c>
      <c r="G228" s="1024"/>
      <c r="H228" s="954"/>
      <c r="I228" s="955"/>
      <c r="J228" s="955"/>
      <c r="K228" s="956"/>
      <c r="L228" s="1029"/>
      <c r="M228" s="1030"/>
      <c r="N228" s="1030"/>
      <c r="O228" s="1031"/>
      <c r="P228" s="1013" t="s">
        <v>521</v>
      </c>
      <c r="Q228" s="1014"/>
      <c r="R228" s="1015"/>
      <c r="S228" s="313" t="str">
        <f>IF(S226="","",VLOOKUP(S226,'シフト記号表（勤務時間帯）'!$C$6:$U$35,19,FALSE))</f>
        <v/>
      </c>
      <c r="T228" s="314" t="str">
        <f>IF(T226="","",VLOOKUP(T226,'シフト記号表（勤務時間帯）'!$C$6:$U$35,19,FALSE))</f>
        <v/>
      </c>
      <c r="U228" s="314" t="str">
        <f>IF(U226="","",VLOOKUP(U226,'シフト記号表（勤務時間帯）'!$C$6:$U$35,19,FALSE))</f>
        <v/>
      </c>
      <c r="V228" s="314" t="str">
        <f>IF(V226="","",VLOOKUP(V226,'シフト記号表（勤務時間帯）'!$C$6:$U$35,19,FALSE))</f>
        <v/>
      </c>
      <c r="W228" s="314" t="str">
        <f>IF(W226="","",VLOOKUP(W226,'シフト記号表（勤務時間帯）'!$C$6:$U$35,19,FALSE))</f>
        <v/>
      </c>
      <c r="X228" s="314" t="str">
        <f>IF(X226="","",VLOOKUP(X226,'シフト記号表（勤務時間帯）'!$C$6:$U$35,19,FALSE))</f>
        <v/>
      </c>
      <c r="Y228" s="315" t="str">
        <f>IF(Y226="","",VLOOKUP(Y226,'シフト記号表（勤務時間帯）'!$C$6:$U$35,19,FALSE))</f>
        <v/>
      </c>
      <c r="Z228" s="313" t="str">
        <f>IF(Z226="","",VLOOKUP(Z226,'シフト記号表（勤務時間帯）'!$C$6:$U$35,19,FALSE))</f>
        <v/>
      </c>
      <c r="AA228" s="314" t="str">
        <f>IF(AA226="","",VLOOKUP(AA226,'シフト記号表（勤務時間帯）'!$C$6:$U$35,19,FALSE))</f>
        <v/>
      </c>
      <c r="AB228" s="314" t="str">
        <f>IF(AB226="","",VLOOKUP(AB226,'シフト記号表（勤務時間帯）'!$C$6:$U$35,19,FALSE))</f>
        <v/>
      </c>
      <c r="AC228" s="314" t="str">
        <f>IF(AC226="","",VLOOKUP(AC226,'シフト記号表（勤務時間帯）'!$C$6:$U$35,19,FALSE))</f>
        <v/>
      </c>
      <c r="AD228" s="314" t="str">
        <f>IF(AD226="","",VLOOKUP(AD226,'シフト記号表（勤務時間帯）'!$C$6:$U$35,19,FALSE))</f>
        <v/>
      </c>
      <c r="AE228" s="314" t="str">
        <f>IF(AE226="","",VLOOKUP(AE226,'シフト記号表（勤務時間帯）'!$C$6:$U$35,19,FALSE))</f>
        <v/>
      </c>
      <c r="AF228" s="315" t="str">
        <f>IF(AF226="","",VLOOKUP(AF226,'シフト記号表（勤務時間帯）'!$C$6:$U$35,19,FALSE))</f>
        <v/>
      </c>
      <c r="AG228" s="313" t="str">
        <f>IF(AG226="","",VLOOKUP(AG226,'シフト記号表（勤務時間帯）'!$C$6:$U$35,19,FALSE))</f>
        <v/>
      </c>
      <c r="AH228" s="314" t="str">
        <f>IF(AH226="","",VLOOKUP(AH226,'シフト記号表（勤務時間帯）'!$C$6:$U$35,19,FALSE))</f>
        <v/>
      </c>
      <c r="AI228" s="314" t="str">
        <f>IF(AI226="","",VLOOKUP(AI226,'シフト記号表（勤務時間帯）'!$C$6:$U$35,19,FALSE))</f>
        <v/>
      </c>
      <c r="AJ228" s="314" t="str">
        <f>IF(AJ226="","",VLOOKUP(AJ226,'シフト記号表（勤務時間帯）'!$C$6:$U$35,19,FALSE))</f>
        <v/>
      </c>
      <c r="AK228" s="314" t="str">
        <f>IF(AK226="","",VLOOKUP(AK226,'シフト記号表（勤務時間帯）'!$C$6:$U$35,19,FALSE))</f>
        <v/>
      </c>
      <c r="AL228" s="314" t="str">
        <f>IF(AL226="","",VLOOKUP(AL226,'シフト記号表（勤務時間帯）'!$C$6:$U$35,19,FALSE))</f>
        <v/>
      </c>
      <c r="AM228" s="315" t="str">
        <f>IF(AM226="","",VLOOKUP(AM226,'シフト記号表（勤務時間帯）'!$C$6:$U$35,19,FALSE))</f>
        <v/>
      </c>
      <c r="AN228" s="313" t="str">
        <f>IF(AN226="","",VLOOKUP(AN226,'シフト記号表（勤務時間帯）'!$C$6:$U$35,19,FALSE))</f>
        <v/>
      </c>
      <c r="AO228" s="314" t="str">
        <f>IF(AO226="","",VLOOKUP(AO226,'シフト記号表（勤務時間帯）'!$C$6:$U$35,19,FALSE))</f>
        <v/>
      </c>
      <c r="AP228" s="314" t="str">
        <f>IF(AP226="","",VLOOKUP(AP226,'シフト記号表（勤務時間帯）'!$C$6:$U$35,19,FALSE))</f>
        <v/>
      </c>
      <c r="AQ228" s="314" t="str">
        <f>IF(AQ226="","",VLOOKUP(AQ226,'シフト記号表（勤務時間帯）'!$C$6:$U$35,19,FALSE))</f>
        <v/>
      </c>
      <c r="AR228" s="314" t="str">
        <f>IF(AR226="","",VLOOKUP(AR226,'シフト記号表（勤務時間帯）'!$C$6:$U$35,19,FALSE))</f>
        <v/>
      </c>
      <c r="AS228" s="314" t="str">
        <f>IF(AS226="","",VLOOKUP(AS226,'シフト記号表（勤務時間帯）'!$C$6:$U$35,19,FALSE))</f>
        <v/>
      </c>
      <c r="AT228" s="315" t="str">
        <f>IF(AT226="","",VLOOKUP(AT226,'シフト記号表（勤務時間帯）'!$C$6:$U$35,19,FALSE))</f>
        <v/>
      </c>
      <c r="AU228" s="313" t="str">
        <f>IF(AU226="","",VLOOKUP(AU226,'シフト記号表（勤務時間帯）'!$C$6:$U$35,19,FALSE))</f>
        <v/>
      </c>
      <c r="AV228" s="314" t="str">
        <f>IF(AV226="","",VLOOKUP(AV226,'シフト記号表（勤務時間帯）'!$C$6:$U$35,19,FALSE))</f>
        <v/>
      </c>
      <c r="AW228" s="314" t="str">
        <f>IF(AW226="","",VLOOKUP(AW226,'シフト記号表（勤務時間帯）'!$C$6:$U$35,19,FALSE))</f>
        <v/>
      </c>
      <c r="AX228" s="1016">
        <f>IF($BB$3="４週",SUM(S228:AT228),IF($BB$3="暦月",SUM(S228:AW228),""))</f>
        <v>0</v>
      </c>
      <c r="AY228" s="1017"/>
      <c r="AZ228" s="1018">
        <f>IF($BB$3="４週",AX228/4,IF($BB$3="暦月",'勤務形態一覧表（100名）'!AX228/('勤務形態一覧表（100名）'!$BB$8/7),""))</f>
        <v>0</v>
      </c>
      <c r="BA228" s="1019"/>
      <c r="BB228" s="1061"/>
      <c r="BC228" s="1030"/>
      <c r="BD228" s="1030"/>
      <c r="BE228" s="1030"/>
      <c r="BF228" s="1031"/>
    </row>
    <row r="229" spans="2:58" ht="20.25" customHeight="1" x14ac:dyDescent="0.2">
      <c r="B229" s="939">
        <f>B226+1</f>
        <v>70</v>
      </c>
      <c r="C229" s="1042"/>
      <c r="D229" s="1043"/>
      <c r="E229" s="1044"/>
      <c r="F229" s="316"/>
      <c r="G229" s="1023"/>
      <c r="H229" s="1025"/>
      <c r="I229" s="955"/>
      <c r="J229" s="955"/>
      <c r="K229" s="956"/>
      <c r="L229" s="1026"/>
      <c r="M229" s="1027"/>
      <c r="N229" s="1027"/>
      <c r="O229" s="1028"/>
      <c r="P229" s="1032" t="s">
        <v>777</v>
      </c>
      <c r="Q229" s="1033"/>
      <c r="R229" s="1034"/>
      <c r="S229" s="366"/>
      <c r="T229" s="367"/>
      <c r="U229" s="367"/>
      <c r="V229" s="367"/>
      <c r="W229" s="367"/>
      <c r="X229" s="367"/>
      <c r="Y229" s="368"/>
      <c r="Z229" s="366"/>
      <c r="AA229" s="367"/>
      <c r="AB229" s="367"/>
      <c r="AC229" s="367"/>
      <c r="AD229" s="367"/>
      <c r="AE229" s="367"/>
      <c r="AF229" s="368"/>
      <c r="AG229" s="366"/>
      <c r="AH229" s="367"/>
      <c r="AI229" s="367"/>
      <c r="AJ229" s="367"/>
      <c r="AK229" s="367"/>
      <c r="AL229" s="367"/>
      <c r="AM229" s="368"/>
      <c r="AN229" s="366"/>
      <c r="AO229" s="367"/>
      <c r="AP229" s="367"/>
      <c r="AQ229" s="367"/>
      <c r="AR229" s="367"/>
      <c r="AS229" s="367"/>
      <c r="AT229" s="368"/>
      <c r="AU229" s="366"/>
      <c r="AV229" s="367"/>
      <c r="AW229" s="367"/>
      <c r="AX229" s="1109"/>
      <c r="AY229" s="1110"/>
      <c r="AZ229" s="1111"/>
      <c r="BA229" s="1112"/>
      <c r="BB229" s="1059"/>
      <c r="BC229" s="1027"/>
      <c r="BD229" s="1027"/>
      <c r="BE229" s="1027"/>
      <c r="BF229" s="1028"/>
    </row>
    <row r="230" spans="2:58" ht="20.25" customHeight="1" x14ac:dyDescent="0.2">
      <c r="B230" s="939"/>
      <c r="C230" s="1045"/>
      <c r="D230" s="1046"/>
      <c r="E230" s="1047"/>
      <c r="F230" s="308"/>
      <c r="G230" s="950"/>
      <c r="H230" s="954"/>
      <c r="I230" s="955"/>
      <c r="J230" s="955"/>
      <c r="K230" s="956"/>
      <c r="L230" s="960"/>
      <c r="M230" s="961"/>
      <c r="N230" s="961"/>
      <c r="O230" s="962"/>
      <c r="P230" s="1006" t="s">
        <v>520</v>
      </c>
      <c r="Q230" s="1007"/>
      <c r="R230" s="1008"/>
      <c r="S230" s="309" t="str">
        <f>IF(S229="","",VLOOKUP(S229,'シフト記号表（勤務時間帯）'!$C$6:$K$35,9,FALSE))</f>
        <v/>
      </c>
      <c r="T230" s="310" t="str">
        <f>IF(T229="","",VLOOKUP(T229,'シフト記号表（勤務時間帯）'!$C$6:$K$35,9,FALSE))</f>
        <v/>
      </c>
      <c r="U230" s="310" t="str">
        <f>IF(U229="","",VLOOKUP(U229,'シフト記号表（勤務時間帯）'!$C$6:$K$35,9,FALSE))</f>
        <v/>
      </c>
      <c r="V230" s="310" t="str">
        <f>IF(V229="","",VLOOKUP(V229,'シフト記号表（勤務時間帯）'!$C$6:$K$35,9,FALSE))</f>
        <v/>
      </c>
      <c r="W230" s="310" t="str">
        <f>IF(W229="","",VLOOKUP(W229,'シフト記号表（勤務時間帯）'!$C$6:$K$35,9,FALSE))</f>
        <v/>
      </c>
      <c r="X230" s="310" t="str">
        <f>IF(X229="","",VLOOKUP(X229,'シフト記号表（勤務時間帯）'!$C$6:$K$35,9,FALSE))</f>
        <v/>
      </c>
      <c r="Y230" s="311" t="str">
        <f>IF(Y229="","",VLOOKUP(Y229,'シフト記号表（勤務時間帯）'!$C$6:$K$35,9,FALSE))</f>
        <v/>
      </c>
      <c r="Z230" s="309" t="str">
        <f>IF(Z229="","",VLOOKUP(Z229,'シフト記号表（勤務時間帯）'!$C$6:$K$35,9,FALSE))</f>
        <v/>
      </c>
      <c r="AA230" s="310" t="str">
        <f>IF(AA229="","",VLOOKUP(AA229,'シフト記号表（勤務時間帯）'!$C$6:$K$35,9,FALSE))</f>
        <v/>
      </c>
      <c r="AB230" s="310" t="str">
        <f>IF(AB229="","",VLOOKUP(AB229,'シフト記号表（勤務時間帯）'!$C$6:$K$35,9,FALSE))</f>
        <v/>
      </c>
      <c r="AC230" s="310" t="str">
        <f>IF(AC229="","",VLOOKUP(AC229,'シフト記号表（勤務時間帯）'!$C$6:$K$35,9,FALSE))</f>
        <v/>
      </c>
      <c r="AD230" s="310" t="str">
        <f>IF(AD229="","",VLOOKUP(AD229,'シフト記号表（勤務時間帯）'!$C$6:$K$35,9,FALSE))</f>
        <v/>
      </c>
      <c r="AE230" s="310" t="str">
        <f>IF(AE229="","",VLOOKUP(AE229,'シフト記号表（勤務時間帯）'!$C$6:$K$35,9,FALSE))</f>
        <v/>
      </c>
      <c r="AF230" s="311" t="str">
        <f>IF(AF229="","",VLOOKUP(AF229,'シフト記号表（勤務時間帯）'!$C$6:$K$35,9,FALSE))</f>
        <v/>
      </c>
      <c r="AG230" s="309" t="str">
        <f>IF(AG229="","",VLOOKUP(AG229,'シフト記号表（勤務時間帯）'!$C$6:$K$35,9,FALSE))</f>
        <v/>
      </c>
      <c r="AH230" s="310" t="str">
        <f>IF(AH229="","",VLOOKUP(AH229,'シフト記号表（勤務時間帯）'!$C$6:$K$35,9,FALSE))</f>
        <v/>
      </c>
      <c r="AI230" s="310" t="str">
        <f>IF(AI229="","",VLOOKUP(AI229,'シフト記号表（勤務時間帯）'!$C$6:$K$35,9,FALSE))</f>
        <v/>
      </c>
      <c r="AJ230" s="310" t="str">
        <f>IF(AJ229="","",VLOOKUP(AJ229,'シフト記号表（勤務時間帯）'!$C$6:$K$35,9,FALSE))</f>
        <v/>
      </c>
      <c r="AK230" s="310" t="str">
        <f>IF(AK229="","",VLOOKUP(AK229,'シフト記号表（勤務時間帯）'!$C$6:$K$35,9,FALSE))</f>
        <v/>
      </c>
      <c r="AL230" s="310" t="str">
        <f>IF(AL229="","",VLOOKUP(AL229,'シフト記号表（勤務時間帯）'!$C$6:$K$35,9,FALSE))</f>
        <v/>
      </c>
      <c r="AM230" s="311" t="str">
        <f>IF(AM229="","",VLOOKUP(AM229,'シフト記号表（勤務時間帯）'!$C$6:$K$35,9,FALSE))</f>
        <v/>
      </c>
      <c r="AN230" s="309" t="str">
        <f>IF(AN229="","",VLOOKUP(AN229,'シフト記号表（勤務時間帯）'!$C$6:$K$35,9,FALSE))</f>
        <v/>
      </c>
      <c r="AO230" s="310" t="str">
        <f>IF(AO229="","",VLOOKUP(AO229,'シフト記号表（勤務時間帯）'!$C$6:$K$35,9,FALSE))</f>
        <v/>
      </c>
      <c r="AP230" s="310" t="str">
        <f>IF(AP229="","",VLOOKUP(AP229,'シフト記号表（勤務時間帯）'!$C$6:$K$35,9,FALSE))</f>
        <v/>
      </c>
      <c r="AQ230" s="310" t="str">
        <f>IF(AQ229="","",VLOOKUP(AQ229,'シフト記号表（勤務時間帯）'!$C$6:$K$35,9,FALSE))</f>
        <v/>
      </c>
      <c r="AR230" s="310" t="str">
        <f>IF(AR229="","",VLOOKUP(AR229,'シフト記号表（勤務時間帯）'!$C$6:$K$35,9,FALSE))</f>
        <v/>
      </c>
      <c r="AS230" s="310" t="str">
        <f>IF(AS229="","",VLOOKUP(AS229,'シフト記号表（勤務時間帯）'!$C$6:$K$35,9,FALSE))</f>
        <v/>
      </c>
      <c r="AT230" s="311" t="str">
        <f>IF(AT229="","",VLOOKUP(AT229,'シフト記号表（勤務時間帯）'!$C$6:$K$35,9,FALSE))</f>
        <v/>
      </c>
      <c r="AU230" s="309" t="str">
        <f>IF(AU229="","",VLOOKUP(AU229,'シフト記号表（勤務時間帯）'!$C$6:$K$35,9,FALSE))</f>
        <v/>
      </c>
      <c r="AV230" s="310" t="str">
        <f>IF(AV229="","",VLOOKUP(AV229,'シフト記号表（勤務時間帯）'!$C$6:$K$35,9,FALSE))</f>
        <v/>
      </c>
      <c r="AW230" s="310" t="str">
        <f>IF(AW229="","",VLOOKUP(AW229,'シフト記号表（勤務時間帯）'!$C$6:$K$35,9,FALSE))</f>
        <v/>
      </c>
      <c r="AX230" s="1009">
        <f>IF($BB$3="４週",SUM(S230:AT230),IF($BB$3="暦月",SUM(S230:AW230),""))</f>
        <v>0</v>
      </c>
      <c r="AY230" s="1010"/>
      <c r="AZ230" s="1011">
        <f>IF($BB$3="４週",AX230/4,IF($BB$3="暦月",'勤務形態一覧表（100名）'!AX230/('勤務形態一覧表（100名）'!$BB$8/7),""))</f>
        <v>0</v>
      </c>
      <c r="BA230" s="1012"/>
      <c r="BB230" s="1060"/>
      <c r="BC230" s="961"/>
      <c r="BD230" s="961"/>
      <c r="BE230" s="961"/>
      <c r="BF230" s="962"/>
    </row>
    <row r="231" spans="2:58" ht="20.25" customHeight="1" x14ac:dyDescent="0.2">
      <c r="B231" s="939"/>
      <c r="C231" s="1048"/>
      <c r="D231" s="1049"/>
      <c r="E231" s="1050"/>
      <c r="F231" s="369">
        <f>C229</f>
        <v>0</v>
      </c>
      <c r="G231" s="1024"/>
      <c r="H231" s="954"/>
      <c r="I231" s="955"/>
      <c r="J231" s="955"/>
      <c r="K231" s="956"/>
      <c r="L231" s="1029"/>
      <c r="M231" s="1030"/>
      <c r="N231" s="1030"/>
      <c r="O231" s="1031"/>
      <c r="P231" s="1013" t="s">
        <v>521</v>
      </c>
      <c r="Q231" s="1014"/>
      <c r="R231" s="1015"/>
      <c r="S231" s="313" t="str">
        <f>IF(S229="","",VLOOKUP(S229,'シフト記号表（勤務時間帯）'!$C$6:$U$35,19,FALSE))</f>
        <v/>
      </c>
      <c r="T231" s="314" t="str">
        <f>IF(T229="","",VLOOKUP(T229,'シフト記号表（勤務時間帯）'!$C$6:$U$35,19,FALSE))</f>
        <v/>
      </c>
      <c r="U231" s="314" t="str">
        <f>IF(U229="","",VLOOKUP(U229,'シフト記号表（勤務時間帯）'!$C$6:$U$35,19,FALSE))</f>
        <v/>
      </c>
      <c r="V231" s="314" t="str">
        <f>IF(V229="","",VLOOKUP(V229,'シフト記号表（勤務時間帯）'!$C$6:$U$35,19,FALSE))</f>
        <v/>
      </c>
      <c r="W231" s="314" t="str">
        <f>IF(W229="","",VLOOKUP(W229,'シフト記号表（勤務時間帯）'!$C$6:$U$35,19,FALSE))</f>
        <v/>
      </c>
      <c r="X231" s="314" t="str">
        <f>IF(X229="","",VLOOKUP(X229,'シフト記号表（勤務時間帯）'!$C$6:$U$35,19,FALSE))</f>
        <v/>
      </c>
      <c r="Y231" s="315" t="str">
        <f>IF(Y229="","",VLOOKUP(Y229,'シフト記号表（勤務時間帯）'!$C$6:$U$35,19,FALSE))</f>
        <v/>
      </c>
      <c r="Z231" s="313" t="str">
        <f>IF(Z229="","",VLOOKUP(Z229,'シフト記号表（勤務時間帯）'!$C$6:$U$35,19,FALSE))</f>
        <v/>
      </c>
      <c r="AA231" s="314" t="str">
        <f>IF(AA229="","",VLOOKUP(AA229,'シフト記号表（勤務時間帯）'!$C$6:$U$35,19,FALSE))</f>
        <v/>
      </c>
      <c r="AB231" s="314" t="str">
        <f>IF(AB229="","",VLOOKUP(AB229,'シフト記号表（勤務時間帯）'!$C$6:$U$35,19,FALSE))</f>
        <v/>
      </c>
      <c r="AC231" s="314" t="str">
        <f>IF(AC229="","",VLOOKUP(AC229,'シフト記号表（勤務時間帯）'!$C$6:$U$35,19,FALSE))</f>
        <v/>
      </c>
      <c r="AD231" s="314" t="str">
        <f>IF(AD229="","",VLOOKUP(AD229,'シフト記号表（勤務時間帯）'!$C$6:$U$35,19,FALSE))</f>
        <v/>
      </c>
      <c r="AE231" s="314" t="str">
        <f>IF(AE229="","",VLOOKUP(AE229,'シフト記号表（勤務時間帯）'!$C$6:$U$35,19,FALSE))</f>
        <v/>
      </c>
      <c r="AF231" s="315" t="str">
        <f>IF(AF229="","",VLOOKUP(AF229,'シフト記号表（勤務時間帯）'!$C$6:$U$35,19,FALSE))</f>
        <v/>
      </c>
      <c r="AG231" s="313" t="str">
        <f>IF(AG229="","",VLOOKUP(AG229,'シフト記号表（勤務時間帯）'!$C$6:$U$35,19,FALSE))</f>
        <v/>
      </c>
      <c r="AH231" s="314" t="str">
        <f>IF(AH229="","",VLOOKUP(AH229,'シフト記号表（勤務時間帯）'!$C$6:$U$35,19,FALSE))</f>
        <v/>
      </c>
      <c r="AI231" s="314" t="str">
        <f>IF(AI229="","",VLOOKUP(AI229,'シフト記号表（勤務時間帯）'!$C$6:$U$35,19,FALSE))</f>
        <v/>
      </c>
      <c r="AJ231" s="314" t="str">
        <f>IF(AJ229="","",VLOOKUP(AJ229,'シフト記号表（勤務時間帯）'!$C$6:$U$35,19,FALSE))</f>
        <v/>
      </c>
      <c r="AK231" s="314" t="str">
        <f>IF(AK229="","",VLOOKUP(AK229,'シフト記号表（勤務時間帯）'!$C$6:$U$35,19,FALSE))</f>
        <v/>
      </c>
      <c r="AL231" s="314" t="str">
        <f>IF(AL229="","",VLOOKUP(AL229,'シフト記号表（勤務時間帯）'!$C$6:$U$35,19,FALSE))</f>
        <v/>
      </c>
      <c r="AM231" s="315" t="str">
        <f>IF(AM229="","",VLOOKUP(AM229,'シフト記号表（勤務時間帯）'!$C$6:$U$35,19,FALSE))</f>
        <v/>
      </c>
      <c r="AN231" s="313" t="str">
        <f>IF(AN229="","",VLOOKUP(AN229,'シフト記号表（勤務時間帯）'!$C$6:$U$35,19,FALSE))</f>
        <v/>
      </c>
      <c r="AO231" s="314" t="str">
        <f>IF(AO229="","",VLOOKUP(AO229,'シフト記号表（勤務時間帯）'!$C$6:$U$35,19,FALSE))</f>
        <v/>
      </c>
      <c r="AP231" s="314" t="str">
        <f>IF(AP229="","",VLOOKUP(AP229,'シフト記号表（勤務時間帯）'!$C$6:$U$35,19,FALSE))</f>
        <v/>
      </c>
      <c r="AQ231" s="314" t="str">
        <f>IF(AQ229="","",VLOOKUP(AQ229,'シフト記号表（勤務時間帯）'!$C$6:$U$35,19,FALSE))</f>
        <v/>
      </c>
      <c r="AR231" s="314" t="str">
        <f>IF(AR229="","",VLOOKUP(AR229,'シフト記号表（勤務時間帯）'!$C$6:$U$35,19,FALSE))</f>
        <v/>
      </c>
      <c r="AS231" s="314" t="str">
        <f>IF(AS229="","",VLOOKUP(AS229,'シフト記号表（勤務時間帯）'!$C$6:$U$35,19,FALSE))</f>
        <v/>
      </c>
      <c r="AT231" s="315" t="str">
        <f>IF(AT229="","",VLOOKUP(AT229,'シフト記号表（勤務時間帯）'!$C$6:$U$35,19,FALSE))</f>
        <v/>
      </c>
      <c r="AU231" s="313" t="str">
        <f>IF(AU229="","",VLOOKUP(AU229,'シフト記号表（勤務時間帯）'!$C$6:$U$35,19,FALSE))</f>
        <v/>
      </c>
      <c r="AV231" s="314" t="str">
        <f>IF(AV229="","",VLOOKUP(AV229,'シフト記号表（勤務時間帯）'!$C$6:$U$35,19,FALSE))</f>
        <v/>
      </c>
      <c r="AW231" s="314" t="str">
        <f>IF(AW229="","",VLOOKUP(AW229,'シフト記号表（勤務時間帯）'!$C$6:$U$35,19,FALSE))</f>
        <v/>
      </c>
      <c r="AX231" s="1016">
        <f>IF($BB$3="４週",SUM(S231:AT231),IF($BB$3="暦月",SUM(S231:AW231),""))</f>
        <v>0</v>
      </c>
      <c r="AY231" s="1017"/>
      <c r="AZ231" s="1018">
        <f>IF($BB$3="４週",AX231/4,IF($BB$3="暦月",'勤務形態一覧表（100名）'!AX231/('勤務形態一覧表（100名）'!$BB$8/7),""))</f>
        <v>0</v>
      </c>
      <c r="BA231" s="1019"/>
      <c r="BB231" s="1061"/>
      <c r="BC231" s="1030"/>
      <c r="BD231" s="1030"/>
      <c r="BE231" s="1030"/>
      <c r="BF231" s="1031"/>
    </row>
    <row r="232" spans="2:58" ht="20.25" customHeight="1" x14ac:dyDescent="0.2">
      <c r="B232" s="939">
        <f>B229+1</f>
        <v>71</v>
      </c>
      <c r="C232" s="1042"/>
      <c r="D232" s="1043"/>
      <c r="E232" s="1044"/>
      <c r="F232" s="316"/>
      <c r="G232" s="1023"/>
      <c r="H232" s="1025"/>
      <c r="I232" s="955"/>
      <c r="J232" s="955"/>
      <c r="K232" s="956"/>
      <c r="L232" s="1026"/>
      <c r="M232" s="1027"/>
      <c r="N232" s="1027"/>
      <c r="O232" s="1028"/>
      <c r="P232" s="1032" t="s">
        <v>777</v>
      </c>
      <c r="Q232" s="1033"/>
      <c r="R232" s="1034"/>
      <c r="S232" s="366"/>
      <c r="T232" s="367"/>
      <c r="U232" s="367"/>
      <c r="V232" s="367"/>
      <c r="W232" s="367"/>
      <c r="X232" s="367"/>
      <c r="Y232" s="368"/>
      <c r="Z232" s="366"/>
      <c r="AA232" s="367"/>
      <c r="AB232" s="367"/>
      <c r="AC232" s="367"/>
      <c r="AD232" s="367"/>
      <c r="AE232" s="367"/>
      <c r="AF232" s="368"/>
      <c r="AG232" s="366"/>
      <c r="AH232" s="367"/>
      <c r="AI232" s="367"/>
      <c r="AJ232" s="367"/>
      <c r="AK232" s="367"/>
      <c r="AL232" s="367"/>
      <c r="AM232" s="368"/>
      <c r="AN232" s="366"/>
      <c r="AO232" s="367"/>
      <c r="AP232" s="367"/>
      <c r="AQ232" s="367"/>
      <c r="AR232" s="367"/>
      <c r="AS232" s="367"/>
      <c r="AT232" s="368"/>
      <c r="AU232" s="366"/>
      <c r="AV232" s="367"/>
      <c r="AW232" s="367"/>
      <c r="AX232" s="1109"/>
      <c r="AY232" s="1110"/>
      <c r="AZ232" s="1111"/>
      <c r="BA232" s="1112"/>
      <c r="BB232" s="1059"/>
      <c r="BC232" s="1027"/>
      <c r="BD232" s="1027"/>
      <c r="BE232" s="1027"/>
      <c r="BF232" s="1028"/>
    </row>
    <row r="233" spans="2:58" ht="20.25" customHeight="1" x14ac:dyDescent="0.2">
      <c r="B233" s="939"/>
      <c r="C233" s="1045"/>
      <c r="D233" s="1046"/>
      <c r="E233" s="1047"/>
      <c r="F233" s="308"/>
      <c r="G233" s="950"/>
      <c r="H233" s="954"/>
      <c r="I233" s="955"/>
      <c r="J233" s="955"/>
      <c r="K233" s="956"/>
      <c r="L233" s="960"/>
      <c r="M233" s="961"/>
      <c r="N233" s="961"/>
      <c r="O233" s="962"/>
      <c r="P233" s="1006" t="s">
        <v>520</v>
      </c>
      <c r="Q233" s="1007"/>
      <c r="R233" s="1008"/>
      <c r="S233" s="309" t="str">
        <f>IF(S232="","",VLOOKUP(S232,'シフト記号表（勤務時間帯）'!$C$6:$K$35,9,FALSE))</f>
        <v/>
      </c>
      <c r="T233" s="310" t="str">
        <f>IF(T232="","",VLOOKUP(T232,'シフト記号表（勤務時間帯）'!$C$6:$K$35,9,FALSE))</f>
        <v/>
      </c>
      <c r="U233" s="310" t="str">
        <f>IF(U232="","",VLOOKUP(U232,'シフト記号表（勤務時間帯）'!$C$6:$K$35,9,FALSE))</f>
        <v/>
      </c>
      <c r="V233" s="310" t="str">
        <f>IF(V232="","",VLOOKUP(V232,'シフト記号表（勤務時間帯）'!$C$6:$K$35,9,FALSE))</f>
        <v/>
      </c>
      <c r="W233" s="310" t="str">
        <f>IF(W232="","",VLOOKUP(W232,'シフト記号表（勤務時間帯）'!$C$6:$K$35,9,FALSE))</f>
        <v/>
      </c>
      <c r="X233" s="310" t="str">
        <f>IF(X232="","",VLOOKUP(X232,'シフト記号表（勤務時間帯）'!$C$6:$K$35,9,FALSE))</f>
        <v/>
      </c>
      <c r="Y233" s="311" t="str">
        <f>IF(Y232="","",VLOOKUP(Y232,'シフト記号表（勤務時間帯）'!$C$6:$K$35,9,FALSE))</f>
        <v/>
      </c>
      <c r="Z233" s="309" t="str">
        <f>IF(Z232="","",VLOOKUP(Z232,'シフト記号表（勤務時間帯）'!$C$6:$K$35,9,FALSE))</f>
        <v/>
      </c>
      <c r="AA233" s="310" t="str">
        <f>IF(AA232="","",VLOOKUP(AA232,'シフト記号表（勤務時間帯）'!$C$6:$K$35,9,FALSE))</f>
        <v/>
      </c>
      <c r="AB233" s="310" t="str">
        <f>IF(AB232="","",VLOOKUP(AB232,'シフト記号表（勤務時間帯）'!$C$6:$K$35,9,FALSE))</f>
        <v/>
      </c>
      <c r="AC233" s="310" t="str">
        <f>IF(AC232="","",VLOOKUP(AC232,'シフト記号表（勤務時間帯）'!$C$6:$K$35,9,FALSE))</f>
        <v/>
      </c>
      <c r="AD233" s="310" t="str">
        <f>IF(AD232="","",VLOOKUP(AD232,'シフト記号表（勤務時間帯）'!$C$6:$K$35,9,FALSE))</f>
        <v/>
      </c>
      <c r="AE233" s="310" t="str">
        <f>IF(AE232="","",VLOOKUP(AE232,'シフト記号表（勤務時間帯）'!$C$6:$K$35,9,FALSE))</f>
        <v/>
      </c>
      <c r="AF233" s="311" t="str">
        <f>IF(AF232="","",VLOOKUP(AF232,'シフト記号表（勤務時間帯）'!$C$6:$K$35,9,FALSE))</f>
        <v/>
      </c>
      <c r="AG233" s="309" t="str">
        <f>IF(AG232="","",VLOOKUP(AG232,'シフト記号表（勤務時間帯）'!$C$6:$K$35,9,FALSE))</f>
        <v/>
      </c>
      <c r="AH233" s="310" t="str">
        <f>IF(AH232="","",VLOOKUP(AH232,'シフト記号表（勤務時間帯）'!$C$6:$K$35,9,FALSE))</f>
        <v/>
      </c>
      <c r="AI233" s="310" t="str">
        <f>IF(AI232="","",VLOOKUP(AI232,'シフト記号表（勤務時間帯）'!$C$6:$K$35,9,FALSE))</f>
        <v/>
      </c>
      <c r="AJ233" s="310" t="str">
        <f>IF(AJ232="","",VLOOKUP(AJ232,'シフト記号表（勤務時間帯）'!$C$6:$K$35,9,FALSE))</f>
        <v/>
      </c>
      <c r="AK233" s="310" t="str">
        <f>IF(AK232="","",VLOOKUP(AK232,'シフト記号表（勤務時間帯）'!$C$6:$K$35,9,FALSE))</f>
        <v/>
      </c>
      <c r="AL233" s="310" t="str">
        <f>IF(AL232="","",VLOOKUP(AL232,'シフト記号表（勤務時間帯）'!$C$6:$K$35,9,FALSE))</f>
        <v/>
      </c>
      <c r="AM233" s="311" t="str">
        <f>IF(AM232="","",VLOOKUP(AM232,'シフト記号表（勤務時間帯）'!$C$6:$K$35,9,FALSE))</f>
        <v/>
      </c>
      <c r="AN233" s="309" t="str">
        <f>IF(AN232="","",VLOOKUP(AN232,'シフト記号表（勤務時間帯）'!$C$6:$K$35,9,FALSE))</f>
        <v/>
      </c>
      <c r="AO233" s="310" t="str">
        <f>IF(AO232="","",VLOOKUP(AO232,'シフト記号表（勤務時間帯）'!$C$6:$K$35,9,FALSE))</f>
        <v/>
      </c>
      <c r="AP233" s="310" t="str">
        <f>IF(AP232="","",VLOOKUP(AP232,'シフト記号表（勤務時間帯）'!$C$6:$K$35,9,FALSE))</f>
        <v/>
      </c>
      <c r="AQ233" s="310" t="str">
        <f>IF(AQ232="","",VLOOKUP(AQ232,'シフト記号表（勤務時間帯）'!$C$6:$K$35,9,FALSE))</f>
        <v/>
      </c>
      <c r="AR233" s="310" t="str">
        <f>IF(AR232="","",VLOOKUP(AR232,'シフト記号表（勤務時間帯）'!$C$6:$K$35,9,FALSE))</f>
        <v/>
      </c>
      <c r="AS233" s="310" t="str">
        <f>IF(AS232="","",VLOOKUP(AS232,'シフト記号表（勤務時間帯）'!$C$6:$K$35,9,FALSE))</f>
        <v/>
      </c>
      <c r="AT233" s="311" t="str">
        <f>IF(AT232="","",VLOOKUP(AT232,'シフト記号表（勤務時間帯）'!$C$6:$K$35,9,FALSE))</f>
        <v/>
      </c>
      <c r="AU233" s="309" t="str">
        <f>IF(AU232="","",VLOOKUP(AU232,'シフト記号表（勤務時間帯）'!$C$6:$K$35,9,FALSE))</f>
        <v/>
      </c>
      <c r="AV233" s="310" t="str">
        <f>IF(AV232="","",VLOOKUP(AV232,'シフト記号表（勤務時間帯）'!$C$6:$K$35,9,FALSE))</f>
        <v/>
      </c>
      <c r="AW233" s="310" t="str">
        <f>IF(AW232="","",VLOOKUP(AW232,'シフト記号表（勤務時間帯）'!$C$6:$K$35,9,FALSE))</f>
        <v/>
      </c>
      <c r="AX233" s="1009">
        <f>IF($BB$3="４週",SUM(S233:AT233),IF($BB$3="暦月",SUM(S233:AW233),""))</f>
        <v>0</v>
      </c>
      <c r="AY233" s="1010"/>
      <c r="AZ233" s="1011">
        <f>IF($BB$3="４週",AX233/4,IF($BB$3="暦月",'勤務形態一覧表（100名）'!AX233/('勤務形態一覧表（100名）'!$BB$8/7),""))</f>
        <v>0</v>
      </c>
      <c r="BA233" s="1012"/>
      <c r="BB233" s="1060"/>
      <c r="BC233" s="961"/>
      <c r="BD233" s="961"/>
      <c r="BE233" s="961"/>
      <c r="BF233" s="962"/>
    </row>
    <row r="234" spans="2:58" ht="20.25" customHeight="1" x14ac:dyDescent="0.2">
      <c r="B234" s="939"/>
      <c r="C234" s="1048"/>
      <c r="D234" s="1049"/>
      <c r="E234" s="1050"/>
      <c r="F234" s="369">
        <f>C232</f>
        <v>0</v>
      </c>
      <c r="G234" s="1024"/>
      <c r="H234" s="954"/>
      <c r="I234" s="955"/>
      <c r="J234" s="955"/>
      <c r="K234" s="956"/>
      <c r="L234" s="1029"/>
      <c r="M234" s="1030"/>
      <c r="N234" s="1030"/>
      <c r="O234" s="1031"/>
      <c r="P234" s="1013" t="s">
        <v>521</v>
      </c>
      <c r="Q234" s="1014"/>
      <c r="R234" s="1015"/>
      <c r="S234" s="313" t="str">
        <f>IF(S232="","",VLOOKUP(S232,'シフト記号表（勤務時間帯）'!$C$6:$U$35,19,FALSE))</f>
        <v/>
      </c>
      <c r="T234" s="314" t="str">
        <f>IF(T232="","",VLOOKUP(T232,'シフト記号表（勤務時間帯）'!$C$6:$U$35,19,FALSE))</f>
        <v/>
      </c>
      <c r="U234" s="314" t="str">
        <f>IF(U232="","",VLOOKUP(U232,'シフト記号表（勤務時間帯）'!$C$6:$U$35,19,FALSE))</f>
        <v/>
      </c>
      <c r="V234" s="314" t="str">
        <f>IF(V232="","",VLOOKUP(V232,'シフト記号表（勤務時間帯）'!$C$6:$U$35,19,FALSE))</f>
        <v/>
      </c>
      <c r="W234" s="314" t="str">
        <f>IF(W232="","",VLOOKUP(W232,'シフト記号表（勤務時間帯）'!$C$6:$U$35,19,FALSE))</f>
        <v/>
      </c>
      <c r="X234" s="314" t="str">
        <f>IF(X232="","",VLOOKUP(X232,'シフト記号表（勤務時間帯）'!$C$6:$U$35,19,FALSE))</f>
        <v/>
      </c>
      <c r="Y234" s="315" t="str">
        <f>IF(Y232="","",VLOOKUP(Y232,'シフト記号表（勤務時間帯）'!$C$6:$U$35,19,FALSE))</f>
        <v/>
      </c>
      <c r="Z234" s="313" t="str">
        <f>IF(Z232="","",VLOOKUP(Z232,'シフト記号表（勤務時間帯）'!$C$6:$U$35,19,FALSE))</f>
        <v/>
      </c>
      <c r="AA234" s="314" t="str">
        <f>IF(AA232="","",VLOOKUP(AA232,'シフト記号表（勤務時間帯）'!$C$6:$U$35,19,FALSE))</f>
        <v/>
      </c>
      <c r="AB234" s="314" t="str">
        <f>IF(AB232="","",VLOOKUP(AB232,'シフト記号表（勤務時間帯）'!$C$6:$U$35,19,FALSE))</f>
        <v/>
      </c>
      <c r="AC234" s="314" t="str">
        <f>IF(AC232="","",VLOOKUP(AC232,'シフト記号表（勤務時間帯）'!$C$6:$U$35,19,FALSE))</f>
        <v/>
      </c>
      <c r="AD234" s="314" t="str">
        <f>IF(AD232="","",VLOOKUP(AD232,'シフト記号表（勤務時間帯）'!$C$6:$U$35,19,FALSE))</f>
        <v/>
      </c>
      <c r="AE234" s="314" t="str">
        <f>IF(AE232="","",VLOOKUP(AE232,'シフト記号表（勤務時間帯）'!$C$6:$U$35,19,FALSE))</f>
        <v/>
      </c>
      <c r="AF234" s="315" t="str">
        <f>IF(AF232="","",VLOOKUP(AF232,'シフト記号表（勤務時間帯）'!$C$6:$U$35,19,FALSE))</f>
        <v/>
      </c>
      <c r="AG234" s="313" t="str">
        <f>IF(AG232="","",VLOOKUP(AG232,'シフト記号表（勤務時間帯）'!$C$6:$U$35,19,FALSE))</f>
        <v/>
      </c>
      <c r="AH234" s="314" t="str">
        <f>IF(AH232="","",VLOOKUP(AH232,'シフト記号表（勤務時間帯）'!$C$6:$U$35,19,FALSE))</f>
        <v/>
      </c>
      <c r="AI234" s="314" t="str">
        <f>IF(AI232="","",VLOOKUP(AI232,'シフト記号表（勤務時間帯）'!$C$6:$U$35,19,FALSE))</f>
        <v/>
      </c>
      <c r="AJ234" s="314" t="str">
        <f>IF(AJ232="","",VLOOKUP(AJ232,'シフト記号表（勤務時間帯）'!$C$6:$U$35,19,FALSE))</f>
        <v/>
      </c>
      <c r="AK234" s="314" t="str">
        <f>IF(AK232="","",VLOOKUP(AK232,'シフト記号表（勤務時間帯）'!$C$6:$U$35,19,FALSE))</f>
        <v/>
      </c>
      <c r="AL234" s="314" t="str">
        <f>IF(AL232="","",VLOOKUP(AL232,'シフト記号表（勤務時間帯）'!$C$6:$U$35,19,FALSE))</f>
        <v/>
      </c>
      <c r="AM234" s="315" t="str">
        <f>IF(AM232="","",VLOOKUP(AM232,'シフト記号表（勤務時間帯）'!$C$6:$U$35,19,FALSE))</f>
        <v/>
      </c>
      <c r="AN234" s="313" t="str">
        <f>IF(AN232="","",VLOOKUP(AN232,'シフト記号表（勤務時間帯）'!$C$6:$U$35,19,FALSE))</f>
        <v/>
      </c>
      <c r="AO234" s="314" t="str">
        <f>IF(AO232="","",VLOOKUP(AO232,'シフト記号表（勤務時間帯）'!$C$6:$U$35,19,FALSE))</f>
        <v/>
      </c>
      <c r="AP234" s="314" t="str">
        <f>IF(AP232="","",VLOOKUP(AP232,'シフト記号表（勤務時間帯）'!$C$6:$U$35,19,FALSE))</f>
        <v/>
      </c>
      <c r="AQ234" s="314" t="str">
        <f>IF(AQ232="","",VLOOKUP(AQ232,'シフト記号表（勤務時間帯）'!$C$6:$U$35,19,FALSE))</f>
        <v/>
      </c>
      <c r="AR234" s="314" t="str">
        <f>IF(AR232="","",VLOOKUP(AR232,'シフト記号表（勤務時間帯）'!$C$6:$U$35,19,FALSE))</f>
        <v/>
      </c>
      <c r="AS234" s="314" t="str">
        <f>IF(AS232="","",VLOOKUP(AS232,'シフト記号表（勤務時間帯）'!$C$6:$U$35,19,FALSE))</f>
        <v/>
      </c>
      <c r="AT234" s="315" t="str">
        <f>IF(AT232="","",VLOOKUP(AT232,'シフト記号表（勤務時間帯）'!$C$6:$U$35,19,FALSE))</f>
        <v/>
      </c>
      <c r="AU234" s="313" t="str">
        <f>IF(AU232="","",VLOOKUP(AU232,'シフト記号表（勤務時間帯）'!$C$6:$U$35,19,FALSE))</f>
        <v/>
      </c>
      <c r="AV234" s="314" t="str">
        <f>IF(AV232="","",VLOOKUP(AV232,'シフト記号表（勤務時間帯）'!$C$6:$U$35,19,FALSE))</f>
        <v/>
      </c>
      <c r="AW234" s="314" t="str">
        <f>IF(AW232="","",VLOOKUP(AW232,'シフト記号表（勤務時間帯）'!$C$6:$U$35,19,FALSE))</f>
        <v/>
      </c>
      <c r="AX234" s="1016">
        <f>IF($BB$3="４週",SUM(S234:AT234),IF($BB$3="暦月",SUM(S234:AW234),""))</f>
        <v>0</v>
      </c>
      <c r="AY234" s="1017"/>
      <c r="AZ234" s="1018">
        <f>IF($BB$3="４週",AX234/4,IF($BB$3="暦月",'勤務形態一覧表（100名）'!AX234/('勤務形態一覧表（100名）'!$BB$8/7),""))</f>
        <v>0</v>
      </c>
      <c r="BA234" s="1019"/>
      <c r="BB234" s="1061"/>
      <c r="BC234" s="1030"/>
      <c r="BD234" s="1030"/>
      <c r="BE234" s="1030"/>
      <c r="BF234" s="1031"/>
    </row>
    <row r="235" spans="2:58" ht="20.25" customHeight="1" x14ac:dyDescent="0.2">
      <c r="B235" s="939">
        <f>B232+1</f>
        <v>72</v>
      </c>
      <c r="C235" s="1042"/>
      <c r="D235" s="1043"/>
      <c r="E235" s="1044"/>
      <c r="F235" s="316"/>
      <c r="G235" s="1023"/>
      <c r="H235" s="1025"/>
      <c r="I235" s="955"/>
      <c r="J235" s="955"/>
      <c r="K235" s="956"/>
      <c r="L235" s="1026"/>
      <c r="M235" s="1027"/>
      <c r="N235" s="1027"/>
      <c r="O235" s="1028"/>
      <c r="P235" s="1032" t="s">
        <v>777</v>
      </c>
      <c r="Q235" s="1033"/>
      <c r="R235" s="1034"/>
      <c r="S235" s="366"/>
      <c r="T235" s="367"/>
      <c r="U235" s="367"/>
      <c r="V235" s="367"/>
      <c r="W235" s="367"/>
      <c r="X235" s="367"/>
      <c r="Y235" s="368"/>
      <c r="Z235" s="366"/>
      <c r="AA235" s="367"/>
      <c r="AB235" s="367"/>
      <c r="AC235" s="367"/>
      <c r="AD235" s="367"/>
      <c r="AE235" s="367"/>
      <c r="AF235" s="368"/>
      <c r="AG235" s="366"/>
      <c r="AH235" s="367"/>
      <c r="AI235" s="367"/>
      <c r="AJ235" s="367"/>
      <c r="AK235" s="367"/>
      <c r="AL235" s="367"/>
      <c r="AM235" s="368"/>
      <c r="AN235" s="366"/>
      <c r="AO235" s="367"/>
      <c r="AP235" s="367"/>
      <c r="AQ235" s="367"/>
      <c r="AR235" s="367"/>
      <c r="AS235" s="367"/>
      <c r="AT235" s="368"/>
      <c r="AU235" s="366"/>
      <c r="AV235" s="367"/>
      <c r="AW235" s="367"/>
      <c r="AX235" s="1109"/>
      <c r="AY235" s="1110"/>
      <c r="AZ235" s="1111"/>
      <c r="BA235" s="1112"/>
      <c r="BB235" s="1059"/>
      <c r="BC235" s="1027"/>
      <c r="BD235" s="1027"/>
      <c r="BE235" s="1027"/>
      <c r="BF235" s="1028"/>
    </row>
    <row r="236" spans="2:58" ht="20.25" customHeight="1" x14ac:dyDescent="0.2">
      <c r="B236" s="939"/>
      <c r="C236" s="1045"/>
      <c r="D236" s="1046"/>
      <c r="E236" s="1047"/>
      <c r="F236" s="308"/>
      <c r="G236" s="950"/>
      <c r="H236" s="954"/>
      <c r="I236" s="955"/>
      <c r="J236" s="955"/>
      <c r="K236" s="956"/>
      <c r="L236" s="960"/>
      <c r="M236" s="961"/>
      <c r="N236" s="961"/>
      <c r="O236" s="962"/>
      <c r="P236" s="1006" t="s">
        <v>520</v>
      </c>
      <c r="Q236" s="1007"/>
      <c r="R236" s="1008"/>
      <c r="S236" s="309" t="str">
        <f>IF(S235="","",VLOOKUP(S235,'シフト記号表（勤務時間帯）'!$C$6:$K$35,9,FALSE))</f>
        <v/>
      </c>
      <c r="T236" s="310" t="str">
        <f>IF(T235="","",VLOOKUP(T235,'シフト記号表（勤務時間帯）'!$C$6:$K$35,9,FALSE))</f>
        <v/>
      </c>
      <c r="U236" s="310" t="str">
        <f>IF(U235="","",VLOOKUP(U235,'シフト記号表（勤務時間帯）'!$C$6:$K$35,9,FALSE))</f>
        <v/>
      </c>
      <c r="V236" s="310" t="str">
        <f>IF(V235="","",VLOOKUP(V235,'シフト記号表（勤務時間帯）'!$C$6:$K$35,9,FALSE))</f>
        <v/>
      </c>
      <c r="W236" s="310" t="str">
        <f>IF(W235="","",VLOOKUP(W235,'シフト記号表（勤務時間帯）'!$C$6:$K$35,9,FALSE))</f>
        <v/>
      </c>
      <c r="X236" s="310" t="str">
        <f>IF(X235="","",VLOOKUP(X235,'シフト記号表（勤務時間帯）'!$C$6:$K$35,9,FALSE))</f>
        <v/>
      </c>
      <c r="Y236" s="311" t="str">
        <f>IF(Y235="","",VLOOKUP(Y235,'シフト記号表（勤務時間帯）'!$C$6:$K$35,9,FALSE))</f>
        <v/>
      </c>
      <c r="Z236" s="309" t="str">
        <f>IF(Z235="","",VLOOKUP(Z235,'シフト記号表（勤務時間帯）'!$C$6:$K$35,9,FALSE))</f>
        <v/>
      </c>
      <c r="AA236" s="310" t="str">
        <f>IF(AA235="","",VLOOKUP(AA235,'シフト記号表（勤務時間帯）'!$C$6:$K$35,9,FALSE))</f>
        <v/>
      </c>
      <c r="AB236" s="310" t="str">
        <f>IF(AB235="","",VLOOKUP(AB235,'シフト記号表（勤務時間帯）'!$C$6:$K$35,9,FALSE))</f>
        <v/>
      </c>
      <c r="AC236" s="310" t="str">
        <f>IF(AC235="","",VLOOKUP(AC235,'シフト記号表（勤務時間帯）'!$C$6:$K$35,9,FALSE))</f>
        <v/>
      </c>
      <c r="AD236" s="310" t="str">
        <f>IF(AD235="","",VLOOKUP(AD235,'シフト記号表（勤務時間帯）'!$C$6:$K$35,9,FALSE))</f>
        <v/>
      </c>
      <c r="AE236" s="310" t="str">
        <f>IF(AE235="","",VLOOKUP(AE235,'シフト記号表（勤務時間帯）'!$C$6:$K$35,9,FALSE))</f>
        <v/>
      </c>
      <c r="AF236" s="311" t="str">
        <f>IF(AF235="","",VLOOKUP(AF235,'シフト記号表（勤務時間帯）'!$C$6:$K$35,9,FALSE))</f>
        <v/>
      </c>
      <c r="AG236" s="309" t="str">
        <f>IF(AG235="","",VLOOKUP(AG235,'シフト記号表（勤務時間帯）'!$C$6:$K$35,9,FALSE))</f>
        <v/>
      </c>
      <c r="AH236" s="310" t="str">
        <f>IF(AH235="","",VLOOKUP(AH235,'シフト記号表（勤務時間帯）'!$C$6:$K$35,9,FALSE))</f>
        <v/>
      </c>
      <c r="AI236" s="310" t="str">
        <f>IF(AI235="","",VLOOKUP(AI235,'シフト記号表（勤務時間帯）'!$C$6:$K$35,9,FALSE))</f>
        <v/>
      </c>
      <c r="AJ236" s="310" t="str">
        <f>IF(AJ235="","",VLOOKUP(AJ235,'シフト記号表（勤務時間帯）'!$C$6:$K$35,9,FALSE))</f>
        <v/>
      </c>
      <c r="AK236" s="310" t="str">
        <f>IF(AK235="","",VLOOKUP(AK235,'シフト記号表（勤務時間帯）'!$C$6:$K$35,9,FALSE))</f>
        <v/>
      </c>
      <c r="AL236" s="310" t="str">
        <f>IF(AL235="","",VLOOKUP(AL235,'シフト記号表（勤務時間帯）'!$C$6:$K$35,9,FALSE))</f>
        <v/>
      </c>
      <c r="AM236" s="311" t="str">
        <f>IF(AM235="","",VLOOKUP(AM235,'シフト記号表（勤務時間帯）'!$C$6:$K$35,9,FALSE))</f>
        <v/>
      </c>
      <c r="AN236" s="309" t="str">
        <f>IF(AN235="","",VLOOKUP(AN235,'シフト記号表（勤務時間帯）'!$C$6:$K$35,9,FALSE))</f>
        <v/>
      </c>
      <c r="AO236" s="310" t="str">
        <f>IF(AO235="","",VLOOKUP(AO235,'シフト記号表（勤務時間帯）'!$C$6:$K$35,9,FALSE))</f>
        <v/>
      </c>
      <c r="AP236" s="310" t="str">
        <f>IF(AP235="","",VLOOKUP(AP235,'シフト記号表（勤務時間帯）'!$C$6:$K$35,9,FALSE))</f>
        <v/>
      </c>
      <c r="AQ236" s="310" t="str">
        <f>IF(AQ235="","",VLOOKUP(AQ235,'シフト記号表（勤務時間帯）'!$C$6:$K$35,9,FALSE))</f>
        <v/>
      </c>
      <c r="AR236" s="310" t="str">
        <f>IF(AR235="","",VLOOKUP(AR235,'シフト記号表（勤務時間帯）'!$C$6:$K$35,9,FALSE))</f>
        <v/>
      </c>
      <c r="AS236" s="310" t="str">
        <f>IF(AS235="","",VLOOKUP(AS235,'シフト記号表（勤務時間帯）'!$C$6:$K$35,9,FALSE))</f>
        <v/>
      </c>
      <c r="AT236" s="311" t="str">
        <f>IF(AT235="","",VLOOKUP(AT235,'シフト記号表（勤務時間帯）'!$C$6:$K$35,9,FALSE))</f>
        <v/>
      </c>
      <c r="AU236" s="309" t="str">
        <f>IF(AU235="","",VLOOKUP(AU235,'シフト記号表（勤務時間帯）'!$C$6:$K$35,9,FALSE))</f>
        <v/>
      </c>
      <c r="AV236" s="310" t="str">
        <f>IF(AV235="","",VLOOKUP(AV235,'シフト記号表（勤務時間帯）'!$C$6:$K$35,9,FALSE))</f>
        <v/>
      </c>
      <c r="AW236" s="310" t="str">
        <f>IF(AW235="","",VLOOKUP(AW235,'シフト記号表（勤務時間帯）'!$C$6:$K$35,9,FALSE))</f>
        <v/>
      </c>
      <c r="AX236" s="1009">
        <f>IF($BB$3="４週",SUM(S236:AT236),IF($BB$3="暦月",SUM(S236:AW236),""))</f>
        <v>0</v>
      </c>
      <c r="AY236" s="1010"/>
      <c r="AZ236" s="1011">
        <f>IF($BB$3="４週",AX236/4,IF($BB$3="暦月",'勤務形態一覧表（100名）'!AX236/('勤務形態一覧表（100名）'!$BB$8/7),""))</f>
        <v>0</v>
      </c>
      <c r="BA236" s="1012"/>
      <c r="BB236" s="1060"/>
      <c r="BC236" s="961"/>
      <c r="BD236" s="961"/>
      <c r="BE236" s="961"/>
      <c r="BF236" s="962"/>
    </row>
    <row r="237" spans="2:58" ht="20.25" customHeight="1" x14ac:dyDescent="0.2">
      <c r="B237" s="939"/>
      <c r="C237" s="1048"/>
      <c r="D237" s="1049"/>
      <c r="E237" s="1050"/>
      <c r="F237" s="369">
        <f>C235</f>
        <v>0</v>
      </c>
      <c r="G237" s="1024"/>
      <c r="H237" s="954"/>
      <c r="I237" s="955"/>
      <c r="J237" s="955"/>
      <c r="K237" s="956"/>
      <c r="L237" s="1029"/>
      <c r="M237" s="1030"/>
      <c r="N237" s="1030"/>
      <c r="O237" s="1031"/>
      <c r="P237" s="1013" t="s">
        <v>521</v>
      </c>
      <c r="Q237" s="1014"/>
      <c r="R237" s="1015"/>
      <c r="S237" s="313" t="str">
        <f>IF(S235="","",VLOOKUP(S235,'シフト記号表（勤務時間帯）'!$C$6:$U$35,19,FALSE))</f>
        <v/>
      </c>
      <c r="T237" s="314" t="str">
        <f>IF(T235="","",VLOOKUP(T235,'シフト記号表（勤務時間帯）'!$C$6:$U$35,19,FALSE))</f>
        <v/>
      </c>
      <c r="U237" s="314" t="str">
        <f>IF(U235="","",VLOOKUP(U235,'シフト記号表（勤務時間帯）'!$C$6:$U$35,19,FALSE))</f>
        <v/>
      </c>
      <c r="V237" s="314" t="str">
        <f>IF(V235="","",VLOOKUP(V235,'シフト記号表（勤務時間帯）'!$C$6:$U$35,19,FALSE))</f>
        <v/>
      </c>
      <c r="W237" s="314" t="str">
        <f>IF(W235="","",VLOOKUP(W235,'シフト記号表（勤務時間帯）'!$C$6:$U$35,19,FALSE))</f>
        <v/>
      </c>
      <c r="X237" s="314" t="str">
        <f>IF(X235="","",VLOOKUP(X235,'シフト記号表（勤務時間帯）'!$C$6:$U$35,19,FALSE))</f>
        <v/>
      </c>
      <c r="Y237" s="315" t="str">
        <f>IF(Y235="","",VLOOKUP(Y235,'シフト記号表（勤務時間帯）'!$C$6:$U$35,19,FALSE))</f>
        <v/>
      </c>
      <c r="Z237" s="313" t="str">
        <f>IF(Z235="","",VLOOKUP(Z235,'シフト記号表（勤務時間帯）'!$C$6:$U$35,19,FALSE))</f>
        <v/>
      </c>
      <c r="AA237" s="314" t="str">
        <f>IF(AA235="","",VLOOKUP(AA235,'シフト記号表（勤務時間帯）'!$C$6:$U$35,19,FALSE))</f>
        <v/>
      </c>
      <c r="AB237" s="314" t="str">
        <f>IF(AB235="","",VLOOKUP(AB235,'シフト記号表（勤務時間帯）'!$C$6:$U$35,19,FALSE))</f>
        <v/>
      </c>
      <c r="AC237" s="314" t="str">
        <f>IF(AC235="","",VLOOKUP(AC235,'シフト記号表（勤務時間帯）'!$C$6:$U$35,19,FALSE))</f>
        <v/>
      </c>
      <c r="AD237" s="314" t="str">
        <f>IF(AD235="","",VLOOKUP(AD235,'シフト記号表（勤務時間帯）'!$C$6:$U$35,19,FALSE))</f>
        <v/>
      </c>
      <c r="AE237" s="314" t="str">
        <f>IF(AE235="","",VLOOKUP(AE235,'シフト記号表（勤務時間帯）'!$C$6:$U$35,19,FALSE))</f>
        <v/>
      </c>
      <c r="AF237" s="315" t="str">
        <f>IF(AF235="","",VLOOKUP(AF235,'シフト記号表（勤務時間帯）'!$C$6:$U$35,19,FALSE))</f>
        <v/>
      </c>
      <c r="AG237" s="313" t="str">
        <f>IF(AG235="","",VLOOKUP(AG235,'シフト記号表（勤務時間帯）'!$C$6:$U$35,19,FALSE))</f>
        <v/>
      </c>
      <c r="AH237" s="314" t="str">
        <f>IF(AH235="","",VLOOKUP(AH235,'シフト記号表（勤務時間帯）'!$C$6:$U$35,19,FALSE))</f>
        <v/>
      </c>
      <c r="AI237" s="314" t="str">
        <f>IF(AI235="","",VLOOKUP(AI235,'シフト記号表（勤務時間帯）'!$C$6:$U$35,19,FALSE))</f>
        <v/>
      </c>
      <c r="AJ237" s="314" t="str">
        <f>IF(AJ235="","",VLOOKUP(AJ235,'シフト記号表（勤務時間帯）'!$C$6:$U$35,19,FALSE))</f>
        <v/>
      </c>
      <c r="AK237" s="314" t="str">
        <f>IF(AK235="","",VLOOKUP(AK235,'シフト記号表（勤務時間帯）'!$C$6:$U$35,19,FALSE))</f>
        <v/>
      </c>
      <c r="AL237" s="314" t="str">
        <f>IF(AL235="","",VLOOKUP(AL235,'シフト記号表（勤務時間帯）'!$C$6:$U$35,19,FALSE))</f>
        <v/>
      </c>
      <c r="AM237" s="315" t="str">
        <f>IF(AM235="","",VLOOKUP(AM235,'シフト記号表（勤務時間帯）'!$C$6:$U$35,19,FALSE))</f>
        <v/>
      </c>
      <c r="AN237" s="313" t="str">
        <f>IF(AN235="","",VLOOKUP(AN235,'シフト記号表（勤務時間帯）'!$C$6:$U$35,19,FALSE))</f>
        <v/>
      </c>
      <c r="AO237" s="314" t="str">
        <f>IF(AO235="","",VLOOKUP(AO235,'シフト記号表（勤務時間帯）'!$C$6:$U$35,19,FALSE))</f>
        <v/>
      </c>
      <c r="AP237" s="314" t="str">
        <f>IF(AP235="","",VLOOKUP(AP235,'シフト記号表（勤務時間帯）'!$C$6:$U$35,19,FALSE))</f>
        <v/>
      </c>
      <c r="AQ237" s="314" t="str">
        <f>IF(AQ235="","",VLOOKUP(AQ235,'シフト記号表（勤務時間帯）'!$C$6:$U$35,19,FALSE))</f>
        <v/>
      </c>
      <c r="AR237" s="314" t="str">
        <f>IF(AR235="","",VLOOKUP(AR235,'シフト記号表（勤務時間帯）'!$C$6:$U$35,19,FALSE))</f>
        <v/>
      </c>
      <c r="AS237" s="314" t="str">
        <f>IF(AS235="","",VLOOKUP(AS235,'シフト記号表（勤務時間帯）'!$C$6:$U$35,19,FALSE))</f>
        <v/>
      </c>
      <c r="AT237" s="315" t="str">
        <f>IF(AT235="","",VLOOKUP(AT235,'シフト記号表（勤務時間帯）'!$C$6:$U$35,19,FALSE))</f>
        <v/>
      </c>
      <c r="AU237" s="313" t="str">
        <f>IF(AU235="","",VLOOKUP(AU235,'シフト記号表（勤務時間帯）'!$C$6:$U$35,19,FALSE))</f>
        <v/>
      </c>
      <c r="AV237" s="314" t="str">
        <f>IF(AV235="","",VLOOKUP(AV235,'シフト記号表（勤務時間帯）'!$C$6:$U$35,19,FALSE))</f>
        <v/>
      </c>
      <c r="AW237" s="314" t="str">
        <f>IF(AW235="","",VLOOKUP(AW235,'シフト記号表（勤務時間帯）'!$C$6:$U$35,19,FALSE))</f>
        <v/>
      </c>
      <c r="AX237" s="1016">
        <f>IF($BB$3="４週",SUM(S237:AT237),IF($BB$3="暦月",SUM(S237:AW237),""))</f>
        <v>0</v>
      </c>
      <c r="AY237" s="1017"/>
      <c r="AZ237" s="1018">
        <f>IF($BB$3="４週",AX237/4,IF($BB$3="暦月",'勤務形態一覧表（100名）'!AX237/('勤務形態一覧表（100名）'!$BB$8/7),""))</f>
        <v>0</v>
      </c>
      <c r="BA237" s="1019"/>
      <c r="BB237" s="1061"/>
      <c r="BC237" s="1030"/>
      <c r="BD237" s="1030"/>
      <c r="BE237" s="1030"/>
      <c r="BF237" s="1031"/>
    </row>
    <row r="238" spans="2:58" ht="20.25" customHeight="1" x14ac:dyDescent="0.2">
      <c r="B238" s="939">
        <f>B235+1</f>
        <v>73</v>
      </c>
      <c r="C238" s="1042"/>
      <c r="D238" s="1043"/>
      <c r="E238" s="1044"/>
      <c r="F238" s="316"/>
      <c r="G238" s="1023"/>
      <c r="H238" s="1025"/>
      <c r="I238" s="955"/>
      <c r="J238" s="955"/>
      <c r="K238" s="956"/>
      <c r="L238" s="1026"/>
      <c r="M238" s="1027"/>
      <c r="N238" s="1027"/>
      <c r="O238" s="1028"/>
      <c r="P238" s="1032" t="s">
        <v>777</v>
      </c>
      <c r="Q238" s="1033"/>
      <c r="R238" s="1034"/>
      <c r="S238" s="366"/>
      <c r="T238" s="367"/>
      <c r="U238" s="367"/>
      <c r="V238" s="367"/>
      <c r="W238" s="367"/>
      <c r="X238" s="367"/>
      <c r="Y238" s="368"/>
      <c r="Z238" s="366"/>
      <c r="AA238" s="367"/>
      <c r="AB238" s="367"/>
      <c r="AC238" s="367"/>
      <c r="AD238" s="367"/>
      <c r="AE238" s="367"/>
      <c r="AF238" s="368"/>
      <c r="AG238" s="366"/>
      <c r="AH238" s="367"/>
      <c r="AI238" s="367"/>
      <c r="AJ238" s="367"/>
      <c r="AK238" s="367"/>
      <c r="AL238" s="367"/>
      <c r="AM238" s="368"/>
      <c r="AN238" s="366"/>
      <c r="AO238" s="367"/>
      <c r="AP238" s="367"/>
      <c r="AQ238" s="367"/>
      <c r="AR238" s="367"/>
      <c r="AS238" s="367"/>
      <c r="AT238" s="368"/>
      <c r="AU238" s="366"/>
      <c r="AV238" s="367"/>
      <c r="AW238" s="367"/>
      <c r="AX238" s="1109"/>
      <c r="AY238" s="1110"/>
      <c r="AZ238" s="1111"/>
      <c r="BA238" s="1112"/>
      <c r="BB238" s="1059"/>
      <c r="BC238" s="1027"/>
      <c r="BD238" s="1027"/>
      <c r="BE238" s="1027"/>
      <c r="BF238" s="1028"/>
    </row>
    <row r="239" spans="2:58" ht="20.25" customHeight="1" x14ac:dyDescent="0.2">
      <c r="B239" s="939"/>
      <c r="C239" s="1045"/>
      <c r="D239" s="1046"/>
      <c r="E239" s="1047"/>
      <c r="F239" s="308"/>
      <c r="G239" s="950"/>
      <c r="H239" s="954"/>
      <c r="I239" s="955"/>
      <c r="J239" s="955"/>
      <c r="K239" s="956"/>
      <c r="L239" s="960"/>
      <c r="M239" s="961"/>
      <c r="N239" s="961"/>
      <c r="O239" s="962"/>
      <c r="P239" s="1006" t="s">
        <v>520</v>
      </c>
      <c r="Q239" s="1007"/>
      <c r="R239" s="1008"/>
      <c r="S239" s="309" t="str">
        <f>IF(S238="","",VLOOKUP(S238,'シフト記号表（勤務時間帯）'!$C$6:$K$35,9,FALSE))</f>
        <v/>
      </c>
      <c r="T239" s="310" t="str">
        <f>IF(T238="","",VLOOKUP(T238,'シフト記号表（勤務時間帯）'!$C$6:$K$35,9,FALSE))</f>
        <v/>
      </c>
      <c r="U239" s="310" t="str">
        <f>IF(U238="","",VLOOKUP(U238,'シフト記号表（勤務時間帯）'!$C$6:$K$35,9,FALSE))</f>
        <v/>
      </c>
      <c r="V239" s="310" t="str">
        <f>IF(V238="","",VLOOKUP(V238,'シフト記号表（勤務時間帯）'!$C$6:$K$35,9,FALSE))</f>
        <v/>
      </c>
      <c r="W239" s="310" t="str">
        <f>IF(W238="","",VLOOKUP(W238,'シフト記号表（勤務時間帯）'!$C$6:$K$35,9,FALSE))</f>
        <v/>
      </c>
      <c r="X239" s="310" t="str">
        <f>IF(X238="","",VLOOKUP(X238,'シフト記号表（勤務時間帯）'!$C$6:$K$35,9,FALSE))</f>
        <v/>
      </c>
      <c r="Y239" s="311" t="str">
        <f>IF(Y238="","",VLOOKUP(Y238,'シフト記号表（勤務時間帯）'!$C$6:$K$35,9,FALSE))</f>
        <v/>
      </c>
      <c r="Z239" s="309" t="str">
        <f>IF(Z238="","",VLOOKUP(Z238,'シフト記号表（勤務時間帯）'!$C$6:$K$35,9,FALSE))</f>
        <v/>
      </c>
      <c r="AA239" s="310" t="str">
        <f>IF(AA238="","",VLOOKUP(AA238,'シフト記号表（勤務時間帯）'!$C$6:$K$35,9,FALSE))</f>
        <v/>
      </c>
      <c r="AB239" s="310" t="str">
        <f>IF(AB238="","",VLOOKUP(AB238,'シフト記号表（勤務時間帯）'!$C$6:$K$35,9,FALSE))</f>
        <v/>
      </c>
      <c r="AC239" s="310" t="str">
        <f>IF(AC238="","",VLOOKUP(AC238,'シフト記号表（勤務時間帯）'!$C$6:$K$35,9,FALSE))</f>
        <v/>
      </c>
      <c r="AD239" s="310" t="str">
        <f>IF(AD238="","",VLOOKUP(AD238,'シフト記号表（勤務時間帯）'!$C$6:$K$35,9,FALSE))</f>
        <v/>
      </c>
      <c r="AE239" s="310" t="str">
        <f>IF(AE238="","",VLOOKUP(AE238,'シフト記号表（勤務時間帯）'!$C$6:$K$35,9,FALSE))</f>
        <v/>
      </c>
      <c r="AF239" s="311" t="str">
        <f>IF(AF238="","",VLOOKUP(AF238,'シフト記号表（勤務時間帯）'!$C$6:$K$35,9,FALSE))</f>
        <v/>
      </c>
      <c r="AG239" s="309" t="str">
        <f>IF(AG238="","",VLOOKUP(AG238,'シフト記号表（勤務時間帯）'!$C$6:$K$35,9,FALSE))</f>
        <v/>
      </c>
      <c r="AH239" s="310" t="str">
        <f>IF(AH238="","",VLOOKUP(AH238,'シフト記号表（勤務時間帯）'!$C$6:$K$35,9,FALSE))</f>
        <v/>
      </c>
      <c r="AI239" s="310" t="str">
        <f>IF(AI238="","",VLOOKUP(AI238,'シフト記号表（勤務時間帯）'!$C$6:$K$35,9,FALSE))</f>
        <v/>
      </c>
      <c r="AJ239" s="310" t="str">
        <f>IF(AJ238="","",VLOOKUP(AJ238,'シフト記号表（勤務時間帯）'!$C$6:$K$35,9,FALSE))</f>
        <v/>
      </c>
      <c r="AK239" s="310" t="str">
        <f>IF(AK238="","",VLOOKUP(AK238,'シフト記号表（勤務時間帯）'!$C$6:$K$35,9,FALSE))</f>
        <v/>
      </c>
      <c r="AL239" s="310" t="str">
        <f>IF(AL238="","",VLOOKUP(AL238,'シフト記号表（勤務時間帯）'!$C$6:$K$35,9,FALSE))</f>
        <v/>
      </c>
      <c r="AM239" s="311" t="str">
        <f>IF(AM238="","",VLOOKUP(AM238,'シフト記号表（勤務時間帯）'!$C$6:$K$35,9,FALSE))</f>
        <v/>
      </c>
      <c r="AN239" s="309" t="str">
        <f>IF(AN238="","",VLOOKUP(AN238,'シフト記号表（勤務時間帯）'!$C$6:$K$35,9,FALSE))</f>
        <v/>
      </c>
      <c r="AO239" s="310" t="str">
        <f>IF(AO238="","",VLOOKUP(AO238,'シフト記号表（勤務時間帯）'!$C$6:$K$35,9,FALSE))</f>
        <v/>
      </c>
      <c r="AP239" s="310" t="str">
        <f>IF(AP238="","",VLOOKUP(AP238,'シフト記号表（勤務時間帯）'!$C$6:$K$35,9,FALSE))</f>
        <v/>
      </c>
      <c r="AQ239" s="310" t="str">
        <f>IF(AQ238="","",VLOOKUP(AQ238,'シフト記号表（勤務時間帯）'!$C$6:$K$35,9,FALSE))</f>
        <v/>
      </c>
      <c r="AR239" s="310" t="str">
        <f>IF(AR238="","",VLOOKUP(AR238,'シフト記号表（勤務時間帯）'!$C$6:$K$35,9,FALSE))</f>
        <v/>
      </c>
      <c r="AS239" s="310" t="str">
        <f>IF(AS238="","",VLOOKUP(AS238,'シフト記号表（勤務時間帯）'!$C$6:$K$35,9,FALSE))</f>
        <v/>
      </c>
      <c r="AT239" s="311" t="str">
        <f>IF(AT238="","",VLOOKUP(AT238,'シフト記号表（勤務時間帯）'!$C$6:$K$35,9,FALSE))</f>
        <v/>
      </c>
      <c r="AU239" s="309" t="str">
        <f>IF(AU238="","",VLOOKUP(AU238,'シフト記号表（勤務時間帯）'!$C$6:$K$35,9,FALSE))</f>
        <v/>
      </c>
      <c r="AV239" s="310" t="str">
        <f>IF(AV238="","",VLOOKUP(AV238,'シフト記号表（勤務時間帯）'!$C$6:$K$35,9,FALSE))</f>
        <v/>
      </c>
      <c r="AW239" s="310" t="str">
        <f>IF(AW238="","",VLOOKUP(AW238,'シフト記号表（勤務時間帯）'!$C$6:$K$35,9,FALSE))</f>
        <v/>
      </c>
      <c r="AX239" s="1009">
        <f>IF($BB$3="４週",SUM(S239:AT239),IF($BB$3="暦月",SUM(S239:AW239),""))</f>
        <v>0</v>
      </c>
      <c r="AY239" s="1010"/>
      <c r="AZ239" s="1011">
        <f>IF($BB$3="４週",AX239/4,IF($BB$3="暦月",'勤務形態一覧表（100名）'!AX239/('勤務形態一覧表（100名）'!$BB$8/7),""))</f>
        <v>0</v>
      </c>
      <c r="BA239" s="1012"/>
      <c r="BB239" s="1060"/>
      <c r="BC239" s="961"/>
      <c r="BD239" s="961"/>
      <c r="BE239" s="961"/>
      <c r="BF239" s="962"/>
    </row>
    <row r="240" spans="2:58" ht="20.25" customHeight="1" x14ac:dyDescent="0.2">
      <c r="B240" s="939"/>
      <c r="C240" s="1048"/>
      <c r="D240" s="1049"/>
      <c r="E240" s="1050"/>
      <c r="F240" s="369">
        <f>C238</f>
        <v>0</v>
      </c>
      <c r="G240" s="1024"/>
      <c r="H240" s="954"/>
      <c r="I240" s="955"/>
      <c r="J240" s="955"/>
      <c r="K240" s="956"/>
      <c r="L240" s="1029"/>
      <c r="M240" s="1030"/>
      <c r="N240" s="1030"/>
      <c r="O240" s="1031"/>
      <c r="P240" s="1013" t="s">
        <v>521</v>
      </c>
      <c r="Q240" s="1014"/>
      <c r="R240" s="1015"/>
      <c r="S240" s="313" t="str">
        <f>IF(S238="","",VLOOKUP(S238,'シフト記号表（勤務時間帯）'!$C$6:$U$35,19,FALSE))</f>
        <v/>
      </c>
      <c r="T240" s="314" t="str">
        <f>IF(T238="","",VLOOKUP(T238,'シフト記号表（勤務時間帯）'!$C$6:$U$35,19,FALSE))</f>
        <v/>
      </c>
      <c r="U240" s="314" t="str">
        <f>IF(U238="","",VLOOKUP(U238,'シフト記号表（勤務時間帯）'!$C$6:$U$35,19,FALSE))</f>
        <v/>
      </c>
      <c r="V240" s="314" t="str">
        <f>IF(V238="","",VLOOKUP(V238,'シフト記号表（勤務時間帯）'!$C$6:$U$35,19,FALSE))</f>
        <v/>
      </c>
      <c r="W240" s="314" t="str">
        <f>IF(W238="","",VLOOKUP(W238,'シフト記号表（勤務時間帯）'!$C$6:$U$35,19,FALSE))</f>
        <v/>
      </c>
      <c r="X240" s="314" t="str">
        <f>IF(X238="","",VLOOKUP(X238,'シフト記号表（勤務時間帯）'!$C$6:$U$35,19,FALSE))</f>
        <v/>
      </c>
      <c r="Y240" s="315" t="str">
        <f>IF(Y238="","",VLOOKUP(Y238,'シフト記号表（勤務時間帯）'!$C$6:$U$35,19,FALSE))</f>
        <v/>
      </c>
      <c r="Z240" s="313" t="str">
        <f>IF(Z238="","",VLOOKUP(Z238,'シフト記号表（勤務時間帯）'!$C$6:$U$35,19,FALSE))</f>
        <v/>
      </c>
      <c r="AA240" s="314" t="str">
        <f>IF(AA238="","",VLOOKUP(AA238,'シフト記号表（勤務時間帯）'!$C$6:$U$35,19,FALSE))</f>
        <v/>
      </c>
      <c r="AB240" s="314" t="str">
        <f>IF(AB238="","",VLOOKUP(AB238,'シフト記号表（勤務時間帯）'!$C$6:$U$35,19,FALSE))</f>
        <v/>
      </c>
      <c r="AC240" s="314" t="str">
        <f>IF(AC238="","",VLOOKUP(AC238,'シフト記号表（勤務時間帯）'!$C$6:$U$35,19,FALSE))</f>
        <v/>
      </c>
      <c r="AD240" s="314" t="str">
        <f>IF(AD238="","",VLOOKUP(AD238,'シフト記号表（勤務時間帯）'!$C$6:$U$35,19,FALSE))</f>
        <v/>
      </c>
      <c r="AE240" s="314" t="str">
        <f>IF(AE238="","",VLOOKUP(AE238,'シフト記号表（勤務時間帯）'!$C$6:$U$35,19,FALSE))</f>
        <v/>
      </c>
      <c r="AF240" s="315" t="str">
        <f>IF(AF238="","",VLOOKUP(AF238,'シフト記号表（勤務時間帯）'!$C$6:$U$35,19,FALSE))</f>
        <v/>
      </c>
      <c r="AG240" s="313" t="str">
        <f>IF(AG238="","",VLOOKUP(AG238,'シフト記号表（勤務時間帯）'!$C$6:$U$35,19,FALSE))</f>
        <v/>
      </c>
      <c r="AH240" s="314" t="str">
        <f>IF(AH238="","",VLOOKUP(AH238,'シフト記号表（勤務時間帯）'!$C$6:$U$35,19,FALSE))</f>
        <v/>
      </c>
      <c r="AI240" s="314" t="str">
        <f>IF(AI238="","",VLOOKUP(AI238,'シフト記号表（勤務時間帯）'!$C$6:$U$35,19,FALSE))</f>
        <v/>
      </c>
      <c r="AJ240" s="314" t="str">
        <f>IF(AJ238="","",VLOOKUP(AJ238,'シフト記号表（勤務時間帯）'!$C$6:$U$35,19,FALSE))</f>
        <v/>
      </c>
      <c r="AK240" s="314" t="str">
        <f>IF(AK238="","",VLOOKUP(AK238,'シフト記号表（勤務時間帯）'!$C$6:$U$35,19,FALSE))</f>
        <v/>
      </c>
      <c r="AL240" s="314" t="str">
        <f>IF(AL238="","",VLOOKUP(AL238,'シフト記号表（勤務時間帯）'!$C$6:$U$35,19,FALSE))</f>
        <v/>
      </c>
      <c r="AM240" s="315" t="str">
        <f>IF(AM238="","",VLOOKUP(AM238,'シフト記号表（勤務時間帯）'!$C$6:$U$35,19,FALSE))</f>
        <v/>
      </c>
      <c r="AN240" s="313" t="str">
        <f>IF(AN238="","",VLOOKUP(AN238,'シフト記号表（勤務時間帯）'!$C$6:$U$35,19,FALSE))</f>
        <v/>
      </c>
      <c r="AO240" s="314" t="str">
        <f>IF(AO238="","",VLOOKUP(AO238,'シフト記号表（勤務時間帯）'!$C$6:$U$35,19,FALSE))</f>
        <v/>
      </c>
      <c r="AP240" s="314" t="str">
        <f>IF(AP238="","",VLOOKUP(AP238,'シフト記号表（勤務時間帯）'!$C$6:$U$35,19,FALSE))</f>
        <v/>
      </c>
      <c r="AQ240" s="314" t="str">
        <f>IF(AQ238="","",VLOOKUP(AQ238,'シフト記号表（勤務時間帯）'!$C$6:$U$35,19,FALSE))</f>
        <v/>
      </c>
      <c r="AR240" s="314" t="str">
        <f>IF(AR238="","",VLOOKUP(AR238,'シフト記号表（勤務時間帯）'!$C$6:$U$35,19,FALSE))</f>
        <v/>
      </c>
      <c r="AS240" s="314" t="str">
        <f>IF(AS238="","",VLOOKUP(AS238,'シフト記号表（勤務時間帯）'!$C$6:$U$35,19,FALSE))</f>
        <v/>
      </c>
      <c r="AT240" s="315" t="str">
        <f>IF(AT238="","",VLOOKUP(AT238,'シフト記号表（勤務時間帯）'!$C$6:$U$35,19,FALSE))</f>
        <v/>
      </c>
      <c r="AU240" s="313" t="str">
        <f>IF(AU238="","",VLOOKUP(AU238,'シフト記号表（勤務時間帯）'!$C$6:$U$35,19,FALSE))</f>
        <v/>
      </c>
      <c r="AV240" s="314" t="str">
        <f>IF(AV238="","",VLOOKUP(AV238,'シフト記号表（勤務時間帯）'!$C$6:$U$35,19,FALSE))</f>
        <v/>
      </c>
      <c r="AW240" s="314" t="str">
        <f>IF(AW238="","",VLOOKUP(AW238,'シフト記号表（勤務時間帯）'!$C$6:$U$35,19,FALSE))</f>
        <v/>
      </c>
      <c r="AX240" s="1016">
        <f>IF($BB$3="４週",SUM(S240:AT240),IF($BB$3="暦月",SUM(S240:AW240),""))</f>
        <v>0</v>
      </c>
      <c r="AY240" s="1017"/>
      <c r="AZ240" s="1018">
        <f>IF($BB$3="４週",AX240/4,IF($BB$3="暦月",'勤務形態一覧表（100名）'!AX240/('勤務形態一覧表（100名）'!$BB$8/7),""))</f>
        <v>0</v>
      </c>
      <c r="BA240" s="1019"/>
      <c r="BB240" s="1061"/>
      <c r="BC240" s="1030"/>
      <c r="BD240" s="1030"/>
      <c r="BE240" s="1030"/>
      <c r="BF240" s="1031"/>
    </row>
    <row r="241" spans="2:58" ht="20.25" customHeight="1" x14ac:dyDescent="0.2">
      <c r="B241" s="939">
        <f>B238+1</f>
        <v>74</v>
      </c>
      <c r="C241" s="1042"/>
      <c r="D241" s="1043"/>
      <c r="E241" s="1044"/>
      <c r="F241" s="316"/>
      <c r="G241" s="1023"/>
      <c r="H241" s="1025"/>
      <c r="I241" s="955"/>
      <c r="J241" s="955"/>
      <c r="K241" s="956"/>
      <c r="L241" s="1026"/>
      <c r="M241" s="1027"/>
      <c r="N241" s="1027"/>
      <c r="O241" s="1028"/>
      <c r="P241" s="1032" t="s">
        <v>802</v>
      </c>
      <c r="Q241" s="1033"/>
      <c r="R241" s="1034"/>
      <c r="S241" s="366"/>
      <c r="T241" s="367"/>
      <c r="U241" s="367"/>
      <c r="V241" s="367"/>
      <c r="W241" s="367"/>
      <c r="X241" s="367"/>
      <c r="Y241" s="368"/>
      <c r="Z241" s="366"/>
      <c r="AA241" s="367"/>
      <c r="AB241" s="367"/>
      <c r="AC241" s="367"/>
      <c r="AD241" s="367"/>
      <c r="AE241" s="367"/>
      <c r="AF241" s="368"/>
      <c r="AG241" s="366"/>
      <c r="AH241" s="367"/>
      <c r="AI241" s="367"/>
      <c r="AJ241" s="367"/>
      <c r="AK241" s="367"/>
      <c r="AL241" s="367"/>
      <c r="AM241" s="368"/>
      <c r="AN241" s="366"/>
      <c r="AO241" s="367"/>
      <c r="AP241" s="367"/>
      <c r="AQ241" s="367"/>
      <c r="AR241" s="367"/>
      <c r="AS241" s="367"/>
      <c r="AT241" s="368"/>
      <c r="AU241" s="366"/>
      <c r="AV241" s="367"/>
      <c r="AW241" s="367"/>
      <c r="AX241" s="1109"/>
      <c r="AY241" s="1110"/>
      <c r="AZ241" s="1111"/>
      <c r="BA241" s="1112"/>
      <c r="BB241" s="1059"/>
      <c r="BC241" s="1027"/>
      <c r="BD241" s="1027"/>
      <c r="BE241" s="1027"/>
      <c r="BF241" s="1028"/>
    </row>
    <row r="242" spans="2:58" ht="20.25" customHeight="1" x14ac:dyDescent="0.2">
      <c r="B242" s="939"/>
      <c r="C242" s="1045"/>
      <c r="D242" s="1046"/>
      <c r="E242" s="1047"/>
      <c r="F242" s="308"/>
      <c r="G242" s="950"/>
      <c r="H242" s="954"/>
      <c r="I242" s="955"/>
      <c r="J242" s="955"/>
      <c r="K242" s="956"/>
      <c r="L242" s="960"/>
      <c r="M242" s="961"/>
      <c r="N242" s="961"/>
      <c r="O242" s="962"/>
      <c r="P242" s="1006" t="s">
        <v>520</v>
      </c>
      <c r="Q242" s="1007"/>
      <c r="R242" s="1008"/>
      <c r="S242" s="309" t="str">
        <f>IF(S241="","",VLOOKUP(S241,'シフト記号表（勤務時間帯）'!$C$6:$K$35,9,FALSE))</f>
        <v/>
      </c>
      <c r="T242" s="310" t="str">
        <f>IF(T241="","",VLOOKUP(T241,'シフト記号表（勤務時間帯）'!$C$6:$K$35,9,FALSE))</f>
        <v/>
      </c>
      <c r="U242" s="310" t="str">
        <f>IF(U241="","",VLOOKUP(U241,'シフト記号表（勤務時間帯）'!$C$6:$K$35,9,FALSE))</f>
        <v/>
      </c>
      <c r="V242" s="310" t="str">
        <f>IF(V241="","",VLOOKUP(V241,'シフト記号表（勤務時間帯）'!$C$6:$K$35,9,FALSE))</f>
        <v/>
      </c>
      <c r="W242" s="310" t="str">
        <f>IF(W241="","",VLOOKUP(W241,'シフト記号表（勤務時間帯）'!$C$6:$K$35,9,FALSE))</f>
        <v/>
      </c>
      <c r="X242" s="310" t="str">
        <f>IF(X241="","",VLOOKUP(X241,'シフト記号表（勤務時間帯）'!$C$6:$K$35,9,FALSE))</f>
        <v/>
      </c>
      <c r="Y242" s="311" t="str">
        <f>IF(Y241="","",VLOOKUP(Y241,'シフト記号表（勤務時間帯）'!$C$6:$K$35,9,FALSE))</f>
        <v/>
      </c>
      <c r="Z242" s="309" t="str">
        <f>IF(Z241="","",VLOOKUP(Z241,'シフト記号表（勤務時間帯）'!$C$6:$K$35,9,FALSE))</f>
        <v/>
      </c>
      <c r="AA242" s="310" t="str">
        <f>IF(AA241="","",VLOOKUP(AA241,'シフト記号表（勤務時間帯）'!$C$6:$K$35,9,FALSE))</f>
        <v/>
      </c>
      <c r="AB242" s="310" t="str">
        <f>IF(AB241="","",VLOOKUP(AB241,'シフト記号表（勤務時間帯）'!$C$6:$K$35,9,FALSE))</f>
        <v/>
      </c>
      <c r="AC242" s="310" t="str">
        <f>IF(AC241="","",VLOOKUP(AC241,'シフト記号表（勤務時間帯）'!$C$6:$K$35,9,FALSE))</f>
        <v/>
      </c>
      <c r="AD242" s="310" t="str">
        <f>IF(AD241="","",VLOOKUP(AD241,'シフト記号表（勤務時間帯）'!$C$6:$K$35,9,FALSE))</f>
        <v/>
      </c>
      <c r="AE242" s="310" t="str">
        <f>IF(AE241="","",VLOOKUP(AE241,'シフト記号表（勤務時間帯）'!$C$6:$K$35,9,FALSE))</f>
        <v/>
      </c>
      <c r="AF242" s="311" t="str">
        <f>IF(AF241="","",VLOOKUP(AF241,'シフト記号表（勤務時間帯）'!$C$6:$K$35,9,FALSE))</f>
        <v/>
      </c>
      <c r="AG242" s="309" t="str">
        <f>IF(AG241="","",VLOOKUP(AG241,'シフト記号表（勤務時間帯）'!$C$6:$K$35,9,FALSE))</f>
        <v/>
      </c>
      <c r="AH242" s="310" t="str">
        <f>IF(AH241="","",VLOOKUP(AH241,'シフト記号表（勤務時間帯）'!$C$6:$K$35,9,FALSE))</f>
        <v/>
      </c>
      <c r="AI242" s="310" t="str">
        <f>IF(AI241="","",VLOOKUP(AI241,'シフト記号表（勤務時間帯）'!$C$6:$K$35,9,FALSE))</f>
        <v/>
      </c>
      <c r="AJ242" s="310" t="str">
        <f>IF(AJ241="","",VLOOKUP(AJ241,'シフト記号表（勤務時間帯）'!$C$6:$K$35,9,FALSE))</f>
        <v/>
      </c>
      <c r="AK242" s="310" t="str">
        <f>IF(AK241="","",VLOOKUP(AK241,'シフト記号表（勤務時間帯）'!$C$6:$K$35,9,FALSE))</f>
        <v/>
      </c>
      <c r="AL242" s="310" t="str">
        <f>IF(AL241="","",VLOOKUP(AL241,'シフト記号表（勤務時間帯）'!$C$6:$K$35,9,FALSE))</f>
        <v/>
      </c>
      <c r="AM242" s="311" t="str">
        <f>IF(AM241="","",VLOOKUP(AM241,'シフト記号表（勤務時間帯）'!$C$6:$K$35,9,FALSE))</f>
        <v/>
      </c>
      <c r="AN242" s="309" t="str">
        <f>IF(AN241="","",VLOOKUP(AN241,'シフト記号表（勤務時間帯）'!$C$6:$K$35,9,FALSE))</f>
        <v/>
      </c>
      <c r="AO242" s="310" t="str">
        <f>IF(AO241="","",VLOOKUP(AO241,'シフト記号表（勤務時間帯）'!$C$6:$K$35,9,FALSE))</f>
        <v/>
      </c>
      <c r="AP242" s="310" t="str">
        <f>IF(AP241="","",VLOOKUP(AP241,'シフト記号表（勤務時間帯）'!$C$6:$K$35,9,FALSE))</f>
        <v/>
      </c>
      <c r="AQ242" s="310" t="str">
        <f>IF(AQ241="","",VLOOKUP(AQ241,'シフト記号表（勤務時間帯）'!$C$6:$K$35,9,FALSE))</f>
        <v/>
      </c>
      <c r="AR242" s="310" t="str">
        <f>IF(AR241="","",VLOOKUP(AR241,'シフト記号表（勤務時間帯）'!$C$6:$K$35,9,FALSE))</f>
        <v/>
      </c>
      <c r="AS242" s="310" t="str">
        <f>IF(AS241="","",VLOOKUP(AS241,'シフト記号表（勤務時間帯）'!$C$6:$K$35,9,FALSE))</f>
        <v/>
      </c>
      <c r="AT242" s="311" t="str">
        <f>IF(AT241="","",VLOOKUP(AT241,'シフト記号表（勤務時間帯）'!$C$6:$K$35,9,FALSE))</f>
        <v/>
      </c>
      <c r="AU242" s="309" t="str">
        <f>IF(AU241="","",VLOOKUP(AU241,'シフト記号表（勤務時間帯）'!$C$6:$K$35,9,FALSE))</f>
        <v/>
      </c>
      <c r="AV242" s="310" t="str">
        <f>IF(AV241="","",VLOOKUP(AV241,'シフト記号表（勤務時間帯）'!$C$6:$K$35,9,FALSE))</f>
        <v/>
      </c>
      <c r="AW242" s="310" t="str">
        <f>IF(AW241="","",VLOOKUP(AW241,'シフト記号表（勤務時間帯）'!$C$6:$K$35,9,FALSE))</f>
        <v/>
      </c>
      <c r="AX242" s="1009">
        <f>IF($BB$3="４週",SUM(S242:AT242),IF($BB$3="暦月",SUM(S242:AW242),""))</f>
        <v>0</v>
      </c>
      <c r="AY242" s="1010"/>
      <c r="AZ242" s="1011">
        <f>IF($BB$3="４週",AX242/4,IF($BB$3="暦月",'勤務形態一覧表（100名）'!AX242/('勤務形態一覧表（100名）'!$BB$8/7),""))</f>
        <v>0</v>
      </c>
      <c r="BA242" s="1012"/>
      <c r="BB242" s="1060"/>
      <c r="BC242" s="961"/>
      <c r="BD242" s="961"/>
      <c r="BE242" s="961"/>
      <c r="BF242" s="962"/>
    </row>
    <row r="243" spans="2:58" ht="20.25" customHeight="1" x14ac:dyDescent="0.2">
      <c r="B243" s="939"/>
      <c r="C243" s="1048"/>
      <c r="D243" s="1049"/>
      <c r="E243" s="1050"/>
      <c r="F243" s="369">
        <f>C241</f>
        <v>0</v>
      </c>
      <c r="G243" s="1024"/>
      <c r="H243" s="954"/>
      <c r="I243" s="955"/>
      <c r="J243" s="955"/>
      <c r="K243" s="956"/>
      <c r="L243" s="1029"/>
      <c r="M243" s="1030"/>
      <c r="N243" s="1030"/>
      <c r="O243" s="1031"/>
      <c r="P243" s="1013" t="s">
        <v>521</v>
      </c>
      <c r="Q243" s="1014"/>
      <c r="R243" s="1015"/>
      <c r="S243" s="313" t="str">
        <f>IF(S241="","",VLOOKUP(S241,'シフト記号表（勤務時間帯）'!$C$6:$U$35,19,FALSE))</f>
        <v/>
      </c>
      <c r="T243" s="314" t="str">
        <f>IF(T241="","",VLOOKUP(T241,'シフト記号表（勤務時間帯）'!$C$6:$U$35,19,FALSE))</f>
        <v/>
      </c>
      <c r="U243" s="314" t="str">
        <f>IF(U241="","",VLOOKUP(U241,'シフト記号表（勤務時間帯）'!$C$6:$U$35,19,FALSE))</f>
        <v/>
      </c>
      <c r="V243" s="314" t="str">
        <f>IF(V241="","",VLOOKUP(V241,'シフト記号表（勤務時間帯）'!$C$6:$U$35,19,FALSE))</f>
        <v/>
      </c>
      <c r="W243" s="314" t="str">
        <f>IF(W241="","",VLOOKUP(W241,'シフト記号表（勤務時間帯）'!$C$6:$U$35,19,FALSE))</f>
        <v/>
      </c>
      <c r="X243" s="314" t="str">
        <f>IF(X241="","",VLOOKUP(X241,'シフト記号表（勤務時間帯）'!$C$6:$U$35,19,FALSE))</f>
        <v/>
      </c>
      <c r="Y243" s="315" t="str">
        <f>IF(Y241="","",VLOOKUP(Y241,'シフト記号表（勤務時間帯）'!$C$6:$U$35,19,FALSE))</f>
        <v/>
      </c>
      <c r="Z243" s="313" t="str">
        <f>IF(Z241="","",VLOOKUP(Z241,'シフト記号表（勤務時間帯）'!$C$6:$U$35,19,FALSE))</f>
        <v/>
      </c>
      <c r="AA243" s="314" t="str">
        <f>IF(AA241="","",VLOOKUP(AA241,'シフト記号表（勤務時間帯）'!$C$6:$U$35,19,FALSE))</f>
        <v/>
      </c>
      <c r="AB243" s="314" t="str">
        <f>IF(AB241="","",VLOOKUP(AB241,'シフト記号表（勤務時間帯）'!$C$6:$U$35,19,FALSE))</f>
        <v/>
      </c>
      <c r="AC243" s="314" t="str">
        <f>IF(AC241="","",VLOOKUP(AC241,'シフト記号表（勤務時間帯）'!$C$6:$U$35,19,FALSE))</f>
        <v/>
      </c>
      <c r="AD243" s="314" t="str">
        <f>IF(AD241="","",VLOOKUP(AD241,'シフト記号表（勤務時間帯）'!$C$6:$U$35,19,FALSE))</f>
        <v/>
      </c>
      <c r="AE243" s="314" t="str">
        <f>IF(AE241="","",VLOOKUP(AE241,'シフト記号表（勤務時間帯）'!$C$6:$U$35,19,FALSE))</f>
        <v/>
      </c>
      <c r="AF243" s="315" t="str">
        <f>IF(AF241="","",VLOOKUP(AF241,'シフト記号表（勤務時間帯）'!$C$6:$U$35,19,FALSE))</f>
        <v/>
      </c>
      <c r="AG243" s="313" t="str">
        <f>IF(AG241="","",VLOOKUP(AG241,'シフト記号表（勤務時間帯）'!$C$6:$U$35,19,FALSE))</f>
        <v/>
      </c>
      <c r="AH243" s="314" t="str">
        <f>IF(AH241="","",VLOOKUP(AH241,'シフト記号表（勤務時間帯）'!$C$6:$U$35,19,FALSE))</f>
        <v/>
      </c>
      <c r="AI243" s="314" t="str">
        <f>IF(AI241="","",VLOOKUP(AI241,'シフト記号表（勤務時間帯）'!$C$6:$U$35,19,FALSE))</f>
        <v/>
      </c>
      <c r="AJ243" s="314" t="str">
        <f>IF(AJ241="","",VLOOKUP(AJ241,'シフト記号表（勤務時間帯）'!$C$6:$U$35,19,FALSE))</f>
        <v/>
      </c>
      <c r="AK243" s="314" t="str">
        <f>IF(AK241="","",VLOOKUP(AK241,'シフト記号表（勤務時間帯）'!$C$6:$U$35,19,FALSE))</f>
        <v/>
      </c>
      <c r="AL243" s="314" t="str">
        <f>IF(AL241="","",VLOOKUP(AL241,'シフト記号表（勤務時間帯）'!$C$6:$U$35,19,FALSE))</f>
        <v/>
      </c>
      <c r="AM243" s="315" t="str">
        <f>IF(AM241="","",VLOOKUP(AM241,'シフト記号表（勤務時間帯）'!$C$6:$U$35,19,FALSE))</f>
        <v/>
      </c>
      <c r="AN243" s="313" t="str">
        <f>IF(AN241="","",VLOOKUP(AN241,'シフト記号表（勤務時間帯）'!$C$6:$U$35,19,FALSE))</f>
        <v/>
      </c>
      <c r="AO243" s="314" t="str">
        <f>IF(AO241="","",VLOOKUP(AO241,'シフト記号表（勤務時間帯）'!$C$6:$U$35,19,FALSE))</f>
        <v/>
      </c>
      <c r="AP243" s="314" t="str">
        <f>IF(AP241="","",VLOOKUP(AP241,'シフト記号表（勤務時間帯）'!$C$6:$U$35,19,FALSE))</f>
        <v/>
      </c>
      <c r="AQ243" s="314" t="str">
        <f>IF(AQ241="","",VLOOKUP(AQ241,'シフト記号表（勤務時間帯）'!$C$6:$U$35,19,FALSE))</f>
        <v/>
      </c>
      <c r="AR243" s="314" t="str">
        <f>IF(AR241="","",VLOOKUP(AR241,'シフト記号表（勤務時間帯）'!$C$6:$U$35,19,FALSE))</f>
        <v/>
      </c>
      <c r="AS243" s="314" t="str">
        <f>IF(AS241="","",VLOOKUP(AS241,'シフト記号表（勤務時間帯）'!$C$6:$U$35,19,FALSE))</f>
        <v/>
      </c>
      <c r="AT243" s="315" t="str">
        <f>IF(AT241="","",VLOOKUP(AT241,'シフト記号表（勤務時間帯）'!$C$6:$U$35,19,FALSE))</f>
        <v/>
      </c>
      <c r="AU243" s="313" t="str">
        <f>IF(AU241="","",VLOOKUP(AU241,'シフト記号表（勤務時間帯）'!$C$6:$U$35,19,FALSE))</f>
        <v/>
      </c>
      <c r="AV243" s="314" t="str">
        <f>IF(AV241="","",VLOOKUP(AV241,'シフト記号表（勤務時間帯）'!$C$6:$U$35,19,FALSE))</f>
        <v/>
      </c>
      <c r="AW243" s="314" t="str">
        <f>IF(AW241="","",VLOOKUP(AW241,'シフト記号表（勤務時間帯）'!$C$6:$U$35,19,FALSE))</f>
        <v/>
      </c>
      <c r="AX243" s="1016">
        <f>IF($BB$3="４週",SUM(S243:AT243),IF($BB$3="暦月",SUM(S243:AW243),""))</f>
        <v>0</v>
      </c>
      <c r="AY243" s="1017"/>
      <c r="AZ243" s="1018">
        <f>IF($BB$3="４週",AX243/4,IF($BB$3="暦月",'勤務形態一覧表（100名）'!AX243/('勤務形態一覧表（100名）'!$BB$8/7),""))</f>
        <v>0</v>
      </c>
      <c r="BA243" s="1019"/>
      <c r="BB243" s="1061"/>
      <c r="BC243" s="1030"/>
      <c r="BD243" s="1030"/>
      <c r="BE243" s="1030"/>
      <c r="BF243" s="1031"/>
    </row>
    <row r="244" spans="2:58" ht="20.25" customHeight="1" x14ac:dyDescent="0.2">
      <c r="B244" s="939">
        <f>B241+1</f>
        <v>75</v>
      </c>
      <c r="C244" s="1042"/>
      <c r="D244" s="1043"/>
      <c r="E244" s="1044"/>
      <c r="F244" s="316"/>
      <c r="G244" s="1023"/>
      <c r="H244" s="1025"/>
      <c r="I244" s="955"/>
      <c r="J244" s="955"/>
      <c r="K244" s="956"/>
      <c r="L244" s="1026"/>
      <c r="M244" s="1027"/>
      <c r="N244" s="1027"/>
      <c r="O244" s="1028"/>
      <c r="P244" s="1032" t="s">
        <v>802</v>
      </c>
      <c r="Q244" s="1033"/>
      <c r="R244" s="1034"/>
      <c r="S244" s="366"/>
      <c r="T244" s="367"/>
      <c r="U244" s="367"/>
      <c r="V244" s="367"/>
      <c r="W244" s="367"/>
      <c r="X244" s="367"/>
      <c r="Y244" s="368"/>
      <c r="Z244" s="366"/>
      <c r="AA244" s="367"/>
      <c r="AB244" s="367"/>
      <c r="AC244" s="367"/>
      <c r="AD244" s="367"/>
      <c r="AE244" s="367"/>
      <c r="AF244" s="368"/>
      <c r="AG244" s="366"/>
      <c r="AH244" s="367"/>
      <c r="AI244" s="367"/>
      <c r="AJ244" s="367"/>
      <c r="AK244" s="367"/>
      <c r="AL244" s="367"/>
      <c r="AM244" s="368"/>
      <c r="AN244" s="366"/>
      <c r="AO244" s="367"/>
      <c r="AP244" s="367"/>
      <c r="AQ244" s="367"/>
      <c r="AR244" s="367"/>
      <c r="AS244" s="367"/>
      <c r="AT244" s="368"/>
      <c r="AU244" s="366"/>
      <c r="AV244" s="367"/>
      <c r="AW244" s="367"/>
      <c r="AX244" s="1109"/>
      <c r="AY244" s="1110"/>
      <c r="AZ244" s="1111"/>
      <c r="BA244" s="1112"/>
      <c r="BB244" s="1059"/>
      <c r="BC244" s="1027"/>
      <c r="BD244" s="1027"/>
      <c r="BE244" s="1027"/>
      <c r="BF244" s="1028"/>
    </row>
    <row r="245" spans="2:58" ht="20.25" customHeight="1" x14ac:dyDescent="0.2">
      <c r="B245" s="939"/>
      <c r="C245" s="1045"/>
      <c r="D245" s="1046"/>
      <c r="E245" s="1047"/>
      <c r="F245" s="308"/>
      <c r="G245" s="950"/>
      <c r="H245" s="954"/>
      <c r="I245" s="955"/>
      <c r="J245" s="955"/>
      <c r="K245" s="956"/>
      <c r="L245" s="960"/>
      <c r="M245" s="961"/>
      <c r="N245" s="961"/>
      <c r="O245" s="962"/>
      <c r="P245" s="1006" t="s">
        <v>520</v>
      </c>
      <c r="Q245" s="1007"/>
      <c r="R245" s="1008"/>
      <c r="S245" s="309" t="str">
        <f>IF(S244="","",VLOOKUP(S244,'シフト記号表（勤務時間帯）'!$C$6:$K$35,9,FALSE))</f>
        <v/>
      </c>
      <c r="T245" s="310" t="str">
        <f>IF(T244="","",VLOOKUP(T244,'シフト記号表（勤務時間帯）'!$C$6:$K$35,9,FALSE))</f>
        <v/>
      </c>
      <c r="U245" s="310" t="str">
        <f>IF(U244="","",VLOOKUP(U244,'シフト記号表（勤務時間帯）'!$C$6:$K$35,9,FALSE))</f>
        <v/>
      </c>
      <c r="V245" s="310" t="str">
        <f>IF(V244="","",VLOOKUP(V244,'シフト記号表（勤務時間帯）'!$C$6:$K$35,9,FALSE))</f>
        <v/>
      </c>
      <c r="W245" s="310" t="str">
        <f>IF(W244="","",VLOOKUP(W244,'シフト記号表（勤務時間帯）'!$C$6:$K$35,9,FALSE))</f>
        <v/>
      </c>
      <c r="X245" s="310" t="str">
        <f>IF(X244="","",VLOOKUP(X244,'シフト記号表（勤務時間帯）'!$C$6:$K$35,9,FALSE))</f>
        <v/>
      </c>
      <c r="Y245" s="311" t="str">
        <f>IF(Y244="","",VLOOKUP(Y244,'シフト記号表（勤務時間帯）'!$C$6:$K$35,9,FALSE))</f>
        <v/>
      </c>
      <c r="Z245" s="309" t="str">
        <f>IF(Z244="","",VLOOKUP(Z244,'シフト記号表（勤務時間帯）'!$C$6:$K$35,9,FALSE))</f>
        <v/>
      </c>
      <c r="AA245" s="310" t="str">
        <f>IF(AA244="","",VLOOKUP(AA244,'シフト記号表（勤務時間帯）'!$C$6:$K$35,9,FALSE))</f>
        <v/>
      </c>
      <c r="AB245" s="310" t="str">
        <f>IF(AB244="","",VLOOKUP(AB244,'シフト記号表（勤務時間帯）'!$C$6:$K$35,9,FALSE))</f>
        <v/>
      </c>
      <c r="AC245" s="310" t="str">
        <f>IF(AC244="","",VLOOKUP(AC244,'シフト記号表（勤務時間帯）'!$C$6:$K$35,9,FALSE))</f>
        <v/>
      </c>
      <c r="AD245" s="310" t="str">
        <f>IF(AD244="","",VLOOKUP(AD244,'シフト記号表（勤務時間帯）'!$C$6:$K$35,9,FALSE))</f>
        <v/>
      </c>
      <c r="AE245" s="310" t="str">
        <f>IF(AE244="","",VLOOKUP(AE244,'シフト記号表（勤務時間帯）'!$C$6:$K$35,9,FALSE))</f>
        <v/>
      </c>
      <c r="AF245" s="311" t="str">
        <f>IF(AF244="","",VLOOKUP(AF244,'シフト記号表（勤務時間帯）'!$C$6:$K$35,9,FALSE))</f>
        <v/>
      </c>
      <c r="AG245" s="309" t="str">
        <f>IF(AG244="","",VLOOKUP(AG244,'シフト記号表（勤務時間帯）'!$C$6:$K$35,9,FALSE))</f>
        <v/>
      </c>
      <c r="AH245" s="310" t="str">
        <f>IF(AH244="","",VLOOKUP(AH244,'シフト記号表（勤務時間帯）'!$C$6:$K$35,9,FALSE))</f>
        <v/>
      </c>
      <c r="AI245" s="310" t="str">
        <f>IF(AI244="","",VLOOKUP(AI244,'シフト記号表（勤務時間帯）'!$C$6:$K$35,9,FALSE))</f>
        <v/>
      </c>
      <c r="AJ245" s="310" t="str">
        <f>IF(AJ244="","",VLOOKUP(AJ244,'シフト記号表（勤務時間帯）'!$C$6:$K$35,9,FALSE))</f>
        <v/>
      </c>
      <c r="AK245" s="310" t="str">
        <f>IF(AK244="","",VLOOKUP(AK244,'シフト記号表（勤務時間帯）'!$C$6:$K$35,9,FALSE))</f>
        <v/>
      </c>
      <c r="AL245" s="310" t="str">
        <f>IF(AL244="","",VLOOKUP(AL244,'シフト記号表（勤務時間帯）'!$C$6:$K$35,9,FALSE))</f>
        <v/>
      </c>
      <c r="AM245" s="311" t="str">
        <f>IF(AM244="","",VLOOKUP(AM244,'シフト記号表（勤務時間帯）'!$C$6:$K$35,9,FALSE))</f>
        <v/>
      </c>
      <c r="AN245" s="309" t="str">
        <f>IF(AN244="","",VLOOKUP(AN244,'シフト記号表（勤務時間帯）'!$C$6:$K$35,9,FALSE))</f>
        <v/>
      </c>
      <c r="AO245" s="310" t="str">
        <f>IF(AO244="","",VLOOKUP(AO244,'シフト記号表（勤務時間帯）'!$C$6:$K$35,9,FALSE))</f>
        <v/>
      </c>
      <c r="AP245" s="310" t="str">
        <f>IF(AP244="","",VLOOKUP(AP244,'シフト記号表（勤務時間帯）'!$C$6:$K$35,9,FALSE))</f>
        <v/>
      </c>
      <c r="AQ245" s="310" t="str">
        <f>IF(AQ244="","",VLOOKUP(AQ244,'シフト記号表（勤務時間帯）'!$C$6:$K$35,9,FALSE))</f>
        <v/>
      </c>
      <c r="AR245" s="310" t="str">
        <f>IF(AR244="","",VLOOKUP(AR244,'シフト記号表（勤務時間帯）'!$C$6:$K$35,9,FALSE))</f>
        <v/>
      </c>
      <c r="AS245" s="310" t="str">
        <f>IF(AS244="","",VLOOKUP(AS244,'シフト記号表（勤務時間帯）'!$C$6:$K$35,9,FALSE))</f>
        <v/>
      </c>
      <c r="AT245" s="311" t="str">
        <f>IF(AT244="","",VLOOKUP(AT244,'シフト記号表（勤務時間帯）'!$C$6:$K$35,9,FALSE))</f>
        <v/>
      </c>
      <c r="AU245" s="309" t="str">
        <f>IF(AU244="","",VLOOKUP(AU244,'シフト記号表（勤務時間帯）'!$C$6:$K$35,9,FALSE))</f>
        <v/>
      </c>
      <c r="AV245" s="310" t="str">
        <f>IF(AV244="","",VLOOKUP(AV244,'シフト記号表（勤務時間帯）'!$C$6:$K$35,9,FALSE))</f>
        <v/>
      </c>
      <c r="AW245" s="310" t="str">
        <f>IF(AW244="","",VLOOKUP(AW244,'シフト記号表（勤務時間帯）'!$C$6:$K$35,9,FALSE))</f>
        <v/>
      </c>
      <c r="AX245" s="1009">
        <f>IF($BB$3="４週",SUM(S245:AT245),IF($BB$3="暦月",SUM(S245:AW245),""))</f>
        <v>0</v>
      </c>
      <c r="AY245" s="1010"/>
      <c r="AZ245" s="1011">
        <f>IF($BB$3="４週",AX245/4,IF($BB$3="暦月",'勤務形態一覧表（100名）'!AX245/('勤務形態一覧表（100名）'!$BB$8/7),""))</f>
        <v>0</v>
      </c>
      <c r="BA245" s="1012"/>
      <c r="BB245" s="1060"/>
      <c r="BC245" s="961"/>
      <c r="BD245" s="961"/>
      <c r="BE245" s="961"/>
      <c r="BF245" s="962"/>
    </row>
    <row r="246" spans="2:58" ht="20.25" customHeight="1" x14ac:dyDescent="0.2">
      <c r="B246" s="939"/>
      <c r="C246" s="1048"/>
      <c r="D246" s="1049"/>
      <c r="E246" s="1050"/>
      <c r="F246" s="369">
        <f>C244</f>
        <v>0</v>
      </c>
      <c r="G246" s="1024"/>
      <c r="H246" s="954"/>
      <c r="I246" s="955"/>
      <c r="J246" s="955"/>
      <c r="K246" s="956"/>
      <c r="L246" s="1029"/>
      <c r="M246" s="1030"/>
      <c r="N246" s="1030"/>
      <c r="O246" s="1031"/>
      <c r="P246" s="1013" t="s">
        <v>521</v>
      </c>
      <c r="Q246" s="1014"/>
      <c r="R246" s="1015"/>
      <c r="S246" s="313" t="str">
        <f>IF(S244="","",VLOOKUP(S244,'シフト記号表（勤務時間帯）'!$C$6:$U$35,19,FALSE))</f>
        <v/>
      </c>
      <c r="T246" s="314" t="str">
        <f>IF(T244="","",VLOOKUP(T244,'シフト記号表（勤務時間帯）'!$C$6:$U$35,19,FALSE))</f>
        <v/>
      </c>
      <c r="U246" s="314" t="str">
        <f>IF(U244="","",VLOOKUP(U244,'シフト記号表（勤務時間帯）'!$C$6:$U$35,19,FALSE))</f>
        <v/>
      </c>
      <c r="V246" s="314" t="str">
        <f>IF(V244="","",VLOOKUP(V244,'シフト記号表（勤務時間帯）'!$C$6:$U$35,19,FALSE))</f>
        <v/>
      </c>
      <c r="W246" s="314" t="str">
        <f>IF(W244="","",VLOOKUP(W244,'シフト記号表（勤務時間帯）'!$C$6:$U$35,19,FALSE))</f>
        <v/>
      </c>
      <c r="X246" s="314" t="str">
        <f>IF(X244="","",VLOOKUP(X244,'シフト記号表（勤務時間帯）'!$C$6:$U$35,19,FALSE))</f>
        <v/>
      </c>
      <c r="Y246" s="315" t="str">
        <f>IF(Y244="","",VLOOKUP(Y244,'シフト記号表（勤務時間帯）'!$C$6:$U$35,19,FALSE))</f>
        <v/>
      </c>
      <c r="Z246" s="313" t="str">
        <f>IF(Z244="","",VLOOKUP(Z244,'シフト記号表（勤務時間帯）'!$C$6:$U$35,19,FALSE))</f>
        <v/>
      </c>
      <c r="AA246" s="314" t="str">
        <f>IF(AA244="","",VLOOKUP(AA244,'シフト記号表（勤務時間帯）'!$C$6:$U$35,19,FALSE))</f>
        <v/>
      </c>
      <c r="AB246" s="314" t="str">
        <f>IF(AB244="","",VLOOKUP(AB244,'シフト記号表（勤務時間帯）'!$C$6:$U$35,19,FALSE))</f>
        <v/>
      </c>
      <c r="AC246" s="314" t="str">
        <f>IF(AC244="","",VLOOKUP(AC244,'シフト記号表（勤務時間帯）'!$C$6:$U$35,19,FALSE))</f>
        <v/>
      </c>
      <c r="AD246" s="314" t="str">
        <f>IF(AD244="","",VLOOKUP(AD244,'シフト記号表（勤務時間帯）'!$C$6:$U$35,19,FALSE))</f>
        <v/>
      </c>
      <c r="AE246" s="314" t="str">
        <f>IF(AE244="","",VLOOKUP(AE244,'シフト記号表（勤務時間帯）'!$C$6:$U$35,19,FALSE))</f>
        <v/>
      </c>
      <c r="AF246" s="315" t="str">
        <f>IF(AF244="","",VLOOKUP(AF244,'シフト記号表（勤務時間帯）'!$C$6:$U$35,19,FALSE))</f>
        <v/>
      </c>
      <c r="AG246" s="313" t="str">
        <f>IF(AG244="","",VLOOKUP(AG244,'シフト記号表（勤務時間帯）'!$C$6:$U$35,19,FALSE))</f>
        <v/>
      </c>
      <c r="AH246" s="314" t="str">
        <f>IF(AH244="","",VLOOKUP(AH244,'シフト記号表（勤務時間帯）'!$C$6:$U$35,19,FALSE))</f>
        <v/>
      </c>
      <c r="AI246" s="314" t="str">
        <f>IF(AI244="","",VLOOKUP(AI244,'シフト記号表（勤務時間帯）'!$C$6:$U$35,19,FALSE))</f>
        <v/>
      </c>
      <c r="AJ246" s="314" t="str">
        <f>IF(AJ244="","",VLOOKUP(AJ244,'シフト記号表（勤務時間帯）'!$C$6:$U$35,19,FALSE))</f>
        <v/>
      </c>
      <c r="AK246" s="314" t="str">
        <f>IF(AK244="","",VLOOKUP(AK244,'シフト記号表（勤務時間帯）'!$C$6:$U$35,19,FALSE))</f>
        <v/>
      </c>
      <c r="AL246" s="314" t="str">
        <f>IF(AL244="","",VLOOKUP(AL244,'シフト記号表（勤務時間帯）'!$C$6:$U$35,19,FALSE))</f>
        <v/>
      </c>
      <c r="AM246" s="315" t="str">
        <f>IF(AM244="","",VLOOKUP(AM244,'シフト記号表（勤務時間帯）'!$C$6:$U$35,19,FALSE))</f>
        <v/>
      </c>
      <c r="AN246" s="313" t="str">
        <f>IF(AN244="","",VLOOKUP(AN244,'シフト記号表（勤務時間帯）'!$C$6:$U$35,19,FALSE))</f>
        <v/>
      </c>
      <c r="AO246" s="314" t="str">
        <f>IF(AO244="","",VLOOKUP(AO244,'シフト記号表（勤務時間帯）'!$C$6:$U$35,19,FALSE))</f>
        <v/>
      </c>
      <c r="AP246" s="314" t="str">
        <f>IF(AP244="","",VLOOKUP(AP244,'シフト記号表（勤務時間帯）'!$C$6:$U$35,19,FALSE))</f>
        <v/>
      </c>
      <c r="AQ246" s="314" t="str">
        <f>IF(AQ244="","",VLOOKUP(AQ244,'シフト記号表（勤務時間帯）'!$C$6:$U$35,19,FALSE))</f>
        <v/>
      </c>
      <c r="AR246" s="314" t="str">
        <f>IF(AR244="","",VLOOKUP(AR244,'シフト記号表（勤務時間帯）'!$C$6:$U$35,19,FALSE))</f>
        <v/>
      </c>
      <c r="AS246" s="314" t="str">
        <f>IF(AS244="","",VLOOKUP(AS244,'シフト記号表（勤務時間帯）'!$C$6:$U$35,19,FALSE))</f>
        <v/>
      </c>
      <c r="AT246" s="315" t="str">
        <f>IF(AT244="","",VLOOKUP(AT244,'シフト記号表（勤務時間帯）'!$C$6:$U$35,19,FALSE))</f>
        <v/>
      </c>
      <c r="AU246" s="313" t="str">
        <f>IF(AU244="","",VLOOKUP(AU244,'シフト記号表（勤務時間帯）'!$C$6:$U$35,19,FALSE))</f>
        <v/>
      </c>
      <c r="AV246" s="314" t="str">
        <f>IF(AV244="","",VLOOKUP(AV244,'シフト記号表（勤務時間帯）'!$C$6:$U$35,19,FALSE))</f>
        <v/>
      </c>
      <c r="AW246" s="314" t="str">
        <f>IF(AW244="","",VLOOKUP(AW244,'シフト記号表（勤務時間帯）'!$C$6:$U$35,19,FALSE))</f>
        <v/>
      </c>
      <c r="AX246" s="1016">
        <f>IF($BB$3="４週",SUM(S246:AT246),IF($BB$3="暦月",SUM(S246:AW246),""))</f>
        <v>0</v>
      </c>
      <c r="AY246" s="1017"/>
      <c r="AZ246" s="1018">
        <f>IF($BB$3="４週",AX246/4,IF($BB$3="暦月",'勤務形態一覧表（100名）'!AX246/('勤務形態一覧表（100名）'!$BB$8/7),""))</f>
        <v>0</v>
      </c>
      <c r="BA246" s="1019"/>
      <c r="BB246" s="1061"/>
      <c r="BC246" s="1030"/>
      <c r="BD246" s="1030"/>
      <c r="BE246" s="1030"/>
      <c r="BF246" s="1031"/>
    </row>
    <row r="247" spans="2:58" ht="20.25" customHeight="1" x14ac:dyDescent="0.2">
      <c r="B247" s="939">
        <f>B244+1</f>
        <v>76</v>
      </c>
      <c r="C247" s="1042"/>
      <c r="D247" s="1043"/>
      <c r="E247" s="1044"/>
      <c r="F247" s="316"/>
      <c r="G247" s="1023"/>
      <c r="H247" s="1025"/>
      <c r="I247" s="955"/>
      <c r="J247" s="955"/>
      <c r="K247" s="956"/>
      <c r="L247" s="1026"/>
      <c r="M247" s="1027"/>
      <c r="N247" s="1027"/>
      <c r="O247" s="1028"/>
      <c r="P247" s="1032" t="s">
        <v>802</v>
      </c>
      <c r="Q247" s="1033"/>
      <c r="R247" s="1034"/>
      <c r="S247" s="366"/>
      <c r="T247" s="367"/>
      <c r="U247" s="367"/>
      <c r="V247" s="367"/>
      <c r="W247" s="367"/>
      <c r="X247" s="367"/>
      <c r="Y247" s="368"/>
      <c r="Z247" s="366"/>
      <c r="AA247" s="367"/>
      <c r="AB247" s="367"/>
      <c r="AC247" s="367"/>
      <c r="AD247" s="367"/>
      <c r="AE247" s="367"/>
      <c r="AF247" s="368"/>
      <c r="AG247" s="366"/>
      <c r="AH247" s="367"/>
      <c r="AI247" s="367"/>
      <c r="AJ247" s="367"/>
      <c r="AK247" s="367"/>
      <c r="AL247" s="367"/>
      <c r="AM247" s="368"/>
      <c r="AN247" s="366"/>
      <c r="AO247" s="367"/>
      <c r="AP247" s="367"/>
      <c r="AQ247" s="367"/>
      <c r="AR247" s="367"/>
      <c r="AS247" s="367"/>
      <c r="AT247" s="368"/>
      <c r="AU247" s="366"/>
      <c r="AV247" s="367"/>
      <c r="AW247" s="367"/>
      <c r="AX247" s="1109"/>
      <c r="AY247" s="1110"/>
      <c r="AZ247" s="1111"/>
      <c r="BA247" s="1112"/>
      <c r="BB247" s="1059"/>
      <c r="BC247" s="1027"/>
      <c r="BD247" s="1027"/>
      <c r="BE247" s="1027"/>
      <c r="BF247" s="1028"/>
    </row>
    <row r="248" spans="2:58" ht="20.25" customHeight="1" x14ac:dyDescent="0.2">
      <c r="B248" s="939"/>
      <c r="C248" s="1045"/>
      <c r="D248" s="1046"/>
      <c r="E248" s="1047"/>
      <c r="F248" s="308"/>
      <c r="G248" s="950"/>
      <c r="H248" s="954"/>
      <c r="I248" s="955"/>
      <c r="J248" s="955"/>
      <c r="K248" s="956"/>
      <c r="L248" s="960"/>
      <c r="M248" s="961"/>
      <c r="N248" s="961"/>
      <c r="O248" s="962"/>
      <c r="P248" s="1006" t="s">
        <v>520</v>
      </c>
      <c r="Q248" s="1007"/>
      <c r="R248" s="1008"/>
      <c r="S248" s="309" t="str">
        <f>IF(S247="","",VLOOKUP(S247,'シフト記号表（勤務時間帯）'!$C$6:$K$35,9,FALSE))</f>
        <v/>
      </c>
      <c r="T248" s="310" t="str">
        <f>IF(T247="","",VLOOKUP(T247,'シフト記号表（勤務時間帯）'!$C$6:$K$35,9,FALSE))</f>
        <v/>
      </c>
      <c r="U248" s="310" t="str">
        <f>IF(U247="","",VLOOKUP(U247,'シフト記号表（勤務時間帯）'!$C$6:$K$35,9,FALSE))</f>
        <v/>
      </c>
      <c r="V248" s="310" t="str">
        <f>IF(V247="","",VLOOKUP(V247,'シフト記号表（勤務時間帯）'!$C$6:$K$35,9,FALSE))</f>
        <v/>
      </c>
      <c r="W248" s="310" t="str">
        <f>IF(W247="","",VLOOKUP(W247,'シフト記号表（勤務時間帯）'!$C$6:$K$35,9,FALSE))</f>
        <v/>
      </c>
      <c r="X248" s="310" t="str">
        <f>IF(X247="","",VLOOKUP(X247,'シフト記号表（勤務時間帯）'!$C$6:$K$35,9,FALSE))</f>
        <v/>
      </c>
      <c r="Y248" s="311" t="str">
        <f>IF(Y247="","",VLOOKUP(Y247,'シフト記号表（勤務時間帯）'!$C$6:$K$35,9,FALSE))</f>
        <v/>
      </c>
      <c r="Z248" s="309" t="str">
        <f>IF(Z247="","",VLOOKUP(Z247,'シフト記号表（勤務時間帯）'!$C$6:$K$35,9,FALSE))</f>
        <v/>
      </c>
      <c r="AA248" s="310" t="str">
        <f>IF(AA247="","",VLOOKUP(AA247,'シフト記号表（勤務時間帯）'!$C$6:$K$35,9,FALSE))</f>
        <v/>
      </c>
      <c r="AB248" s="310" t="str">
        <f>IF(AB247="","",VLOOKUP(AB247,'シフト記号表（勤務時間帯）'!$C$6:$K$35,9,FALSE))</f>
        <v/>
      </c>
      <c r="AC248" s="310" t="str">
        <f>IF(AC247="","",VLOOKUP(AC247,'シフト記号表（勤務時間帯）'!$C$6:$K$35,9,FALSE))</f>
        <v/>
      </c>
      <c r="AD248" s="310" t="str">
        <f>IF(AD247="","",VLOOKUP(AD247,'シフト記号表（勤務時間帯）'!$C$6:$K$35,9,FALSE))</f>
        <v/>
      </c>
      <c r="AE248" s="310" t="str">
        <f>IF(AE247="","",VLOOKUP(AE247,'シフト記号表（勤務時間帯）'!$C$6:$K$35,9,FALSE))</f>
        <v/>
      </c>
      <c r="AF248" s="311" t="str">
        <f>IF(AF247="","",VLOOKUP(AF247,'シフト記号表（勤務時間帯）'!$C$6:$K$35,9,FALSE))</f>
        <v/>
      </c>
      <c r="AG248" s="309" t="str">
        <f>IF(AG247="","",VLOOKUP(AG247,'シフト記号表（勤務時間帯）'!$C$6:$K$35,9,FALSE))</f>
        <v/>
      </c>
      <c r="AH248" s="310" t="str">
        <f>IF(AH247="","",VLOOKUP(AH247,'シフト記号表（勤務時間帯）'!$C$6:$K$35,9,FALSE))</f>
        <v/>
      </c>
      <c r="AI248" s="310" t="str">
        <f>IF(AI247="","",VLOOKUP(AI247,'シフト記号表（勤務時間帯）'!$C$6:$K$35,9,FALSE))</f>
        <v/>
      </c>
      <c r="AJ248" s="310" t="str">
        <f>IF(AJ247="","",VLOOKUP(AJ247,'シフト記号表（勤務時間帯）'!$C$6:$K$35,9,FALSE))</f>
        <v/>
      </c>
      <c r="AK248" s="310" t="str">
        <f>IF(AK247="","",VLOOKUP(AK247,'シフト記号表（勤務時間帯）'!$C$6:$K$35,9,FALSE))</f>
        <v/>
      </c>
      <c r="AL248" s="310" t="str">
        <f>IF(AL247="","",VLOOKUP(AL247,'シフト記号表（勤務時間帯）'!$C$6:$K$35,9,FALSE))</f>
        <v/>
      </c>
      <c r="AM248" s="311" t="str">
        <f>IF(AM247="","",VLOOKUP(AM247,'シフト記号表（勤務時間帯）'!$C$6:$K$35,9,FALSE))</f>
        <v/>
      </c>
      <c r="AN248" s="309" t="str">
        <f>IF(AN247="","",VLOOKUP(AN247,'シフト記号表（勤務時間帯）'!$C$6:$K$35,9,FALSE))</f>
        <v/>
      </c>
      <c r="AO248" s="310" t="str">
        <f>IF(AO247="","",VLOOKUP(AO247,'シフト記号表（勤務時間帯）'!$C$6:$K$35,9,FALSE))</f>
        <v/>
      </c>
      <c r="AP248" s="310" t="str">
        <f>IF(AP247="","",VLOOKUP(AP247,'シフト記号表（勤務時間帯）'!$C$6:$K$35,9,FALSE))</f>
        <v/>
      </c>
      <c r="AQ248" s="310" t="str">
        <f>IF(AQ247="","",VLOOKUP(AQ247,'シフト記号表（勤務時間帯）'!$C$6:$K$35,9,FALSE))</f>
        <v/>
      </c>
      <c r="AR248" s="310" t="str">
        <f>IF(AR247="","",VLOOKUP(AR247,'シフト記号表（勤務時間帯）'!$C$6:$K$35,9,FALSE))</f>
        <v/>
      </c>
      <c r="AS248" s="310" t="str">
        <f>IF(AS247="","",VLOOKUP(AS247,'シフト記号表（勤務時間帯）'!$C$6:$K$35,9,FALSE))</f>
        <v/>
      </c>
      <c r="AT248" s="311" t="str">
        <f>IF(AT247="","",VLOOKUP(AT247,'シフト記号表（勤務時間帯）'!$C$6:$K$35,9,FALSE))</f>
        <v/>
      </c>
      <c r="AU248" s="309" t="str">
        <f>IF(AU247="","",VLOOKUP(AU247,'シフト記号表（勤務時間帯）'!$C$6:$K$35,9,FALSE))</f>
        <v/>
      </c>
      <c r="AV248" s="310" t="str">
        <f>IF(AV247="","",VLOOKUP(AV247,'シフト記号表（勤務時間帯）'!$C$6:$K$35,9,FALSE))</f>
        <v/>
      </c>
      <c r="AW248" s="310" t="str">
        <f>IF(AW247="","",VLOOKUP(AW247,'シフト記号表（勤務時間帯）'!$C$6:$K$35,9,FALSE))</f>
        <v/>
      </c>
      <c r="AX248" s="1009">
        <f>IF($BB$3="４週",SUM(S248:AT248),IF($BB$3="暦月",SUM(S248:AW248),""))</f>
        <v>0</v>
      </c>
      <c r="AY248" s="1010"/>
      <c r="AZ248" s="1011">
        <f>IF($BB$3="４週",AX248/4,IF($BB$3="暦月",'勤務形態一覧表（100名）'!AX248/('勤務形態一覧表（100名）'!$BB$8/7),""))</f>
        <v>0</v>
      </c>
      <c r="BA248" s="1012"/>
      <c r="BB248" s="1060"/>
      <c r="BC248" s="961"/>
      <c r="BD248" s="961"/>
      <c r="BE248" s="961"/>
      <c r="BF248" s="962"/>
    </row>
    <row r="249" spans="2:58" ht="20.25" customHeight="1" x14ac:dyDescent="0.2">
      <c r="B249" s="939"/>
      <c r="C249" s="1048"/>
      <c r="D249" s="1049"/>
      <c r="E249" s="1050"/>
      <c r="F249" s="369">
        <f>C247</f>
        <v>0</v>
      </c>
      <c r="G249" s="1024"/>
      <c r="H249" s="954"/>
      <c r="I249" s="955"/>
      <c r="J249" s="955"/>
      <c r="K249" s="956"/>
      <c r="L249" s="1029"/>
      <c r="M249" s="1030"/>
      <c r="N249" s="1030"/>
      <c r="O249" s="1031"/>
      <c r="P249" s="1013" t="s">
        <v>521</v>
      </c>
      <c r="Q249" s="1014"/>
      <c r="R249" s="1015"/>
      <c r="S249" s="313" t="str">
        <f>IF(S247="","",VLOOKUP(S247,'シフト記号表（勤務時間帯）'!$C$6:$U$35,19,FALSE))</f>
        <v/>
      </c>
      <c r="T249" s="314" t="str">
        <f>IF(T247="","",VLOOKUP(T247,'シフト記号表（勤務時間帯）'!$C$6:$U$35,19,FALSE))</f>
        <v/>
      </c>
      <c r="U249" s="314" t="str">
        <f>IF(U247="","",VLOOKUP(U247,'シフト記号表（勤務時間帯）'!$C$6:$U$35,19,FALSE))</f>
        <v/>
      </c>
      <c r="V249" s="314" t="str">
        <f>IF(V247="","",VLOOKUP(V247,'シフト記号表（勤務時間帯）'!$C$6:$U$35,19,FALSE))</f>
        <v/>
      </c>
      <c r="W249" s="314" t="str">
        <f>IF(W247="","",VLOOKUP(W247,'シフト記号表（勤務時間帯）'!$C$6:$U$35,19,FALSE))</f>
        <v/>
      </c>
      <c r="X249" s="314" t="str">
        <f>IF(X247="","",VLOOKUP(X247,'シフト記号表（勤務時間帯）'!$C$6:$U$35,19,FALSE))</f>
        <v/>
      </c>
      <c r="Y249" s="315" t="str">
        <f>IF(Y247="","",VLOOKUP(Y247,'シフト記号表（勤務時間帯）'!$C$6:$U$35,19,FALSE))</f>
        <v/>
      </c>
      <c r="Z249" s="313" t="str">
        <f>IF(Z247="","",VLOOKUP(Z247,'シフト記号表（勤務時間帯）'!$C$6:$U$35,19,FALSE))</f>
        <v/>
      </c>
      <c r="AA249" s="314" t="str">
        <f>IF(AA247="","",VLOOKUP(AA247,'シフト記号表（勤務時間帯）'!$C$6:$U$35,19,FALSE))</f>
        <v/>
      </c>
      <c r="AB249" s="314" t="str">
        <f>IF(AB247="","",VLOOKUP(AB247,'シフト記号表（勤務時間帯）'!$C$6:$U$35,19,FALSE))</f>
        <v/>
      </c>
      <c r="AC249" s="314" t="str">
        <f>IF(AC247="","",VLOOKUP(AC247,'シフト記号表（勤務時間帯）'!$C$6:$U$35,19,FALSE))</f>
        <v/>
      </c>
      <c r="AD249" s="314" t="str">
        <f>IF(AD247="","",VLOOKUP(AD247,'シフト記号表（勤務時間帯）'!$C$6:$U$35,19,FALSE))</f>
        <v/>
      </c>
      <c r="AE249" s="314" t="str">
        <f>IF(AE247="","",VLOOKUP(AE247,'シフト記号表（勤務時間帯）'!$C$6:$U$35,19,FALSE))</f>
        <v/>
      </c>
      <c r="AF249" s="315" t="str">
        <f>IF(AF247="","",VLOOKUP(AF247,'シフト記号表（勤務時間帯）'!$C$6:$U$35,19,FALSE))</f>
        <v/>
      </c>
      <c r="AG249" s="313" t="str">
        <f>IF(AG247="","",VLOOKUP(AG247,'シフト記号表（勤務時間帯）'!$C$6:$U$35,19,FALSE))</f>
        <v/>
      </c>
      <c r="AH249" s="314" t="str">
        <f>IF(AH247="","",VLOOKUP(AH247,'シフト記号表（勤務時間帯）'!$C$6:$U$35,19,FALSE))</f>
        <v/>
      </c>
      <c r="AI249" s="314" t="str">
        <f>IF(AI247="","",VLOOKUP(AI247,'シフト記号表（勤務時間帯）'!$C$6:$U$35,19,FALSE))</f>
        <v/>
      </c>
      <c r="AJ249" s="314" t="str">
        <f>IF(AJ247="","",VLOOKUP(AJ247,'シフト記号表（勤務時間帯）'!$C$6:$U$35,19,FALSE))</f>
        <v/>
      </c>
      <c r="AK249" s="314" t="str">
        <f>IF(AK247="","",VLOOKUP(AK247,'シフト記号表（勤務時間帯）'!$C$6:$U$35,19,FALSE))</f>
        <v/>
      </c>
      <c r="AL249" s="314" t="str">
        <f>IF(AL247="","",VLOOKUP(AL247,'シフト記号表（勤務時間帯）'!$C$6:$U$35,19,FALSE))</f>
        <v/>
      </c>
      <c r="AM249" s="315" t="str">
        <f>IF(AM247="","",VLOOKUP(AM247,'シフト記号表（勤務時間帯）'!$C$6:$U$35,19,FALSE))</f>
        <v/>
      </c>
      <c r="AN249" s="313" t="str">
        <f>IF(AN247="","",VLOOKUP(AN247,'シフト記号表（勤務時間帯）'!$C$6:$U$35,19,FALSE))</f>
        <v/>
      </c>
      <c r="AO249" s="314" t="str">
        <f>IF(AO247="","",VLOOKUP(AO247,'シフト記号表（勤務時間帯）'!$C$6:$U$35,19,FALSE))</f>
        <v/>
      </c>
      <c r="AP249" s="314" t="str">
        <f>IF(AP247="","",VLOOKUP(AP247,'シフト記号表（勤務時間帯）'!$C$6:$U$35,19,FALSE))</f>
        <v/>
      </c>
      <c r="AQ249" s="314" t="str">
        <f>IF(AQ247="","",VLOOKUP(AQ247,'シフト記号表（勤務時間帯）'!$C$6:$U$35,19,FALSE))</f>
        <v/>
      </c>
      <c r="AR249" s="314" t="str">
        <f>IF(AR247="","",VLOOKUP(AR247,'シフト記号表（勤務時間帯）'!$C$6:$U$35,19,FALSE))</f>
        <v/>
      </c>
      <c r="AS249" s="314" t="str">
        <f>IF(AS247="","",VLOOKUP(AS247,'シフト記号表（勤務時間帯）'!$C$6:$U$35,19,FALSE))</f>
        <v/>
      </c>
      <c r="AT249" s="315" t="str">
        <f>IF(AT247="","",VLOOKUP(AT247,'シフト記号表（勤務時間帯）'!$C$6:$U$35,19,FALSE))</f>
        <v/>
      </c>
      <c r="AU249" s="313" t="str">
        <f>IF(AU247="","",VLOOKUP(AU247,'シフト記号表（勤務時間帯）'!$C$6:$U$35,19,FALSE))</f>
        <v/>
      </c>
      <c r="AV249" s="314" t="str">
        <f>IF(AV247="","",VLOOKUP(AV247,'シフト記号表（勤務時間帯）'!$C$6:$U$35,19,FALSE))</f>
        <v/>
      </c>
      <c r="AW249" s="314" t="str">
        <f>IF(AW247="","",VLOOKUP(AW247,'シフト記号表（勤務時間帯）'!$C$6:$U$35,19,FALSE))</f>
        <v/>
      </c>
      <c r="AX249" s="1016">
        <f>IF($BB$3="４週",SUM(S249:AT249),IF($BB$3="暦月",SUM(S249:AW249),""))</f>
        <v>0</v>
      </c>
      <c r="AY249" s="1017"/>
      <c r="AZ249" s="1018">
        <f>IF($BB$3="４週",AX249/4,IF($BB$3="暦月",'勤務形態一覧表（100名）'!AX249/('勤務形態一覧表（100名）'!$BB$8/7),""))</f>
        <v>0</v>
      </c>
      <c r="BA249" s="1019"/>
      <c r="BB249" s="1061"/>
      <c r="BC249" s="1030"/>
      <c r="BD249" s="1030"/>
      <c r="BE249" s="1030"/>
      <c r="BF249" s="1031"/>
    </row>
    <row r="250" spans="2:58" ht="20.25" customHeight="1" x14ac:dyDescent="0.2">
      <c r="B250" s="939">
        <f>B247+1</f>
        <v>77</v>
      </c>
      <c r="C250" s="1042"/>
      <c r="D250" s="1043"/>
      <c r="E250" s="1044"/>
      <c r="F250" s="316"/>
      <c r="G250" s="1023"/>
      <c r="H250" s="1025"/>
      <c r="I250" s="955"/>
      <c r="J250" s="955"/>
      <c r="K250" s="956"/>
      <c r="L250" s="1026"/>
      <c r="M250" s="1027"/>
      <c r="N250" s="1027"/>
      <c r="O250" s="1028"/>
      <c r="P250" s="1032" t="s">
        <v>802</v>
      </c>
      <c r="Q250" s="1033"/>
      <c r="R250" s="1034"/>
      <c r="S250" s="366"/>
      <c r="T250" s="367"/>
      <c r="U250" s="367"/>
      <c r="V250" s="367"/>
      <c r="W250" s="367"/>
      <c r="X250" s="367"/>
      <c r="Y250" s="368"/>
      <c r="Z250" s="366"/>
      <c r="AA250" s="367"/>
      <c r="AB250" s="367"/>
      <c r="AC250" s="367"/>
      <c r="AD250" s="367"/>
      <c r="AE250" s="367"/>
      <c r="AF250" s="368"/>
      <c r="AG250" s="366"/>
      <c r="AH250" s="367"/>
      <c r="AI250" s="367"/>
      <c r="AJ250" s="367"/>
      <c r="AK250" s="367"/>
      <c r="AL250" s="367"/>
      <c r="AM250" s="368"/>
      <c r="AN250" s="366"/>
      <c r="AO250" s="367"/>
      <c r="AP250" s="367"/>
      <c r="AQ250" s="367"/>
      <c r="AR250" s="367"/>
      <c r="AS250" s="367"/>
      <c r="AT250" s="368"/>
      <c r="AU250" s="366"/>
      <c r="AV250" s="367"/>
      <c r="AW250" s="367"/>
      <c r="AX250" s="1109"/>
      <c r="AY250" s="1110"/>
      <c r="AZ250" s="1111"/>
      <c r="BA250" s="1112"/>
      <c r="BB250" s="1059"/>
      <c r="BC250" s="1027"/>
      <c r="BD250" s="1027"/>
      <c r="BE250" s="1027"/>
      <c r="BF250" s="1028"/>
    </row>
    <row r="251" spans="2:58" ht="20.25" customHeight="1" x14ac:dyDescent="0.2">
      <c r="B251" s="939"/>
      <c r="C251" s="1045"/>
      <c r="D251" s="1046"/>
      <c r="E251" s="1047"/>
      <c r="F251" s="308"/>
      <c r="G251" s="950"/>
      <c r="H251" s="954"/>
      <c r="I251" s="955"/>
      <c r="J251" s="955"/>
      <c r="K251" s="956"/>
      <c r="L251" s="960"/>
      <c r="M251" s="961"/>
      <c r="N251" s="961"/>
      <c r="O251" s="962"/>
      <c r="P251" s="1006" t="s">
        <v>520</v>
      </c>
      <c r="Q251" s="1007"/>
      <c r="R251" s="1008"/>
      <c r="S251" s="309" t="str">
        <f>IF(S250="","",VLOOKUP(S250,'シフト記号表（勤務時間帯）'!$C$6:$K$35,9,FALSE))</f>
        <v/>
      </c>
      <c r="T251" s="310" t="str">
        <f>IF(T250="","",VLOOKUP(T250,'シフト記号表（勤務時間帯）'!$C$6:$K$35,9,FALSE))</f>
        <v/>
      </c>
      <c r="U251" s="310" t="str">
        <f>IF(U250="","",VLOOKUP(U250,'シフト記号表（勤務時間帯）'!$C$6:$K$35,9,FALSE))</f>
        <v/>
      </c>
      <c r="V251" s="310" t="str">
        <f>IF(V250="","",VLOOKUP(V250,'シフト記号表（勤務時間帯）'!$C$6:$K$35,9,FALSE))</f>
        <v/>
      </c>
      <c r="W251" s="310" t="str">
        <f>IF(W250="","",VLOOKUP(W250,'シフト記号表（勤務時間帯）'!$C$6:$K$35,9,FALSE))</f>
        <v/>
      </c>
      <c r="X251" s="310" t="str">
        <f>IF(X250="","",VLOOKUP(X250,'シフト記号表（勤務時間帯）'!$C$6:$K$35,9,FALSE))</f>
        <v/>
      </c>
      <c r="Y251" s="311" t="str">
        <f>IF(Y250="","",VLOOKUP(Y250,'シフト記号表（勤務時間帯）'!$C$6:$K$35,9,FALSE))</f>
        <v/>
      </c>
      <c r="Z251" s="309" t="str">
        <f>IF(Z250="","",VLOOKUP(Z250,'シフト記号表（勤務時間帯）'!$C$6:$K$35,9,FALSE))</f>
        <v/>
      </c>
      <c r="AA251" s="310" t="str">
        <f>IF(AA250="","",VLOOKUP(AA250,'シフト記号表（勤務時間帯）'!$C$6:$K$35,9,FALSE))</f>
        <v/>
      </c>
      <c r="AB251" s="310" t="str">
        <f>IF(AB250="","",VLOOKUP(AB250,'シフト記号表（勤務時間帯）'!$C$6:$K$35,9,FALSE))</f>
        <v/>
      </c>
      <c r="AC251" s="310" t="str">
        <f>IF(AC250="","",VLOOKUP(AC250,'シフト記号表（勤務時間帯）'!$C$6:$K$35,9,FALSE))</f>
        <v/>
      </c>
      <c r="AD251" s="310" t="str">
        <f>IF(AD250="","",VLOOKUP(AD250,'シフト記号表（勤務時間帯）'!$C$6:$K$35,9,FALSE))</f>
        <v/>
      </c>
      <c r="AE251" s="310" t="str">
        <f>IF(AE250="","",VLOOKUP(AE250,'シフト記号表（勤務時間帯）'!$C$6:$K$35,9,FALSE))</f>
        <v/>
      </c>
      <c r="AF251" s="311" t="str">
        <f>IF(AF250="","",VLOOKUP(AF250,'シフト記号表（勤務時間帯）'!$C$6:$K$35,9,FALSE))</f>
        <v/>
      </c>
      <c r="AG251" s="309" t="str">
        <f>IF(AG250="","",VLOOKUP(AG250,'シフト記号表（勤務時間帯）'!$C$6:$K$35,9,FALSE))</f>
        <v/>
      </c>
      <c r="AH251" s="310" t="str">
        <f>IF(AH250="","",VLOOKUP(AH250,'シフト記号表（勤務時間帯）'!$C$6:$K$35,9,FALSE))</f>
        <v/>
      </c>
      <c r="AI251" s="310" t="str">
        <f>IF(AI250="","",VLOOKUP(AI250,'シフト記号表（勤務時間帯）'!$C$6:$K$35,9,FALSE))</f>
        <v/>
      </c>
      <c r="AJ251" s="310" t="str">
        <f>IF(AJ250="","",VLOOKUP(AJ250,'シフト記号表（勤務時間帯）'!$C$6:$K$35,9,FALSE))</f>
        <v/>
      </c>
      <c r="AK251" s="310" t="str">
        <f>IF(AK250="","",VLOOKUP(AK250,'シフト記号表（勤務時間帯）'!$C$6:$K$35,9,FALSE))</f>
        <v/>
      </c>
      <c r="AL251" s="310" t="str">
        <f>IF(AL250="","",VLOOKUP(AL250,'シフト記号表（勤務時間帯）'!$C$6:$K$35,9,FALSE))</f>
        <v/>
      </c>
      <c r="AM251" s="311" t="str">
        <f>IF(AM250="","",VLOOKUP(AM250,'シフト記号表（勤務時間帯）'!$C$6:$K$35,9,FALSE))</f>
        <v/>
      </c>
      <c r="AN251" s="309" t="str">
        <f>IF(AN250="","",VLOOKUP(AN250,'シフト記号表（勤務時間帯）'!$C$6:$K$35,9,FALSE))</f>
        <v/>
      </c>
      <c r="AO251" s="310" t="str">
        <f>IF(AO250="","",VLOOKUP(AO250,'シフト記号表（勤務時間帯）'!$C$6:$K$35,9,FALSE))</f>
        <v/>
      </c>
      <c r="AP251" s="310" t="str">
        <f>IF(AP250="","",VLOOKUP(AP250,'シフト記号表（勤務時間帯）'!$C$6:$K$35,9,FALSE))</f>
        <v/>
      </c>
      <c r="AQ251" s="310" t="str">
        <f>IF(AQ250="","",VLOOKUP(AQ250,'シフト記号表（勤務時間帯）'!$C$6:$K$35,9,FALSE))</f>
        <v/>
      </c>
      <c r="AR251" s="310" t="str">
        <f>IF(AR250="","",VLOOKUP(AR250,'シフト記号表（勤務時間帯）'!$C$6:$K$35,9,FALSE))</f>
        <v/>
      </c>
      <c r="AS251" s="310" t="str">
        <f>IF(AS250="","",VLOOKUP(AS250,'シフト記号表（勤務時間帯）'!$C$6:$K$35,9,FALSE))</f>
        <v/>
      </c>
      <c r="AT251" s="311" t="str">
        <f>IF(AT250="","",VLOOKUP(AT250,'シフト記号表（勤務時間帯）'!$C$6:$K$35,9,FALSE))</f>
        <v/>
      </c>
      <c r="AU251" s="309" t="str">
        <f>IF(AU250="","",VLOOKUP(AU250,'シフト記号表（勤務時間帯）'!$C$6:$K$35,9,FALSE))</f>
        <v/>
      </c>
      <c r="AV251" s="310" t="str">
        <f>IF(AV250="","",VLOOKUP(AV250,'シフト記号表（勤務時間帯）'!$C$6:$K$35,9,FALSE))</f>
        <v/>
      </c>
      <c r="AW251" s="310" t="str">
        <f>IF(AW250="","",VLOOKUP(AW250,'シフト記号表（勤務時間帯）'!$C$6:$K$35,9,FALSE))</f>
        <v/>
      </c>
      <c r="AX251" s="1009">
        <f>IF($BB$3="４週",SUM(S251:AT251),IF($BB$3="暦月",SUM(S251:AW251),""))</f>
        <v>0</v>
      </c>
      <c r="AY251" s="1010"/>
      <c r="AZ251" s="1011">
        <f>IF($BB$3="４週",AX251/4,IF($BB$3="暦月",'勤務形態一覧表（100名）'!AX251/('勤務形態一覧表（100名）'!$BB$8/7),""))</f>
        <v>0</v>
      </c>
      <c r="BA251" s="1012"/>
      <c r="BB251" s="1060"/>
      <c r="BC251" s="961"/>
      <c r="BD251" s="961"/>
      <c r="BE251" s="961"/>
      <c r="BF251" s="962"/>
    </row>
    <row r="252" spans="2:58" ht="20.25" customHeight="1" x14ac:dyDescent="0.2">
      <c r="B252" s="939"/>
      <c r="C252" s="1048"/>
      <c r="D252" s="1049"/>
      <c r="E252" s="1050"/>
      <c r="F252" s="369">
        <f>C250</f>
        <v>0</v>
      </c>
      <c r="G252" s="1024"/>
      <c r="H252" s="954"/>
      <c r="I252" s="955"/>
      <c r="J252" s="955"/>
      <c r="K252" s="956"/>
      <c r="L252" s="1029"/>
      <c r="M252" s="1030"/>
      <c r="N252" s="1030"/>
      <c r="O252" s="1031"/>
      <c r="P252" s="1013" t="s">
        <v>521</v>
      </c>
      <c r="Q252" s="1014"/>
      <c r="R252" s="1015"/>
      <c r="S252" s="313" t="str">
        <f>IF(S250="","",VLOOKUP(S250,'シフト記号表（勤務時間帯）'!$C$6:$U$35,19,FALSE))</f>
        <v/>
      </c>
      <c r="T252" s="314" t="str">
        <f>IF(T250="","",VLOOKUP(T250,'シフト記号表（勤務時間帯）'!$C$6:$U$35,19,FALSE))</f>
        <v/>
      </c>
      <c r="U252" s="314" t="str">
        <f>IF(U250="","",VLOOKUP(U250,'シフト記号表（勤務時間帯）'!$C$6:$U$35,19,FALSE))</f>
        <v/>
      </c>
      <c r="V252" s="314" t="str">
        <f>IF(V250="","",VLOOKUP(V250,'シフト記号表（勤務時間帯）'!$C$6:$U$35,19,FALSE))</f>
        <v/>
      </c>
      <c r="W252" s="314" t="str">
        <f>IF(W250="","",VLOOKUP(W250,'シフト記号表（勤務時間帯）'!$C$6:$U$35,19,FALSE))</f>
        <v/>
      </c>
      <c r="X252" s="314" t="str">
        <f>IF(X250="","",VLOOKUP(X250,'シフト記号表（勤務時間帯）'!$C$6:$U$35,19,FALSE))</f>
        <v/>
      </c>
      <c r="Y252" s="315" t="str">
        <f>IF(Y250="","",VLOOKUP(Y250,'シフト記号表（勤務時間帯）'!$C$6:$U$35,19,FALSE))</f>
        <v/>
      </c>
      <c r="Z252" s="313" t="str">
        <f>IF(Z250="","",VLOOKUP(Z250,'シフト記号表（勤務時間帯）'!$C$6:$U$35,19,FALSE))</f>
        <v/>
      </c>
      <c r="AA252" s="314" t="str">
        <f>IF(AA250="","",VLOOKUP(AA250,'シフト記号表（勤務時間帯）'!$C$6:$U$35,19,FALSE))</f>
        <v/>
      </c>
      <c r="AB252" s="314" t="str">
        <f>IF(AB250="","",VLOOKUP(AB250,'シフト記号表（勤務時間帯）'!$C$6:$U$35,19,FALSE))</f>
        <v/>
      </c>
      <c r="AC252" s="314" t="str">
        <f>IF(AC250="","",VLOOKUP(AC250,'シフト記号表（勤務時間帯）'!$C$6:$U$35,19,FALSE))</f>
        <v/>
      </c>
      <c r="AD252" s="314" t="str">
        <f>IF(AD250="","",VLOOKUP(AD250,'シフト記号表（勤務時間帯）'!$C$6:$U$35,19,FALSE))</f>
        <v/>
      </c>
      <c r="AE252" s="314" t="str">
        <f>IF(AE250="","",VLOOKUP(AE250,'シフト記号表（勤務時間帯）'!$C$6:$U$35,19,FALSE))</f>
        <v/>
      </c>
      <c r="AF252" s="315" t="str">
        <f>IF(AF250="","",VLOOKUP(AF250,'シフト記号表（勤務時間帯）'!$C$6:$U$35,19,FALSE))</f>
        <v/>
      </c>
      <c r="AG252" s="313" t="str">
        <f>IF(AG250="","",VLOOKUP(AG250,'シフト記号表（勤務時間帯）'!$C$6:$U$35,19,FALSE))</f>
        <v/>
      </c>
      <c r="AH252" s="314" t="str">
        <f>IF(AH250="","",VLOOKUP(AH250,'シフト記号表（勤務時間帯）'!$C$6:$U$35,19,FALSE))</f>
        <v/>
      </c>
      <c r="AI252" s="314" t="str">
        <f>IF(AI250="","",VLOOKUP(AI250,'シフト記号表（勤務時間帯）'!$C$6:$U$35,19,FALSE))</f>
        <v/>
      </c>
      <c r="AJ252" s="314" t="str">
        <f>IF(AJ250="","",VLOOKUP(AJ250,'シフト記号表（勤務時間帯）'!$C$6:$U$35,19,FALSE))</f>
        <v/>
      </c>
      <c r="AK252" s="314" t="str">
        <f>IF(AK250="","",VLOOKUP(AK250,'シフト記号表（勤務時間帯）'!$C$6:$U$35,19,FALSE))</f>
        <v/>
      </c>
      <c r="AL252" s="314" t="str">
        <f>IF(AL250="","",VLOOKUP(AL250,'シフト記号表（勤務時間帯）'!$C$6:$U$35,19,FALSE))</f>
        <v/>
      </c>
      <c r="AM252" s="315" t="str">
        <f>IF(AM250="","",VLOOKUP(AM250,'シフト記号表（勤務時間帯）'!$C$6:$U$35,19,FALSE))</f>
        <v/>
      </c>
      <c r="AN252" s="313" t="str">
        <f>IF(AN250="","",VLOOKUP(AN250,'シフト記号表（勤務時間帯）'!$C$6:$U$35,19,FALSE))</f>
        <v/>
      </c>
      <c r="AO252" s="314" t="str">
        <f>IF(AO250="","",VLOOKUP(AO250,'シフト記号表（勤務時間帯）'!$C$6:$U$35,19,FALSE))</f>
        <v/>
      </c>
      <c r="AP252" s="314" t="str">
        <f>IF(AP250="","",VLOOKUP(AP250,'シフト記号表（勤務時間帯）'!$C$6:$U$35,19,FALSE))</f>
        <v/>
      </c>
      <c r="AQ252" s="314" t="str">
        <f>IF(AQ250="","",VLOOKUP(AQ250,'シフト記号表（勤務時間帯）'!$C$6:$U$35,19,FALSE))</f>
        <v/>
      </c>
      <c r="AR252" s="314" t="str">
        <f>IF(AR250="","",VLOOKUP(AR250,'シフト記号表（勤務時間帯）'!$C$6:$U$35,19,FALSE))</f>
        <v/>
      </c>
      <c r="AS252" s="314" t="str">
        <f>IF(AS250="","",VLOOKUP(AS250,'シフト記号表（勤務時間帯）'!$C$6:$U$35,19,FALSE))</f>
        <v/>
      </c>
      <c r="AT252" s="315" t="str">
        <f>IF(AT250="","",VLOOKUP(AT250,'シフト記号表（勤務時間帯）'!$C$6:$U$35,19,FALSE))</f>
        <v/>
      </c>
      <c r="AU252" s="313" t="str">
        <f>IF(AU250="","",VLOOKUP(AU250,'シフト記号表（勤務時間帯）'!$C$6:$U$35,19,FALSE))</f>
        <v/>
      </c>
      <c r="AV252" s="314" t="str">
        <f>IF(AV250="","",VLOOKUP(AV250,'シフト記号表（勤務時間帯）'!$C$6:$U$35,19,FALSE))</f>
        <v/>
      </c>
      <c r="AW252" s="314" t="str">
        <f>IF(AW250="","",VLOOKUP(AW250,'シフト記号表（勤務時間帯）'!$C$6:$U$35,19,FALSE))</f>
        <v/>
      </c>
      <c r="AX252" s="1016">
        <f>IF($BB$3="４週",SUM(S252:AT252),IF($BB$3="暦月",SUM(S252:AW252),""))</f>
        <v>0</v>
      </c>
      <c r="AY252" s="1017"/>
      <c r="AZ252" s="1018">
        <f>IF($BB$3="４週",AX252/4,IF($BB$3="暦月",'勤務形態一覧表（100名）'!AX252/('勤務形態一覧表（100名）'!$BB$8/7),""))</f>
        <v>0</v>
      </c>
      <c r="BA252" s="1019"/>
      <c r="BB252" s="1061"/>
      <c r="BC252" s="1030"/>
      <c r="BD252" s="1030"/>
      <c r="BE252" s="1030"/>
      <c r="BF252" s="1031"/>
    </row>
    <row r="253" spans="2:58" ht="20.25" customHeight="1" x14ac:dyDescent="0.2">
      <c r="B253" s="939">
        <f>B250+1</f>
        <v>78</v>
      </c>
      <c r="C253" s="1042"/>
      <c r="D253" s="1043"/>
      <c r="E253" s="1044"/>
      <c r="F253" s="316"/>
      <c r="G253" s="1023"/>
      <c r="H253" s="1025"/>
      <c r="I253" s="955"/>
      <c r="J253" s="955"/>
      <c r="K253" s="956"/>
      <c r="L253" s="1026"/>
      <c r="M253" s="1027"/>
      <c r="N253" s="1027"/>
      <c r="O253" s="1028"/>
      <c r="P253" s="1032" t="s">
        <v>777</v>
      </c>
      <c r="Q253" s="1033"/>
      <c r="R253" s="1034"/>
      <c r="S253" s="366"/>
      <c r="T253" s="367"/>
      <c r="U253" s="367"/>
      <c r="V253" s="367"/>
      <c r="W253" s="367"/>
      <c r="X253" s="367"/>
      <c r="Y253" s="368"/>
      <c r="Z253" s="366"/>
      <c r="AA253" s="367"/>
      <c r="AB253" s="367"/>
      <c r="AC253" s="367"/>
      <c r="AD253" s="367"/>
      <c r="AE253" s="367"/>
      <c r="AF253" s="368"/>
      <c r="AG253" s="366"/>
      <c r="AH253" s="367"/>
      <c r="AI253" s="367"/>
      <c r="AJ253" s="367"/>
      <c r="AK253" s="367"/>
      <c r="AL253" s="367"/>
      <c r="AM253" s="368"/>
      <c r="AN253" s="366"/>
      <c r="AO253" s="367"/>
      <c r="AP253" s="367"/>
      <c r="AQ253" s="367"/>
      <c r="AR253" s="367"/>
      <c r="AS253" s="367"/>
      <c r="AT253" s="368"/>
      <c r="AU253" s="366"/>
      <c r="AV253" s="367"/>
      <c r="AW253" s="367"/>
      <c r="AX253" s="1109"/>
      <c r="AY253" s="1110"/>
      <c r="AZ253" s="1111"/>
      <c r="BA253" s="1112"/>
      <c r="BB253" s="1059"/>
      <c r="BC253" s="1027"/>
      <c r="BD253" s="1027"/>
      <c r="BE253" s="1027"/>
      <c r="BF253" s="1028"/>
    </row>
    <row r="254" spans="2:58" ht="20.25" customHeight="1" x14ac:dyDescent="0.2">
      <c r="B254" s="939"/>
      <c r="C254" s="1045"/>
      <c r="D254" s="1046"/>
      <c r="E254" s="1047"/>
      <c r="F254" s="308"/>
      <c r="G254" s="950"/>
      <c r="H254" s="954"/>
      <c r="I254" s="955"/>
      <c r="J254" s="955"/>
      <c r="K254" s="956"/>
      <c r="L254" s="960"/>
      <c r="M254" s="961"/>
      <c r="N254" s="961"/>
      <c r="O254" s="962"/>
      <c r="P254" s="1006" t="s">
        <v>520</v>
      </c>
      <c r="Q254" s="1007"/>
      <c r="R254" s="1008"/>
      <c r="S254" s="309" t="str">
        <f>IF(S253="","",VLOOKUP(S253,'シフト記号表（勤務時間帯）'!$C$6:$K$35,9,FALSE))</f>
        <v/>
      </c>
      <c r="T254" s="310" t="str">
        <f>IF(T253="","",VLOOKUP(T253,'シフト記号表（勤務時間帯）'!$C$6:$K$35,9,FALSE))</f>
        <v/>
      </c>
      <c r="U254" s="310" t="str">
        <f>IF(U253="","",VLOOKUP(U253,'シフト記号表（勤務時間帯）'!$C$6:$K$35,9,FALSE))</f>
        <v/>
      </c>
      <c r="V254" s="310" t="str">
        <f>IF(V253="","",VLOOKUP(V253,'シフト記号表（勤務時間帯）'!$C$6:$K$35,9,FALSE))</f>
        <v/>
      </c>
      <c r="W254" s="310" t="str">
        <f>IF(W253="","",VLOOKUP(W253,'シフト記号表（勤務時間帯）'!$C$6:$K$35,9,FALSE))</f>
        <v/>
      </c>
      <c r="X254" s="310" t="str">
        <f>IF(X253="","",VLOOKUP(X253,'シフト記号表（勤務時間帯）'!$C$6:$K$35,9,FALSE))</f>
        <v/>
      </c>
      <c r="Y254" s="311" t="str">
        <f>IF(Y253="","",VLOOKUP(Y253,'シフト記号表（勤務時間帯）'!$C$6:$K$35,9,FALSE))</f>
        <v/>
      </c>
      <c r="Z254" s="309" t="str">
        <f>IF(Z253="","",VLOOKUP(Z253,'シフト記号表（勤務時間帯）'!$C$6:$K$35,9,FALSE))</f>
        <v/>
      </c>
      <c r="AA254" s="310" t="str">
        <f>IF(AA253="","",VLOOKUP(AA253,'シフト記号表（勤務時間帯）'!$C$6:$K$35,9,FALSE))</f>
        <v/>
      </c>
      <c r="AB254" s="310" t="str">
        <f>IF(AB253="","",VLOOKUP(AB253,'シフト記号表（勤務時間帯）'!$C$6:$K$35,9,FALSE))</f>
        <v/>
      </c>
      <c r="AC254" s="310" t="str">
        <f>IF(AC253="","",VLOOKUP(AC253,'シフト記号表（勤務時間帯）'!$C$6:$K$35,9,FALSE))</f>
        <v/>
      </c>
      <c r="AD254" s="310" t="str">
        <f>IF(AD253="","",VLOOKUP(AD253,'シフト記号表（勤務時間帯）'!$C$6:$K$35,9,FALSE))</f>
        <v/>
      </c>
      <c r="AE254" s="310" t="str">
        <f>IF(AE253="","",VLOOKUP(AE253,'シフト記号表（勤務時間帯）'!$C$6:$K$35,9,FALSE))</f>
        <v/>
      </c>
      <c r="AF254" s="311" t="str">
        <f>IF(AF253="","",VLOOKUP(AF253,'シフト記号表（勤務時間帯）'!$C$6:$K$35,9,FALSE))</f>
        <v/>
      </c>
      <c r="AG254" s="309" t="str">
        <f>IF(AG253="","",VLOOKUP(AG253,'シフト記号表（勤務時間帯）'!$C$6:$K$35,9,FALSE))</f>
        <v/>
      </c>
      <c r="AH254" s="310" t="str">
        <f>IF(AH253="","",VLOOKUP(AH253,'シフト記号表（勤務時間帯）'!$C$6:$K$35,9,FALSE))</f>
        <v/>
      </c>
      <c r="AI254" s="310" t="str">
        <f>IF(AI253="","",VLOOKUP(AI253,'シフト記号表（勤務時間帯）'!$C$6:$K$35,9,FALSE))</f>
        <v/>
      </c>
      <c r="AJ254" s="310" t="str">
        <f>IF(AJ253="","",VLOOKUP(AJ253,'シフト記号表（勤務時間帯）'!$C$6:$K$35,9,FALSE))</f>
        <v/>
      </c>
      <c r="AK254" s="310" t="str">
        <f>IF(AK253="","",VLOOKUP(AK253,'シフト記号表（勤務時間帯）'!$C$6:$K$35,9,FALSE))</f>
        <v/>
      </c>
      <c r="AL254" s="310" t="str">
        <f>IF(AL253="","",VLOOKUP(AL253,'シフト記号表（勤務時間帯）'!$C$6:$K$35,9,FALSE))</f>
        <v/>
      </c>
      <c r="AM254" s="311" t="str">
        <f>IF(AM253="","",VLOOKUP(AM253,'シフト記号表（勤務時間帯）'!$C$6:$K$35,9,FALSE))</f>
        <v/>
      </c>
      <c r="AN254" s="309" t="str">
        <f>IF(AN253="","",VLOOKUP(AN253,'シフト記号表（勤務時間帯）'!$C$6:$K$35,9,FALSE))</f>
        <v/>
      </c>
      <c r="AO254" s="310" t="str">
        <f>IF(AO253="","",VLOOKUP(AO253,'シフト記号表（勤務時間帯）'!$C$6:$K$35,9,FALSE))</f>
        <v/>
      </c>
      <c r="AP254" s="310" t="str">
        <f>IF(AP253="","",VLOOKUP(AP253,'シフト記号表（勤務時間帯）'!$C$6:$K$35,9,FALSE))</f>
        <v/>
      </c>
      <c r="AQ254" s="310" t="str">
        <f>IF(AQ253="","",VLOOKUP(AQ253,'シフト記号表（勤務時間帯）'!$C$6:$K$35,9,FALSE))</f>
        <v/>
      </c>
      <c r="AR254" s="310" t="str">
        <f>IF(AR253="","",VLOOKUP(AR253,'シフト記号表（勤務時間帯）'!$C$6:$K$35,9,FALSE))</f>
        <v/>
      </c>
      <c r="AS254" s="310" t="str">
        <f>IF(AS253="","",VLOOKUP(AS253,'シフト記号表（勤務時間帯）'!$C$6:$K$35,9,FALSE))</f>
        <v/>
      </c>
      <c r="AT254" s="311" t="str">
        <f>IF(AT253="","",VLOOKUP(AT253,'シフト記号表（勤務時間帯）'!$C$6:$K$35,9,FALSE))</f>
        <v/>
      </c>
      <c r="AU254" s="309" t="str">
        <f>IF(AU253="","",VLOOKUP(AU253,'シフト記号表（勤務時間帯）'!$C$6:$K$35,9,FALSE))</f>
        <v/>
      </c>
      <c r="AV254" s="310" t="str">
        <f>IF(AV253="","",VLOOKUP(AV253,'シフト記号表（勤務時間帯）'!$C$6:$K$35,9,FALSE))</f>
        <v/>
      </c>
      <c r="AW254" s="310" t="str">
        <f>IF(AW253="","",VLOOKUP(AW253,'シフト記号表（勤務時間帯）'!$C$6:$K$35,9,FALSE))</f>
        <v/>
      </c>
      <c r="AX254" s="1009">
        <f>IF($BB$3="４週",SUM(S254:AT254),IF($BB$3="暦月",SUM(S254:AW254),""))</f>
        <v>0</v>
      </c>
      <c r="AY254" s="1010"/>
      <c r="AZ254" s="1011">
        <f>IF($BB$3="４週",AX254/4,IF($BB$3="暦月",'勤務形態一覧表（100名）'!AX254/('勤務形態一覧表（100名）'!$BB$8/7),""))</f>
        <v>0</v>
      </c>
      <c r="BA254" s="1012"/>
      <c r="BB254" s="1060"/>
      <c r="BC254" s="961"/>
      <c r="BD254" s="961"/>
      <c r="BE254" s="961"/>
      <c r="BF254" s="962"/>
    </row>
    <row r="255" spans="2:58" ht="20.25" customHeight="1" x14ac:dyDescent="0.2">
      <c r="B255" s="939"/>
      <c r="C255" s="1048"/>
      <c r="D255" s="1049"/>
      <c r="E255" s="1050"/>
      <c r="F255" s="369">
        <f>C253</f>
        <v>0</v>
      </c>
      <c r="G255" s="1024"/>
      <c r="H255" s="954"/>
      <c r="I255" s="955"/>
      <c r="J255" s="955"/>
      <c r="K255" s="956"/>
      <c r="L255" s="1029"/>
      <c r="M255" s="1030"/>
      <c r="N255" s="1030"/>
      <c r="O255" s="1031"/>
      <c r="P255" s="1013" t="s">
        <v>521</v>
      </c>
      <c r="Q255" s="1014"/>
      <c r="R255" s="1015"/>
      <c r="S255" s="313" t="str">
        <f>IF(S253="","",VLOOKUP(S253,'シフト記号表（勤務時間帯）'!$C$6:$U$35,19,FALSE))</f>
        <v/>
      </c>
      <c r="T255" s="314" t="str">
        <f>IF(T253="","",VLOOKUP(T253,'シフト記号表（勤務時間帯）'!$C$6:$U$35,19,FALSE))</f>
        <v/>
      </c>
      <c r="U255" s="314" t="str">
        <f>IF(U253="","",VLOOKUP(U253,'シフト記号表（勤務時間帯）'!$C$6:$U$35,19,FALSE))</f>
        <v/>
      </c>
      <c r="V255" s="314" t="str">
        <f>IF(V253="","",VLOOKUP(V253,'シフト記号表（勤務時間帯）'!$C$6:$U$35,19,FALSE))</f>
        <v/>
      </c>
      <c r="W255" s="314" t="str">
        <f>IF(W253="","",VLOOKUP(W253,'シフト記号表（勤務時間帯）'!$C$6:$U$35,19,FALSE))</f>
        <v/>
      </c>
      <c r="X255" s="314" t="str">
        <f>IF(X253="","",VLOOKUP(X253,'シフト記号表（勤務時間帯）'!$C$6:$U$35,19,FALSE))</f>
        <v/>
      </c>
      <c r="Y255" s="315" t="str">
        <f>IF(Y253="","",VLOOKUP(Y253,'シフト記号表（勤務時間帯）'!$C$6:$U$35,19,FALSE))</f>
        <v/>
      </c>
      <c r="Z255" s="313" t="str">
        <f>IF(Z253="","",VLOOKUP(Z253,'シフト記号表（勤務時間帯）'!$C$6:$U$35,19,FALSE))</f>
        <v/>
      </c>
      <c r="AA255" s="314" t="str">
        <f>IF(AA253="","",VLOOKUP(AA253,'シフト記号表（勤務時間帯）'!$C$6:$U$35,19,FALSE))</f>
        <v/>
      </c>
      <c r="AB255" s="314" t="str">
        <f>IF(AB253="","",VLOOKUP(AB253,'シフト記号表（勤務時間帯）'!$C$6:$U$35,19,FALSE))</f>
        <v/>
      </c>
      <c r="AC255" s="314" t="str">
        <f>IF(AC253="","",VLOOKUP(AC253,'シフト記号表（勤務時間帯）'!$C$6:$U$35,19,FALSE))</f>
        <v/>
      </c>
      <c r="AD255" s="314" t="str">
        <f>IF(AD253="","",VLOOKUP(AD253,'シフト記号表（勤務時間帯）'!$C$6:$U$35,19,FALSE))</f>
        <v/>
      </c>
      <c r="AE255" s="314" t="str">
        <f>IF(AE253="","",VLOOKUP(AE253,'シフト記号表（勤務時間帯）'!$C$6:$U$35,19,FALSE))</f>
        <v/>
      </c>
      <c r="AF255" s="315" t="str">
        <f>IF(AF253="","",VLOOKUP(AF253,'シフト記号表（勤務時間帯）'!$C$6:$U$35,19,FALSE))</f>
        <v/>
      </c>
      <c r="AG255" s="313" t="str">
        <f>IF(AG253="","",VLOOKUP(AG253,'シフト記号表（勤務時間帯）'!$C$6:$U$35,19,FALSE))</f>
        <v/>
      </c>
      <c r="AH255" s="314" t="str">
        <f>IF(AH253="","",VLOOKUP(AH253,'シフト記号表（勤務時間帯）'!$C$6:$U$35,19,FALSE))</f>
        <v/>
      </c>
      <c r="AI255" s="314" t="str">
        <f>IF(AI253="","",VLOOKUP(AI253,'シフト記号表（勤務時間帯）'!$C$6:$U$35,19,FALSE))</f>
        <v/>
      </c>
      <c r="AJ255" s="314" t="str">
        <f>IF(AJ253="","",VLOOKUP(AJ253,'シフト記号表（勤務時間帯）'!$C$6:$U$35,19,FALSE))</f>
        <v/>
      </c>
      <c r="AK255" s="314" t="str">
        <f>IF(AK253="","",VLOOKUP(AK253,'シフト記号表（勤務時間帯）'!$C$6:$U$35,19,FALSE))</f>
        <v/>
      </c>
      <c r="AL255" s="314" t="str">
        <f>IF(AL253="","",VLOOKUP(AL253,'シフト記号表（勤務時間帯）'!$C$6:$U$35,19,FALSE))</f>
        <v/>
      </c>
      <c r="AM255" s="315" t="str">
        <f>IF(AM253="","",VLOOKUP(AM253,'シフト記号表（勤務時間帯）'!$C$6:$U$35,19,FALSE))</f>
        <v/>
      </c>
      <c r="AN255" s="313" t="str">
        <f>IF(AN253="","",VLOOKUP(AN253,'シフト記号表（勤務時間帯）'!$C$6:$U$35,19,FALSE))</f>
        <v/>
      </c>
      <c r="AO255" s="314" t="str">
        <f>IF(AO253="","",VLOOKUP(AO253,'シフト記号表（勤務時間帯）'!$C$6:$U$35,19,FALSE))</f>
        <v/>
      </c>
      <c r="AP255" s="314" t="str">
        <f>IF(AP253="","",VLOOKUP(AP253,'シフト記号表（勤務時間帯）'!$C$6:$U$35,19,FALSE))</f>
        <v/>
      </c>
      <c r="AQ255" s="314" t="str">
        <f>IF(AQ253="","",VLOOKUP(AQ253,'シフト記号表（勤務時間帯）'!$C$6:$U$35,19,FALSE))</f>
        <v/>
      </c>
      <c r="AR255" s="314" t="str">
        <f>IF(AR253="","",VLOOKUP(AR253,'シフト記号表（勤務時間帯）'!$C$6:$U$35,19,FALSE))</f>
        <v/>
      </c>
      <c r="AS255" s="314" t="str">
        <f>IF(AS253="","",VLOOKUP(AS253,'シフト記号表（勤務時間帯）'!$C$6:$U$35,19,FALSE))</f>
        <v/>
      </c>
      <c r="AT255" s="315" t="str">
        <f>IF(AT253="","",VLOOKUP(AT253,'シフト記号表（勤務時間帯）'!$C$6:$U$35,19,FALSE))</f>
        <v/>
      </c>
      <c r="AU255" s="313" t="str">
        <f>IF(AU253="","",VLOOKUP(AU253,'シフト記号表（勤務時間帯）'!$C$6:$U$35,19,FALSE))</f>
        <v/>
      </c>
      <c r="AV255" s="314" t="str">
        <f>IF(AV253="","",VLOOKUP(AV253,'シフト記号表（勤務時間帯）'!$C$6:$U$35,19,FALSE))</f>
        <v/>
      </c>
      <c r="AW255" s="314" t="str">
        <f>IF(AW253="","",VLOOKUP(AW253,'シフト記号表（勤務時間帯）'!$C$6:$U$35,19,FALSE))</f>
        <v/>
      </c>
      <c r="AX255" s="1016">
        <f>IF($BB$3="４週",SUM(S255:AT255),IF($BB$3="暦月",SUM(S255:AW255),""))</f>
        <v>0</v>
      </c>
      <c r="AY255" s="1017"/>
      <c r="AZ255" s="1018">
        <f>IF($BB$3="４週",AX255/4,IF($BB$3="暦月",'勤務形態一覧表（100名）'!AX255/('勤務形態一覧表（100名）'!$BB$8/7),""))</f>
        <v>0</v>
      </c>
      <c r="BA255" s="1019"/>
      <c r="BB255" s="1061"/>
      <c r="BC255" s="1030"/>
      <c r="BD255" s="1030"/>
      <c r="BE255" s="1030"/>
      <c r="BF255" s="1031"/>
    </row>
    <row r="256" spans="2:58" ht="20.25" customHeight="1" x14ac:dyDescent="0.2">
      <c r="B256" s="939">
        <f>B253+1</f>
        <v>79</v>
      </c>
      <c r="C256" s="1042"/>
      <c r="D256" s="1043"/>
      <c r="E256" s="1044"/>
      <c r="F256" s="316"/>
      <c r="G256" s="1023"/>
      <c r="H256" s="1025"/>
      <c r="I256" s="955"/>
      <c r="J256" s="955"/>
      <c r="K256" s="956"/>
      <c r="L256" s="1026"/>
      <c r="M256" s="1027"/>
      <c r="N256" s="1027"/>
      <c r="O256" s="1028"/>
      <c r="P256" s="1032" t="s">
        <v>777</v>
      </c>
      <c r="Q256" s="1033"/>
      <c r="R256" s="1034"/>
      <c r="S256" s="366"/>
      <c r="T256" s="367"/>
      <c r="U256" s="367"/>
      <c r="V256" s="367"/>
      <c r="W256" s="367"/>
      <c r="X256" s="367"/>
      <c r="Y256" s="368"/>
      <c r="Z256" s="366"/>
      <c r="AA256" s="367"/>
      <c r="AB256" s="367"/>
      <c r="AC256" s="367"/>
      <c r="AD256" s="367"/>
      <c r="AE256" s="367"/>
      <c r="AF256" s="368"/>
      <c r="AG256" s="366"/>
      <c r="AH256" s="367"/>
      <c r="AI256" s="367"/>
      <c r="AJ256" s="367"/>
      <c r="AK256" s="367"/>
      <c r="AL256" s="367"/>
      <c r="AM256" s="368"/>
      <c r="AN256" s="366"/>
      <c r="AO256" s="367"/>
      <c r="AP256" s="367"/>
      <c r="AQ256" s="367"/>
      <c r="AR256" s="367"/>
      <c r="AS256" s="367"/>
      <c r="AT256" s="368"/>
      <c r="AU256" s="366"/>
      <c r="AV256" s="367"/>
      <c r="AW256" s="367"/>
      <c r="AX256" s="1109"/>
      <c r="AY256" s="1110"/>
      <c r="AZ256" s="1111"/>
      <c r="BA256" s="1112"/>
      <c r="BB256" s="1059"/>
      <c r="BC256" s="1027"/>
      <c r="BD256" s="1027"/>
      <c r="BE256" s="1027"/>
      <c r="BF256" s="1028"/>
    </row>
    <row r="257" spans="2:58" ht="20.25" customHeight="1" x14ac:dyDescent="0.2">
      <c r="B257" s="939"/>
      <c r="C257" s="1045"/>
      <c r="D257" s="1046"/>
      <c r="E257" s="1047"/>
      <c r="F257" s="308"/>
      <c r="G257" s="950"/>
      <c r="H257" s="954"/>
      <c r="I257" s="955"/>
      <c r="J257" s="955"/>
      <c r="K257" s="956"/>
      <c r="L257" s="960"/>
      <c r="M257" s="961"/>
      <c r="N257" s="961"/>
      <c r="O257" s="962"/>
      <c r="P257" s="1006" t="s">
        <v>520</v>
      </c>
      <c r="Q257" s="1007"/>
      <c r="R257" s="1008"/>
      <c r="S257" s="309" t="str">
        <f>IF(S256="","",VLOOKUP(S256,'シフト記号表（勤務時間帯）'!$C$6:$K$35,9,FALSE))</f>
        <v/>
      </c>
      <c r="T257" s="310" t="str">
        <f>IF(T256="","",VLOOKUP(T256,'シフト記号表（勤務時間帯）'!$C$6:$K$35,9,FALSE))</f>
        <v/>
      </c>
      <c r="U257" s="310" t="str">
        <f>IF(U256="","",VLOOKUP(U256,'シフト記号表（勤務時間帯）'!$C$6:$K$35,9,FALSE))</f>
        <v/>
      </c>
      <c r="V257" s="310" t="str">
        <f>IF(V256="","",VLOOKUP(V256,'シフト記号表（勤務時間帯）'!$C$6:$K$35,9,FALSE))</f>
        <v/>
      </c>
      <c r="W257" s="310" t="str">
        <f>IF(W256="","",VLOOKUP(W256,'シフト記号表（勤務時間帯）'!$C$6:$K$35,9,FALSE))</f>
        <v/>
      </c>
      <c r="X257" s="310" t="str">
        <f>IF(X256="","",VLOOKUP(X256,'シフト記号表（勤務時間帯）'!$C$6:$K$35,9,FALSE))</f>
        <v/>
      </c>
      <c r="Y257" s="311" t="str">
        <f>IF(Y256="","",VLOOKUP(Y256,'シフト記号表（勤務時間帯）'!$C$6:$K$35,9,FALSE))</f>
        <v/>
      </c>
      <c r="Z257" s="309" t="str">
        <f>IF(Z256="","",VLOOKUP(Z256,'シフト記号表（勤務時間帯）'!$C$6:$K$35,9,FALSE))</f>
        <v/>
      </c>
      <c r="AA257" s="310" t="str">
        <f>IF(AA256="","",VLOOKUP(AA256,'シフト記号表（勤務時間帯）'!$C$6:$K$35,9,FALSE))</f>
        <v/>
      </c>
      <c r="AB257" s="310" t="str">
        <f>IF(AB256="","",VLOOKUP(AB256,'シフト記号表（勤務時間帯）'!$C$6:$K$35,9,FALSE))</f>
        <v/>
      </c>
      <c r="AC257" s="310" t="str">
        <f>IF(AC256="","",VLOOKUP(AC256,'シフト記号表（勤務時間帯）'!$C$6:$K$35,9,FALSE))</f>
        <v/>
      </c>
      <c r="AD257" s="310" t="str">
        <f>IF(AD256="","",VLOOKUP(AD256,'シフト記号表（勤務時間帯）'!$C$6:$K$35,9,FALSE))</f>
        <v/>
      </c>
      <c r="AE257" s="310" t="str">
        <f>IF(AE256="","",VLOOKUP(AE256,'シフト記号表（勤務時間帯）'!$C$6:$K$35,9,FALSE))</f>
        <v/>
      </c>
      <c r="AF257" s="311" t="str">
        <f>IF(AF256="","",VLOOKUP(AF256,'シフト記号表（勤務時間帯）'!$C$6:$K$35,9,FALSE))</f>
        <v/>
      </c>
      <c r="AG257" s="309" t="str">
        <f>IF(AG256="","",VLOOKUP(AG256,'シフト記号表（勤務時間帯）'!$C$6:$K$35,9,FALSE))</f>
        <v/>
      </c>
      <c r="AH257" s="310" t="str">
        <f>IF(AH256="","",VLOOKUP(AH256,'シフト記号表（勤務時間帯）'!$C$6:$K$35,9,FALSE))</f>
        <v/>
      </c>
      <c r="AI257" s="310" t="str">
        <f>IF(AI256="","",VLOOKUP(AI256,'シフト記号表（勤務時間帯）'!$C$6:$K$35,9,FALSE))</f>
        <v/>
      </c>
      <c r="AJ257" s="310" t="str">
        <f>IF(AJ256="","",VLOOKUP(AJ256,'シフト記号表（勤務時間帯）'!$C$6:$K$35,9,FALSE))</f>
        <v/>
      </c>
      <c r="AK257" s="310" t="str">
        <f>IF(AK256="","",VLOOKUP(AK256,'シフト記号表（勤務時間帯）'!$C$6:$K$35,9,FALSE))</f>
        <v/>
      </c>
      <c r="AL257" s="310" t="str">
        <f>IF(AL256="","",VLOOKUP(AL256,'シフト記号表（勤務時間帯）'!$C$6:$K$35,9,FALSE))</f>
        <v/>
      </c>
      <c r="AM257" s="311" t="str">
        <f>IF(AM256="","",VLOOKUP(AM256,'シフト記号表（勤務時間帯）'!$C$6:$K$35,9,FALSE))</f>
        <v/>
      </c>
      <c r="AN257" s="309" t="str">
        <f>IF(AN256="","",VLOOKUP(AN256,'シフト記号表（勤務時間帯）'!$C$6:$K$35,9,FALSE))</f>
        <v/>
      </c>
      <c r="AO257" s="310" t="str">
        <f>IF(AO256="","",VLOOKUP(AO256,'シフト記号表（勤務時間帯）'!$C$6:$K$35,9,FALSE))</f>
        <v/>
      </c>
      <c r="AP257" s="310" t="str">
        <f>IF(AP256="","",VLOOKUP(AP256,'シフト記号表（勤務時間帯）'!$C$6:$K$35,9,FALSE))</f>
        <v/>
      </c>
      <c r="AQ257" s="310" t="str">
        <f>IF(AQ256="","",VLOOKUP(AQ256,'シフト記号表（勤務時間帯）'!$C$6:$K$35,9,FALSE))</f>
        <v/>
      </c>
      <c r="AR257" s="310" t="str">
        <f>IF(AR256="","",VLOOKUP(AR256,'シフト記号表（勤務時間帯）'!$C$6:$K$35,9,FALSE))</f>
        <v/>
      </c>
      <c r="AS257" s="310" t="str">
        <f>IF(AS256="","",VLOOKUP(AS256,'シフト記号表（勤務時間帯）'!$C$6:$K$35,9,FALSE))</f>
        <v/>
      </c>
      <c r="AT257" s="311" t="str">
        <f>IF(AT256="","",VLOOKUP(AT256,'シフト記号表（勤務時間帯）'!$C$6:$K$35,9,FALSE))</f>
        <v/>
      </c>
      <c r="AU257" s="309" t="str">
        <f>IF(AU256="","",VLOOKUP(AU256,'シフト記号表（勤務時間帯）'!$C$6:$K$35,9,FALSE))</f>
        <v/>
      </c>
      <c r="AV257" s="310" t="str">
        <f>IF(AV256="","",VLOOKUP(AV256,'シフト記号表（勤務時間帯）'!$C$6:$K$35,9,FALSE))</f>
        <v/>
      </c>
      <c r="AW257" s="310" t="str">
        <f>IF(AW256="","",VLOOKUP(AW256,'シフト記号表（勤務時間帯）'!$C$6:$K$35,9,FALSE))</f>
        <v/>
      </c>
      <c r="AX257" s="1009">
        <f>IF($BB$3="４週",SUM(S257:AT257),IF($BB$3="暦月",SUM(S257:AW257),""))</f>
        <v>0</v>
      </c>
      <c r="AY257" s="1010"/>
      <c r="AZ257" s="1011">
        <f>IF($BB$3="４週",AX257/4,IF($BB$3="暦月",'勤務形態一覧表（100名）'!AX257/('勤務形態一覧表（100名）'!$BB$8/7),""))</f>
        <v>0</v>
      </c>
      <c r="BA257" s="1012"/>
      <c r="BB257" s="1060"/>
      <c r="BC257" s="961"/>
      <c r="BD257" s="961"/>
      <c r="BE257" s="961"/>
      <c r="BF257" s="962"/>
    </row>
    <row r="258" spans="2:58" ht="20.25" customHeight="1" x14ac:dyDescent="0.2">
      <c r="B258" s="939"/>
      <c r="C258" s="1048"/>
      <c r="D258" s="1049"/>
      <c r="E258" s="1050"/>
      <c r="F258" s="369">
        <f>C256</f>
        <v>0</v>
      </c>
      <c r="G258" s="1024"/>
      <c r="H258" s="954"/>
      <c r="I258" s="955"/>
      <c r="J258" s="955"/>
      <c r="K258" s="956"/>
      <c r="L258" s="1029"/>
      <c r="M258" s="1030"/>
      <c r="N258" s="1030"/>
      <c r="O258" s="1031"/>
      <c r="P258" s="1013" t="s">
        <v>521</v>
      </c>
      <c r="Q258" s="1014"/>
      <c r="R258" s="1015"/>
      <c r="S258" s="313" t="str">
        <f>IF(S256="","",VLOOKUP(S256,'シフト記号表（勤務時間帯）'!$C$6:$U$35,19,FALSE))</f>
        <v/>
      </c>
      <c r="T258" s="314" t="str">
        <f>IF(T256="","",VLOOKUP(T256,'シフト記号表（勤務時間帯）'!$C$6:$U$35,19,FALSE))</f>
        <v/>
      </c>
      <c r="U258" s="314" t="str">
        <f>IF(U256="","",VLOOKUP(U256,'シフト記号表（勤務時間帯）'!$C$6:$U$35,19,FALSE))</f>
        <v/>
      </c>
      <c r="V258" s="314" t="str">
        <f>IF(V256="","",VLOOKUP(V256,'シフト記号表（勤務時間帯）'!$C$6:$U$35,19,FALSE))</f>
        <v/>
      </c>
      <c r="W258" s="314" t="str">
        <f>IF(W256="","",VLOOKUP(W256,'シフト記号表（勤務時間帯）'!$C$6:$U$35,19,FALSE))</f>
        <v/>
      </c>
      <c r="X258" s="314" t="str">
        <f>IF(X256="","",VLOOKUP(X256,'シフト記号表（勤務時間帯）'!$C$6:$U$35,19,FALSE))</f>
        <v/>
      </c>
      <c r="Y258" s="315" t="str">
        <f>IF(Y256="","",VLOOKUP(Y256,'シフト記号表（勤務時間帯）'!$C$6:$U$35,19,FALSE))</f>
        <v/>
      </c>
      <c r="Z258" s="313" t="str">
        <f>IF(Z256="","",VLOOKUP(Z256,'シフト記号表（勤務時間帯）'!$C$6:$U$35,19,FALSE))</f>
        <v/>
      </c>
      <c r="AA258" s="314" t="str">
        <f>IF(AA256="","",VLOOKUP(AA256,'シフト記号表（勤務時間帯）'!$C$6:$U$35,19,FALSE))</f>
        <v/>
      </c>
      <c r="AB258" s="314" t="str">
        <f>IF(AB256="","",VLOOKUP(AB256,'シフト記号表（勤務時間帯）'!$C$6:$U$35,19,FALSE))</f>
        <v/>
      </c>
      <c r="AC258" s="314" t="str">
        <f>IF(AC256="","",VLOOKUP(AC256,'シフト記号表（勤務時間帯）'!$C$6:$U$35,19,FALSE))</f>
        <v/>
      </c>
      <c r="AD258" s="314" t="str">
        <f>IF(AD256="","",VLOOKUP(AD256,'シフト記号表（勤務時間帯）'!$C$6:$U$35,19,FALSE))</f>
        <v/>
      </c>
      <c r="AE258" s="314" t="str">
        <f>IF(AE256="","",VLOOKUP(AE256,'シフト記号表（勤務時間帯）'!$C$6:$U$35,19,FALSE))</f>
        <v/>
      </c>
      <c r="AF258" s="315" t="str">
        <f>IF(AF256="","",VLOOKUP(AF256,'シフト記号表（勤務時間帯）'!$C$6:$U$35,19,FALSE))</f>
        <v/>
      </c>
      <c r="AG258" s="313" t="str">
        <f>IF(AG256="","",VLOOKUP(AG256,'シフト記号表（勤務時間帯）'!$C$6:$U$35,19,FALSE))</f>
        <v/>
      </c>
      <c r="AH258" s="314" t="str">
        <f>IF(AH256="","",VLOOKUP(AH256,'シフト記号表（勤務時間帯）'!$C$6:$U$35,19,FALSE))</f>
        <v/>
      </c>
      <c r="AI258" s="314" t="str">
        <f>IF(AI256="","",VLOOKUP(AI256,'シフト記号表（勤務時間帯）'!$C$6:$U$35,19,FALSE))</f>
        <v/>
      </c>
      <c r="AJ258" s="314" t="str">
        <f>IF(AJ256="","",VLOOKUP(AJ256,'シフト記号表（勤務時間帯）'!$C$6:$U$35,19,FALSE))</f>
        <v/>
      </c>
      <c r="AK258" s="314" t="str">
        <f>IF(AK256="","",VLOOKUP(AK256,'シフト記号表（勤務時間帯）'!$C$6:$U$35,19,FALSE))</f>
        <v/>
      </c>
      <c r="AL258" s="314" t="str">
        <f>IF(AL256="","",VLOOKUP(AL256,'シフト記号表（勤務時間帯）'!$C$6:$U$35,19,FALSE))</f>
        <v/>
      </c>
      <c r="AM258" s="315" t="str">
        <f>IF(AM256="","",VLOOKUP(AM256,'シフト記号表（勤務時間帯）'!$C$6:$U$35,19,FALSE))</f>
        <v/>
      </c>
      <c r="AN258" s="313" t="str">
        <f>IF(AN256="","",VLOOKUP(AN256,'シフト記号表（勤務時間帯）'!$C$6:$U$35,19,FALSE))</f>
        <v/>
      </c>
      <c r="AO258" s="314" t="str">
        <f>IF(AO256="","",VLOOKUP(AO256,'シフト記号表（勤務時間帯）'!$C$6:$U$35,19,FALSE))</f>
        <v/>
      </c>
      <c r="AP258" s="314" t="str">
        <f>IF(AP256="","",VLOOKUP(AP256,'シフト記号表（勤務時間帯）'!$C$6:$U$35,19,FALSE))</f>
        <v/>
      </c>
      <c r="AQ258" s="314" t="str">
        <f>IF(AQ256="","",VLOOKUP(AQ256,'シフト記号表（勤務時間帯）'!$C$6:$U$35,19,FALSE))</f>
        <v/>
      </c>
      <c r="AR258" s="314" t="str">
        <f>IF(AR256="","",VLOOKUP(AR256,'シフト記号表（勤務時間帯）'!$C$6:$U$35,19,FALSE))</f>
        <v/>
      </c>
      <c r="AS258" s="314" t="str">
        <f>IF(AS256="","",VLOOKUP(AS256,'シフト記号表（勤務時間帯）'!$C$6:$U$35,19,FALSE))</f>
        <v/>
      </c>
      <c r="AT258" s="315" t="str">
        <f>IF(AT256="","",VLOOKUP(AT256,'シフト記号表（勤務時間帯）'!$C$6:$U$35,19,FALSE))</f>
        <v/>
      </c>
      <c r="AU258" s="313" t="str">
        <f>IF(AU256="","",VLOOKUP(AU256,'シフト記号表（勤務時間帯）'!$C$6:$U$35,19,FALSE))</f>
        <v/>
      </c>
      <c r="AV258" s="314" t="str">
        <f>IF(AV256="","",VLOOKUP(AV256,'シフト記号表（勤務時間帯）'!$C$6:$U$35,19,FALSE))</f>
        <v/>
      </c>
      <c r="AW258" s="314" t="str">
        <f>IF(AW256="","",VLOOKUP(AW256,'シフト記号表（勤務時間帯）'!$C$6:$U$35,19,FALSE))</f>
        <v/>
      </c>
      <c r="AX258" s="1016">
        <f>IF($BB$3="４週",SUM(S258:AT258),IF($BB$3="暦月",SUM(S258:AW258),""))</f>
        <v>0</v>
      </c>
      <c r="AY258" s="1017"/>
      <c r="AZ258" s="1018">
        <f>IF($BB$3="４週",AX258/4,IF($BB$3="暦月",'勤務形態一覧表（100名）'!AX258/('勤務形態一覧表（100名）'!$BB$8/7),""))</f>
        <v>0</v>
      </c>
      <c r="BA258" s="1019"/>
      <c r="BB258" s="1061"/>
      <c r="BC258" s="1030"/>
      <c r="BD258" s="1030"/>
      <c r="BE258" s="1030"/>
      <c r="BF258" s="1031"/>
    </row>
    <row r="259" spans="2:58" ht="20.25" customHeight="1" x14ac:dyDescent="0.2">
      <c r="B259" s="939">
        <f>B256+1</f>
        <v>80</v>
      </c>
      <c r="C259" s="1042"/>
      <c r="D259" s="1043"/>
      <c r="E259" s="1044"/>
      <c r="F259" s="316"/>
      <c r="G259" s="1023"/>
      <c r="H259" s="1025"/>
      <c r="I259" s="955"/>
      <c r="J259" s="955"/>
      <c r="K259" s="956"/>
      <c r="L259" s="1026"/>
      <c r="M259" s="1027"/>
      <c r="N259" s="1027"/>
      <c r="O259" s="1028"/>
      <c r="P259" s="1032" t="s">
        <v>777</v>
      </c>
      <c r="Q259" s="1033"/>
      <c r="R259" s="1034"/>
      <c r="S259" s="366"/>
      <c r="T259" s="367"/>
      <c r="U259" s="367"/>
      <c r="V259" s="367"/>
      <c r="W259" s="367"/>
      <c r="X259" s="367"/>
      <c r="Y259" s="368"/>
      <c r="Z259" s="366"/>
      <c r="AA259" s="367"/>
      <c r="AB259" s="367"/>
      <c r="AC259" s="367"/>
      <c r="AD259" s="367"/>
      <c r="AE259" s="367"/>
      <c r="AF259" s="368"/>
      <c r="AG259" s="366"/>
      <c r="AH259" s="367"/>
      <c r="AI259" s="367"/>
      <c r="AJ259" s="367"/>
      <c r="AK259" s="367"/>
      <c r="AL259" s="367"/>
      <c r="AM259" s="368"/>
      <c r="AN259" s="366"/>
      <c r="AO259" s="367"/>
      <c r="AP259" s="367"/>
      <c r="AQ259" s="367"/>
      <c r="AR259" s="367"/>
      <c r="AS259" s="367"/>
      <c r="AT259" s="368"/>
      <c r="AU259" s="366"/>
      <c r="AV259" s="367"/>
      <c r="AW259" s="367"/>
      <c r="AX259" s="1109"/>
      <c r="AY259" s="1110"/>
      <c r="AZ259" s="1111"/>
      <c r="BA259" s="1112"/>
      <c r="BB259" s="1059"/>
      <c r="BC259" s="1027"/>
      <c r="BD259" s="1027"/>
      <c r="BE259" s="1027"/>
      <c r="BF259" s="1028"/>
    </row>
    <row r="260" spans="2:58" ht="20.25" customHeight="1" x14ac:dyDescent="0.2">
      <c r="B260" s="939"/>
      <c r="C260" s="1045"/>
      <c r="D260" s="1046"/>
      <c r="E260" s="1047"/>
      <c r="F260" s="308"/>
      <c r="G260" s="950"/>
      <c r="H260" s="954"/>
      <c r="I260" s="955"/>
      <c r="J260" s="955"/>
      <c r="K260" s="956"/>
      <c r="L260" s="960"/>
      <c r="M260" s="961"/>
      <c r="N260" s="961"/>
      <c r="O260" s="962"/>
      <c r="P260" s="1006" t="s">
        <v>520</v>
      </c>
      <c r="Q260" s="1007"/>
      <c r="R260" s="1008"/>
      <c r="S260" s="309" t="str">
        <f>IF(S259="","",VLOOKUP(S259,'シフト記号表（勤務時間帯）'!$C$6:$K$35,9,FALSE))</f>
        <v/>
      </c>
      <c r="T260" s="310" t="str">
        <f>IF(T259="","",VLOOKUP(T259,'シフト記号表（勤務時間帯）'!$C$6:$K$35,9,FALSE))</f>
        <v/>
      </c>
      <c r="U260" s="310" t="str">
        <f>IF(U259="","",VLOOKUP(U259,'シフト記号表（勤務時間帯）'!$C$6:$K$35,9,FALSE))</f>
        <v/>
      </c>
      <c r="V260" s="310" t="str">
        <f>IF(V259="","",VLOOKUP(V259,'シフト記号表（勤務時間帯）'!$C$6:$K$35,9,FALSE))</f>
        <v/>
      </c>
      <c r="W260" s="310" t="str">
        <f>IF(W259="","",VLOOKUP(W259,'シフト記号表（勤務時間帯）'!$C$6:$K$35,9,FALSE))</f>
        <v/>
      </c>
      <c r="X260" s="310" t="str">
        <f>IF(X259="","",VLOOKUP(X259,'シフト記号表（勤務時間帯）'!$C$6:$K$35,9,FALSE))</f>
        <v/>
      </c>
      <c r="Y260" s="311" t="str">
        <f>IF(Y259="","",VLOOKUP(Y259,'シフト記号表（勤務時間帯）'!$C$6:$K$35,9,FALSE))</f>
        <v/>
      </c>
      <c r="Z260" s="309" t="str">
        <f>IF(Z259="","",VLOOKUP(Z259,'シフト記号表（勤務時間帯）'!$C$6:$K$35,9,FALSE))</f>
        <v/>
      </c>
      <c r="AA260" s="310" t="str">
        <f>IF(AA259="","",VLOOKUP(AA259,'シフト記号表（勤務時間帯）'!$C$6:$K$35,9,FALSE))</f>
        <v/>
      </c>
      <c r="AB260" s="310" t="str">
        <f>IF(AB259="","",VLOOKUP(AB259,'シフト記号表（勤務時間帯）'!$C$6:$K$35,9,FALSE))</f>
        <v/>
      </c>
      <c r="AC260" s="310" t="str">
        <f>IF(AC259="","",VLOOKUP(AC259,'シフト記号表（勤務時間帯）'!$C$6:$K$35,9,FALSE))</f>
        <v/>
      </c>
      <c r="AD260" s="310" t="str">
        <f>IF(AD259="","",VLOOKUP(AD259,'シフト記号表（勤務時間帯）'!$C$6:$K$35,9,FALSE))</f>
        <v/>
      </c>
      <c r="AE260" s="310" t="str">
        <f>IF(AE259="","",VLOOKUP(AE259,'シフト記号表（勤務時間帯）'!$C$6:$K$35,9,FALSE))</f>
        <v/>
      </c>
      <c r="AF260" s="311" t="str">
        <f>IF(AF259="","",VLOOKUP(AF259,'シフト記号表（勤務時間帯）'!$C$6:$K$35,9,FALSE))</f>
        <v/>
      </c>
      <c r="AG260" s="309" t="str">
        <f>IF(AG259="","",VLOOKUP(AG259,'シフト記号表（勤務時間帯）'!$C$6:$K$35,9,FALSE))</f>
        <v/>
      </c>
      <c r="AH260" s="310" t="str">
        <f>IF(AH259="","",VLOOKUP(AH259,'シフト記号表（勤務時間帯）'!$C$6:$K$35,9,FALSE))</f>
        <v/>
      </c>
      <c r="AI260" s="310" t="str">
        <f>IF(AI259="","",VLOOKUP(AI259,'シフト記号表（勤務時間帯）'!$C$6:$K$35,9,FALSE))</f>
        <v/>
      </c>
      <c r="AJ260" s="310" t="str">
        <f>IF(AJ259="","",VLOOKUP(AJ259,'シフト記号表（勤務時間帯）'!$C$6:$K$35,9,FALSE))</f>
        <v/>
      </c>
      <c r="AK260" s="310" t="str">
        <f>IF(AK259="","",VLOOKUP(AK259,'シフト記号表（勤務時間帯）'!$C$6:$K$35,9,FALSE))</f>
        <v/>
      </c>
      <c r="AL260" s="310" t="str">
        <f>IF(AL259="","",VLOOKUP(AL259,'シフト記号表（勤務時間帯）'!$C$6:$K$35,9,FALSE))</f>
        <v/>
      </c>
      <c r="AM260" s="311" t="str">
        <f>IF(AM259="","",VLOOKUP(AM259,'シフト記号表（勤務時間帯）'!$C$6:$K$35,9,FALSE))</f>
        <v/>
      </c>
      <c r="AN260" s="309" t="str">
        <f>IF(AN259="","",VLOOKUP(AN259,'シフト記号表（勤務時間帯）'!$C$6:$K$35,9,FALSE))</f>
        <v/>
      </c>
      <c r="AO260" s="310" t="str">
        <f>IF(AO259="","",VLOOKUP(AO259,'シフト記号表（勤務時間帯）'!$C$6:$K$35,9,FALSE))</f>
        <v/>
      </c>
      <c r="AP260" s="310" t="str">
        <f>IF(AP259="","",VLOOKUP(AP259,'シフト記号表（勤務時間帯）'!$C$6:$K$35,9,FALSE))</f>
        <v/>
      </c>
      <c r="AQ260" s="310" t="str">
        <f>IF(AQ259="","",VLOOKUP(AQ259,'シフト記号表（勤務時間帯）'!$C$6:$K$35,9,FALSE))</f>
        <v/>
      </c>
      <c r="AR260" s="310" t="str">
        <f>IF(AR259="","",VLOOKUP(AR259,'シフト記号表（勤務時間帯）'!$C$6:$K$35,9,FALSE))</f>
        <v/>
      </c>
      <c r="AS260" s="310" t="str">
        <f>IF(AS259="","",VLOOKUP(AS259,'シフト記号表（勤務時間帯）'!$C$6:$K$35,9,FALSE))</f>
        <v/>
      </c>
      <c r="AT260" s="311" t="str">
        <f>IF(AT259="","",VLOOKUP(AT259,'シフト記号表（勤務時間帯）'!$C$6:$K$35,9,FALSE))</f>
        <v/>
      </c>
      <c r="AU260" s="309" t="str">
        <f>IF(AU259="","",VLOOKUP(AU259,'シフト記号表（勤務時間帯）'!$C$6:$K$35,9,FALSE))</f>
        <v/>
      </c>
      <c r="AV260" s="310" t="str">
        <f>IF(AV259="","",VLOOKUP(AV259,'シフト記号表（勤務時間帯）'!$C$6:$K$35,9,FALSE))</f>
        <v/>
      </c>
      <c r="AW260" s="310" t="str">
        <f>IF(AW259="","",VLOOKUP(AW259,'シフト記号表（勤務時間帯）'!$C$6:$K$35,9,FALSE))</f>
        <v/>
      </c>
      <c r="AX260" s="1009">
        <f>IF($BB$3="４週",SUM(S260:AT260),IF($BB$3="暦月",SUM(S260:AW260),""))</f>
        <v>0</v>
      </c>
      <c r="AY260" s="1010"/>
      <c r="AZ260" s="1011">
        <f>IF($BB$3="４週",AX260/4,IF($BB$3="暦月",'勤務形態一覧表（100名）'!AX260/('勤務形態一覧表（100名）'!$BB$8/7),""))</f>
        <v>0</v>
      </c>
      <c r="BA260" s="1012"/>
      <c r="BB260" s="1060"/>
      <c r="BC260" s="961"/>
      <c r="BD260" s="961"/>
      <c r="BE260" s="961"/>
      <c r="BF260" s="962"/>
    </row>
    <row r="261" spans="2:58" ht="20.25" customHeight="1" x14ac:dyDescent="0.2">
      <c r="B261" s="939"/>
      <c r="C261" s="1048"/>
      <c r="D261" s="1049"/>
      <c r="E261" s="1050"/>
      <c r="F261" s="369">
        <f>C259</f>
        <v>0</v>
      </c>
      <c r="G261" s="1024"/>
      <c r="H261" s="954"/>
      <c r="I261" s="955"/>
      <c r="J261" s="955"/>
      <c r="K261" s="956"/>
      <c r="L261" s="1029"/>
      <c r="M261" s="1030"/>
      <c r="N261" s="1030"/>
      <c r="O261" s="1031"/>
      <c r="P261" s="1013" t="s">
        <v>521</v>
      </c>
      <c r="Q261" s="1014"/>
      <c r="R261" s="1015"/>
      <c r="S261" s="313" t="str">
        <f>IF(S259="","",VLOOKUP(S259,'シフト記号表（勤務時間帯）'!$C$6:$U$35,19,FALSE))</f>
        <v/>
      </c>
      <c r="T261" s="314" t="str">
        <f>IF(T259="","",VLOOKUP(T259,'シフト記号表（勤務時間帯）'!$C$6:$U$35,19,FALSE))</f>
        <v/>
      </c>
      <c r="U261" s="314" t="str">
        <f>IF(U259="","",VLOOKUP(U259,'シフト記号表（勤務時間帯）'!$C$6:$U$35,19,FALSE))</f>
        <v/>
      </c>
      <c r="V261" s="314" t="str">
        <f>IF(V259="","",VLOOKUP(V259,'シフト記号表（勤務時間帯）'!$C$6:$U$35,19,FALSE))</f>
        <v/>
      </c>
      <c r="W261" s="314" t="str">
        <f>IF(W259="","",VLOOKUP(W259,'シフト記号表（勤務時間帯）'!$C$6:$U$35,19,FALSE))</f>
        <v/>
      </c>
      <c r="X261" s="314" t="str">
        <f>IF(X259="","",VLOOKUP(X259,'シフト記号表（勤務時間帯）'!$C$6:$U$35,19,FALSE))</f>
        <v/>
      </c>
      <c r="Y261" s="315" t="str">
        <f>IF(Y259="","",VLOOKUP(Y259,'シフト記号表（勤務時間帯）'!$C$6:$U$35,19,FALSE))</f>
        <v/>
      </c>
      <c r="Z261" s="313" t="str">
        <f>IF(Z259="","",VLOOKUP(Z259,'シフト記号表（勤務時間帯）'!$C$6:$U$35,19,FALSE))</f>
        <v/>
      </c>
      <c r="AA261" s="314" t="str">
        <f>IF(AA259="","",VLOOKUP(AA259,'シフト記号表（勤務時間帯）'!$C$6:$U$35,19,FALSE))</f>
        <v/>
      </c>
      <c r="AB261" s="314" t="str">
        <f>IF(AB259="","",VLOOKUP(AB259,'シフト記号表（勤務時間帯）'!$C$6:$U$35,19,FALSE))</f>
        <v/>
      </c>
      <c r="AC261" s="314" t="str">
        <f>IF(AC259="","",VLOOKUP(AC259,'シフト記号表（勤務時間帯）'!$C$6:$U$35,19,FALSE))</f>
        <v/>
      </c>
      <c r="AD261" s="314" t="str">
        <f>IF(AD259="","",VLOOKUP(AD259,'シフト記号表（勤務時間帯）'!$C$6:$U$35,19,FALSE))</f>
        <v/>
      </c>
      <c r="AE261" s="314" t="str">
        <f>IF(AE259="","",VLOOKUP(AE259,'シフト記号表（勤務時間帯）'!$C$6:$U$35,19,FALSE))</f>
        <v/>
      </c>
      <c r="AF261" s="315" t="str">
        <f>IF(AF259="","",VLOOKUP(AF259,'シフト記号表（勤務時間帯）'!$C$6:$U$35,19,FALSE))</f>
        <v/>
      </c>
      <c r="AG261" s="313" t="str">
        <f>IF(AG259="","",VLOOKUP(AG259,'シフト記号表（勤務時間帯）'!$C$6:$U$35,19,FALSE))</f>
        <v/>
      </c>
      <c r="AH261" s="314" t="str">
        <f>IF(AH259="","",VLOOKUP(AH259,'シフト記号表（勤務時間帯）'!$C$6:$U$35,19,FALSE))</f>
        <v/>
      </c>
      <c r="AI261" s="314" t="str">
        <f>IF(AI259="","",VLOOKUP(AI259,'シフト記号表（勤務時間帯）'!$C$6:$U$35,19,FALSE))</f>
        <v/>
      </c>
      <c r="AJ261" s="314" t="str">
        <f>IF(AJ259="","",VLOOKUP(AJ259,'シフト記号表（勤務時間帯）'!$C$6:$U$35,19,FALSE))</f>
        <v/>
      </c>
      <c r="AK261" s="314" t="str">
        <f>IF(AK259="","",VLOOKUP(AK259,'シフト記号表（勤務時間帯）'!$C$6:$U$35,19,FALSE))</f>
        <v/>
      </c>
      <c r="AL261" s="314" t="str">
        <f>IF(AL259="","",VLOOKUP(AL259,'シフト記号表（勤務時間帯）'!$C$6:$U$35,19,FALSE))</f>
        <v/>
      </c>
      <c r="AM261" s="315" t="str">
        <f>IF(AM259="","",VLOOKUP(AM259,'シフト記号表（勤務時間帯）'!$C$6:$U$35,19,FALSE))</f>
        <v/>
      </c>
      <c r="AN261" s="313" t="str">
        <f>IF(AN259="","",VLOOKUP(AN259,'シフト記号表（勤務時間帯）'!$C$6:$U$35,19,FALSE))</f>
        <v/>
      </c>
      <c r="AO261" s="314" t="str">
        <f>IF(AO259="","",VLOOKUP(AO259,'シフト記号表（勤務時間帯）'!$C$6:$U$35,19,FALSE))</f>
        <v/>
      </c>
      <c r="AP261" s="314" t="str">
        <f>IF(AP259="","",VLOOKUP(AP259,'シフト記号表（勤務時間帯）'!$C$6:$U$35,19,FALSE))</f>
        <v/>
      </c>
      <c r="AQ261" s="314" t="str">
        <f>IF(AQ259="","",VLOOKUP(AQ259,'シフト記号表（勤務時間帯）'!$C$6:$U$35,19,FALSE))</f>
        <v/>
      </c>
      <c r="AR261" s="314" t="str">
        <f>IF(AR259="","",VLOOKUP(AR259,'シフト記号表（勤務時間帯）'!$C$6:$U$35,19,FALSE))</f>
        <v/>
      </c>
      <c r="AS261" s="314" t="str">
        <f>IF(AS259="","",VLOOKUP(AS259,'シフト記号表（勤務時間帯）'!$C$6:$U$35,19,FALSE))</f>
        <v/>
      </c>
      <c r="AT261" s="315" t="str">
        <f>IF(AT259="","",VLOOKUP(AT259,'シフト記号表（勤務時間帯）'!$C$6:$U$35,19,FALSE))</f>
        <v/>
      </c>
      <c r="AU261" s="313" t="str">
        <f>IF(AU259="","",VLOOKUP(AU259,'シフト記号表（勤務時間帯）'!$C$6:$U$35,19,FALSE))</f>
        <v/>
      </c>
      <c r="AV261" s="314" t="str">
        <f>IF(AV259="","",VLOOKUP(AV259,'シフト記号表（勤務時間帯）'!$C$6:$U$35,19,FALSE))</f>
        <v/>
      </c>
      <c r="AW261" s="314" t="str">
        <f>IF(AW259="","",VLOOKUP(AW259,'シフト記号表（勤務時間帯）'!$C$6:$U$35,19,FALSE))</f>
        <v/>
      </c>
      <c r="AX261" s="1016">
        <f>IF($BB$3="４週",SUM(S261:AT261),IF($BB$3="暦月",SUM(S261:AW261),""))</f>
        <v>0</v>
      </c>
      <c r="AY261" s="1017"/>
      <c r="AZ261" s="1018">
        <f>IF($BB$3="４週",AX261/4,IF($BB$3="暦月",'勤務形態一覧表（100名）'!AX261/('勤務形態一覧表（100名）'!$BB$8/7),""))</f>
        <v>0</v>
      </c>
      <c r="BA261" s="1019"/>
      <c r="BB261" s="1061"/>
      <c r="BC261" s="1030"/>
      <c r="BD261" s="1030"/>
      <c r="BE261" s="1030"/>
      <c r="BF261" s="1031"/>
    </row>
    <row r="262" spans="2:58" ht="20.25" customHeight="1" x14ac:dyDescent="0.2">
      <c r="B262" s="939">
        <f>B259+1</f>
        <v>81</v>
      </c>
      <c r="C262" s="1042"/>
      <c r="D262" s="1043"/>
      <c r="E262" s="1044"/>
      <c r="F262" s="316"/>
      <c r="G262" s="1023"/>
      <c r="H262" s="1025"/>
      <c r="I262" s="955"/>
      <c r="J262" s="955"/>
      <c r="K262" s="956"/>
      <c r="L262" s="1026"/>
      <c r="M262" s="1027"/>
      <c r="N262" s="1027"/>
      <c r="O262" s="1028"/>
      <c r="P262" s="1032" t="s">
        <v>802</v>
      </c>
      <c r="Q262" s="1033"/>
      <c r="R262" s="1034"/>
      <c r="S262" s="366"/>
      <c r="T262" s="367"/>
      <c r="U262" s="367"/>
      <c r="V262" s="367"/>
      <c r="W262" s="367"/>
      <c r="X262" s="367"/>
      <c r="Y262" s="368"/>
      <c r="Z262" s="366"/>
      <c r="AA262" s="367"/>
      <c r="AB262" s="367"/>
      <c r="AC262" s="367"/>
      <c r="AD262" s="367"/>
      <c r="AE262" s="367"/>
      <c r="AF262" s="368"/>
      <c r="AG262" s="366"/>
      <c r="AH262" s="367"/>
      <c r="AI262" s="367"/>
      <c r="AJ262" s="367"/>
      <c r="AK262" s="367"/>
      <c r="AL262" s="367"/>
      <c r="AM262" s="368"/>
      <c r="AN262" s="366"/>
      <c r="AO262" s="367"/>
      <c r="AP262" s="367"/>
      <c r="AQ262" s="367"/>
      <c r="AR262" s="367"/>
      <c r="AS262" s="367"/>
      <c r="AT262" s="368"/>
      <c r="AU262" s="366"/>
      <c r="AV262" s="367"/>
      <c r="AW262" s="367"/>
      <c r="AX262" s="1109"/>
      <c r="AY262" s="1110"/>
      <c r="AZ262" s="1111"/>
      <c r="BA262" s="1112"/>
      <c r="BB262" s="1059"/>
      <c r="BC262" s="1027"/>
      <c r="BD262" s="1027"/>
      <c r="BE262" s="1027"/>
      <c r="BF262" s="1028"/>
    </row>
    <row r="263" spans="2:58" ht="20.25" customHeight="1" x14ac:dyDescent="0.2">
      <c r="B263" s="939"/>
      <c r="C263" s="1045"/>
      <c r="D263" s="1046"/>
      <c r="E263" s="1047"/>
      <c r="F263" s="308"/>
      <c r="G263" s="950"/>
      <c r="H263" s="954"/>
      <c r="I263" s="955"/>
      <c r="J263" s="955"/>
      <c r="K263" s="956"/>
      <c r="L263" s="960"/>
      <c r="M263" s="961"/>
      <c r="N263" s="961"/>
      <c r="O263" s="962"/>
      <c r="P263" s="1006" t="s">
        <v>520</v>
      </c>
      <c r="Q263" s="1007"/>
      <c r="R263" s="1008"/>
      <c r="S263" s="309" t="str">
        <f>IF(S262="","",VLOOKUP(S262,'シフト記号表（勤務時間帯）'!$C$6:$K$35,9,FALSE))</f>
        <v/>
      </c>
      <c r="T263" s="310" t="str">
        <f>IF(T262="","",VLOOKUP(T262,'シフト記号表（勤務時間帯）'!$C$6:$K$35,9,FALSE))</f>
        <v/>
      </c>
      <c r="U263" s="310" t="str">
        <f>IF(U262="","",VLOOKUP(U262,'シフト記号表（勤務時間帯）'!$C$6:$K$35,9,FALSE))</f>
        <v/>
      </c>
      <c r="V263" s="310" t="str">
        <f>IF(V262="","",VLOOKUP(V262,'シフト記号表（勤務時間帯）'!$C$6:$K$35,9,FALSE))</f>
        <v/>
      </c>
      <c r="W263" s="310" t="str">
        <f>IF(W262="","",VLOOKUP(W262,'シフト記号表（勤務時間帯）'!$C$6:$K$35,9,FALSE))</f>
        <v/>
      </c>
      <c r="X263" s="310" t="str">
        <f>IF(X262="","",VLOOKUP(X262,'シフト記号表（勤務時間帯）'!$C$6:$K$35,9,FALSE))</f>
        <v/>
      </c>
      <c r="Y263" s="311" t="str">
        <f>IF(Y262="","",VLOOKUP(Y262,'シフト記号表（勤務時間帯）'!$C$6:$K$35,9,FALSE))</f>
        <v/>
      </c>
      <c r="Z263" s="309" t="str">
        <f>IF(Z262="","",VLOOKUP(Z262,'シフト記号表（勤務時間帯）'!$C$6:$K$35,9,FALSE))</f>
        <v/>
      </c>
      <c r="AA263" s="310" t="str">
        <f>IF(AA262="","",VLOOKUP(AA262,'シフト記号表（勤務時間帯）'!$C$6:$K$35,9,FALSE))</f>
        <v/>
      </c>
      <c r="AB263" s="310" t="str">
        <f>IF(AB262="","",VLOOKUP(AB262,'シフト記号表（勤務時間帯）'!$C$6:$K$35,9,FALSE))</f>
        <v/>
      </c>
      <c r="AC263" s="310" t="str">
        <f>IF(AC262="","",VLOOKUP(AC262,'シフト記号表（勤務時間帯）'!$C$6:$K$35,9,FALSE))</f>
        <v/>
      </c>
      <c r="AD263" s="310" t="str">
        <f>IF(AD262="","",VLOOKUP(AD262,'シフト記号表（勤務時間帯）'!$C$6:$K$35,9,FALSE))</f>
        <v/>
      </c>
      <c r="AE263" s="310" t="str">
        <f>IF(AE262="","",VLOOKUP(AE262,'シフト記号表（勤務時間帯）'!$C$6:$K$35,9,FALSE))</f>
        <v/>
      </c>
      <c r="AF263" s="311" t="str">
        <f>IF(AF262="","",VLOOKUP(AF262,'シフト記号表（勤務時間帯）'!$C$6:$K$35,9,FALSE))</f>
        <v/>
      </c>
      <c r="AG263" s="309" t="str">
        <f>IF(AG262="","",VLOOKUP(AG262,'シフト記号表（勤務時間帯）'!$C$6:$K$35,9,FALSE))</f>
        <v/>
      </c>
      <c r="AH263" s="310" t="str">
        <f>IF(AH262="","",VLOOKUP(AH262,'シフト記号表（勤務時間帯）'!$C$6:$K$35,9,FALSE))</f>
        <v/>
      </c>
      <c r="AI263" s="310" t="str">
        <f>IF(AI262="","",VLOOKUP(AI262,'シフト記号表（勤務時間帯）'!$C$6:$K$35,9,FALSE))</f>
        <v/>
      </c>
      <c r="AJ263" s="310" t="str">
        <f>IF(AJ262="","",VLOOKUP(AJ262,'シフト記号表（勤務時間帯）'!$C$6:$K$35,9,FALSE))</f>
        <v/>
      </c>
      <c r="AK263" s="310" t="str">
        <f>IF(AK262="","",VLOOKUP(AK262,'シフト記号表（勤務時間帯）'!$C$6:$K$35,9,FALSE))</f>
        <v/>
      </c>
      <c r="AL263" s="310" t="str">
        <f>IF(AL262="","",VLOOKUP(AL262,'シフト記号表（勤務時間帯）'!$C$6:$K$35,9,FALSE))</f>
        <v/>
      </c>
      <c r="AM263" s="311" t="str">
        <f>IF(AM262="","",VLOOKUP(AM262,'シフト記号表（勤務時間帯）'!$C$6:$K$35,9,FALSE))</f>
        <v/>
      </c>
      <c r="AN263" s="309" t="str">
        <f>IF(AN262="","",VLOOKUP(AN262,'シフト記号表（勤務時間帯）'!$C$6:$K$35,9,FALSE))</f>
        <v/>
      </c>
      <c r="AO263" s="310" t="str">
        <f>IF(AO262="","",VLOOKUP(AO262,'シフト記号表（勤務時間帯）'!$C$6:$K$35,9,FALSE))</f>
        <v/>
      </c>
      <c r="AP263" s="310" t="str">
        <f>IF(AP262="","",VLOOKUP(AP262,'シフト記号表（勤務時間帯）'!$C$6:$K$35,9,FALSE))</f>
        <v/>
      </c>
      <c r="AQ263" s="310" t="str">
        <f>IF(AQ262="","",VLOOKUP(AQ262,'シフト記号表（勤務時間帯）'!$C$6:$K$35,9,FALSE))</f>
        <v/>
      </c>
      <c r="AR263" s="310" t="str">
        <f>IF(AR262="","",VLOOKUP(AR262,'シフト記号表（勤務時間帯）'!$C$6:$K$35,9,FALSE))</f>
        <v/>
      </c>
      <c r="AS263" s="310" t="str">
        <f>IF(AS262="","",VLOOKUP(AS262,'シフト記号表（勤務時間帯）'!$C$6:$K$35,9,FALSE))</f>
        <v/>
      </c>
      <c r="AT263" s="311" t="str">
        <f>IF(AT262="","",VLOOKUP(AT262,'シフト記号表（勤務時間帯）'!$C$6:$K$35,9,FALSE))</f>
        <v/>
      </c>
      <c r="AU263" s="309" t="str">
        <f>IF(AU262="","",VLOOKUP(AU262,'シフト記号表（勤務時間帯）'!$C$6:$K$35,9,FALSE))</f>
        <v/>
      </c>
      <c r="AV263" s="310" t="str">
        <f>IF(AV262="","",VLOOKUP(AV262,'シフト記号表（勤務時間帯）'!$C$6:$K$35,9,FALSE))</f>
        <v/>
      </c>
      <c r="AW263" s="310" t="str">
        <f>IF(AW262="","",VLOOKUP(AW262,'シフト記号表（勤務時間帯）'!$C$6:$K$35,9,FALSE))</f>
        <v/>
      </c>
      <c r="AX263" s="1009">
        <f>IF($BB$3="４週",SUM(S263:AT263),IF($BB$3="暦月",SUM(S263:AW263),""))</f>
        <v>0</v>
      </c>
      <c r="AY263" s="1010"/>
      <c r="AZ263" s="1011">
        <f>IF($BB$3="４週",AX263/4,IF($BB$3="暦月",'勤務形態一覧表（100名）'!AX263/('勤務形態一覧表（100名）'!$BB$8/7),""))</f>
        <v>0</v>
      </c>
      <c r="BA263" s="1012"/>
      <c r="BB263" s="1060"/>
      <c r="BC263" s="961"/>
      <c r="BD263" s="961"/>
      <c r="BE263" s="961"/>
      <c r="BF263" s="962"/>
    </row>
    <row r="264" spans="2:58" ht="20.25" customHeight="1" x14ac:dyDescent="0.2">
      <c r="B264" s="939"/>
      <c r="C264" s="1048"/>
      <c r="D264" s="1049"/>
      <c r="E264" s="1050"/>
      <c r="F264" s="369">
        <f>C262</f>
        <v>0</v>
      </c>
      <c r="G264" s="1024"/>
      <c r="H264" s="954"/>
      <c r="I264" s="955"/>
      <c r="J264" s="955"/>
      <c r="K264" s="956"/>
      <c r="L264" s="1029"/>
      <c r="M264" s="1030"/>
      <c r="N264" s="1030"/>
      <c r="O264" s="1031"/>
      <c r="P264" s="1013" t="s">
        <v>521</v>
      </c>
      <c r="Q264" s="1014"/>
      <c r="R264" s="1015"/>
      <c r="S264" s="313" t="str">
        <f>IF(S262="","",VLOOKUP(S262,'シフト記号表（勤務時間帯）'!$C$6:$U$35,19,FALSE))</f>
        <v/>
      </c>
      <c r="T264" s="314" t="str">
        <f>IF(T262="","",VLOOKUP(T262,'シフト記号表（勤務時間帯）'!$C$6:$U$35,19,FALSE))</f>
        <v/>
      </c>
      <c r="U264" s="314" t="str">
        <f>IF(U262="","",VLOOKUP(U262,'シフト記号表（勤務時間帯）'!$C$6:$U$35,19,FALSE))</f>
        <v/>
      </c>
      <c r="V264" s="314" t="str">
        <f>IF(V262="","",VLOOKUP(V262,'シフト記号表（勤務時間帯）'!$C$6:$U$35,19,FALSE))</f>
        <v/>
      </c>
      <c r="W264" s="314" t="str">
        <f>IF(W262="","",VLOOKUP(W262,'シフト記号表（勤務時間帯）'!$C$6:$U$35,19,FALSE))</f>
        <v/>
      </c>
      <c r="X264" s="314" t="str">
        <f>IF(X262="","",VLOOKUP(X262,'シフト記号表（勤務時間帯）'!$C$6:$U$35,19,FALSE))</f>
        <v/>
      </c>
      <c r="Y264" s="315" t="str">
        <f>IF(Y262="","",VLOOKUP(Y262,'シフト記号表（勤務時間帯）'!$C$6:$U$35,19,FALSE))</f>
        <v/>
      </c>
      <c r="Z264" s="313" t="str">
        <f>IF(Z262="","",VLOOKUP(Z262,'シフト記号表（勤務時間帯）'!$C$6:$U$35,19,FALSE))</f>
        <v/>
      </c>
      <c r="AA264" s="314" t="str">
        <f>IF(AA262="","",VLOOKUP(AA262,'シフト記号表（勤務時間帯）'!$C$6:$U$35,19,FALSE))</f>
        <v/>
      </c>
      <c r="AB264" s="314" t="str">
        <f>IF(AB262="","",VLOOKUP(AB262,'シフト記号表（勤務時間帯）'!$C$6:$U$35,19,FALSE))</f>
        <v/>
      </c>
      <c r="AC264" s="314" t="str">
        <f>IF(AC262="","",VLOOKUP(AC262,'シフト記号表（勤務時間帯）'!$C$6:$U$35,19,FALSE))</f>
        <v/>
      </c>
      <c r="AD264" s="314" t="str">
        <f>IF(AD262="","",VLOOKUP(AD262,'シフト記号表（勤務時間帯）'!$C$6:$U$35,19,FALSE))</f>
        <v/>
      </c>
      <c r="AE264" s="314" t="str">
        <f>IF(AE262="","",VLOOKUP(AE262,'シフト記号表（勤務時間帯）'!$C$6:$U$35,19,FALSE))</f>
        <v/>
      </c>
      <c r="AF264" s="315" t="str">
        <f>IF(AF262="","",VLOOKUP(AF262,'シフト記号表（勤務時間帯）'!$C$6:$U$35,19,FALSE))</f>
        <v/>
      </c>
      <c r="AG264" s="313" t="str">
        <f>IF(AG262="","",VLOOKUP(AG262,'シフト記号表（勤務時間帯）'!$C$6:$U$35,19,FALSE))</f>
        <v/>
      </c>
      <c r="AH264" s="314" t="str">
        <f>IF(AH262="","",VLOOKUP(AH262,'シフト記号表（勤務時間帯）'!$C$6:$U$35,19,FALSE))</f>
        <v/>
      </c>
      <c r="AI264" s="314" t="str">
        <f>IF(AI262="","",VLOOKUP(AI262,'シフト記号表（勤務時間帯）'!$C$6:$U$35,19,FALSE))</f>
        <v/>
      </c>
      <c r="AJ264" s="314" t="str">
        <f>IF(AJ262="","",VLOOKUP(AJ262,'シフト記号表（勤務時間帯）'!$C$6:$U$35,19,FALSE))</f>
        <v/>
      </c>
      <c r="AK264" s="314" t="str">
        <f>IF(AK262="","",VLOOKUP(AK262,'シフト記号表（勤務時間帯）'!$C$6:$U$35,19,FALSE))</f>
        <v/>
      </c>
      <c r="AL264" s="314" t="str">
        <f>IF(AL262="","",VLOOKUP(AL262,'シフト記号表（勤務時間帯）'!$C$6:$U$35,19,FALSE))</f>
        <v/>
      </c>
      <c r="AM264" s="315" t="str">
        <f>IF(AM262="","",VLOOKUP(AM262,'シフト記号表（勤務時間帯）'!$C$6:$U$35,19,FALSE))</f>
        <v/>
      </c>
      <c r="AN264" s="313" t="str">
        <f>IF(AN262="","",VLOOKUP(AN262,'シフト記号表（勤務時間帯）'!$C$6:$U$35,19,FALSE))</f>
        <v/>
      </c>
      <c r="AO264" s="314" t="str">
        <f>IF(AO262="","",VLOOKUP(AO262,'シフト記号表（勤務時間帯）'!$C$6:$U$35,19,FALSE))</f>
        <v/>
      </c>
      <c r="AP264" s="314" t="str">
        <f>IF(AP262="","",VLOOKUP(AP262,'シフト記号表（勤務時間帯）'!$C$6:$U$35,19,FALSE))</f>
        <v/>
      </c>
      <c r="AQ264" s="314" t="str">
        <f>IF(AQ262="","",VLOOKUP(AQ262,'シフト記号表（勤務時間帯）'!$C$6:$U$35,19,FALSE))</f>
        <v/>
      </c>
      <c r="AR264" s="314" t="str">
        <f>IF(AR262="","",VLOOKUP(AR262,'シフト記号表（勤務時間帯）'!$C$6:$U$35,19,FALSE))</f>
        <v/>
      </c>
      <c r="AS264" s="314" t="str">
        <f>IF(AS262="","",VLOOKUP(AS262,'シフト記号表（勤務時間帯）'!$C$6:$U$35,19,FALSE))</f>
        <v/>
      </c>
      <c r="AT264" s="315" t="str">
        <f>IF(AT262="","",VLOOKUP(AT262,'シフト記号表（勤務時間帯）'!$C$6:$U$35,19,FALSE))</f>
        <v/>
      </c>
      <c r="AU264" s="313" t="str">
        <f>IF(AU262="","",VLOOKUP(AU262,'シフト記号表（勤務時間帯）'!$C$6:$U$35,19,FALSE))</f>
        <v/>
      </c>
      <c r="AV264" s="314" t="str">
        <f>IF(AV262="","",VLOOKUP(AV262,'シフト記号表（勤務時間帯）'!$C$6:$U$35,19,FALSE))</f>
        <v/>
      </c>
      <c r="AW264" s="314" t="str">
        <f>IF(AW262="","",VLOOKUP(AW262,'シフト記号表（勤務時間帯）'!$C$6:$U$35,19,FALSE))</f>
        <v/>
      </c>
      <c r="AX264" s="1016">
        <f>IF($BB$3="４週",SUM(S264:AT264),IF($BB$3="暦月",SUM(S264:AW264),""))</f>
        <v>0</v>
      </c>
      <c r="AY264" s="1017"/>
      <c r="AZ264" s="1018">
        <f>IF($BB$3="４週",AX264/4,IF($BB$3="暦月",'勤務形態一覧表（100名）'!AX264/('勤務形態一覧表（100名）'!$BB$8/7),""))</f>
        <v>0</v>
      </c>
      <c r="BA264" s="1019"/>
      <c r="BB264" s="1061"/>
      <c r="BC264" s="1030"/>
      <c r="BD264" s="1030"/>
      <c r="BE264" s="1030"/>
      <c r="BF264" s="1031"/>
    </row>
    <row r="265" spans="2:58" ht="20.25" customHeight="1" x14ac:dyDescent="0.2">
      <c r="B265" s="939">
        <f>B262+1</f>
        <v>82</v>
      </c>
      <c r="C265" s="1042"/>
      <c r="D265" s="1043"/>
      <c r="E265" s="1044"/>
      <c r="F265" s="316"/>
      <c r="G265" s="1023"/>
      <c r="H265" s="1025"/>
      <c r="I265" s="955"/>
      <c r="J265" s="955"/>
      <c r="K265" s="956"/>
      <c r="L265" s="1026"/>
      <c r="M265" s="1027"/>
      <c r="N265" s="1027"/>
      <c r="O265" s="1028"/>
      <c r="P265" s="1032" t="s">
        <v>777</v>
      </c>
      <c r="Q265" s="1033"/>
      <c r="R265" s="1034"/>
      <c r="S265" s="366"/>
      <c r="T265" s="367"/>
      <c r="U265" s="367"/>
      <c r="V265" s="367"/>
      <c r="W265" s="367"/>
      <c r="X265" s="367"/>
      <c r="Y265" s="368"/>
      <c r="Z265" s="366"/>
      <c r="AA265" s="367"/>
      <c r="AB265" s="367"/>
      <c r="AC265" s="367"/>
      <c r="AD265" s="367"/>
      <c r="AE265" s="367"/>
      <c r="AF265" s="368"/>
      <c r="AG265" s="366"/>
      <c r="AH265" s="367"/>
      <c r="AI265" s="367"/>
      <c r="AJ265" s="367"/>
      <c r="AK265" s="367"/>
      <c r="AL265" s="367"/>
      <c r="AM265" s="368"/>
      <c r="AN265" s="366"/>
      <c r="AO265" s="367"/>
      <c r="AP265" s="367"/>
      <c r="AQ265" s="367"/>
      <c r="AR265" s="367"/>
      <c r="AS265" s="367"/>
      <c r="AT265" s="368"/>
      <c r="AU265" s="366"/>
      <c r="AV265" s="367"/>
      <c r="AW265" s="367"/>
      <c r="AX265" s="1109"/>
      <c r="AY265" s="1110"/>
      <c r="AZ265" s="1111"/>
      <c r="BA265" s="1112"/>
      <c r="BB265" s="1059"/>
      <c r="BC265" s="1027"/>
      <c r="BD265" s="1027"/>
      <c r="BE265" s="1027"/>
      <c r="BF265" s="1028"/>
    </row>
    <row r="266" spans="2:58" ht="20.25" customHeight="1" x14ac:dyDescent="0.2">
      <c r="B266" s="939"/>
      <c r="C266" s="1045"/>
      <c r="D266" s="1046"/>
      <c r="E266" s="1047"/>
      <c r="F266" s="308"/>
      <c r="G266" s="950"/>
      <c r="H266" s="954"/>
      <c r="I266" s="955"/>
      <c r="J266" s="955"/>
      <c r="K266" s="956"/>
      <c r="L266" s="960"/>
      <c r="M266" s="961"/>
      <c r="N266" s="961"/>
      <c r="O266" s="962"/>
      <c r="P266" s="1006" t="s">
        <v>520</v>
      </c>
      <c r="Q266" s="1007"/>
      <c r="R266" s="1008"/>
      <c r="S266" s="309" t="str">
        <f>IF(S265="","",VLOOKUP(S265,'シフト記号表（勤務時間帯）'!$C$6:$K$35,9,FALSE))</f>
        <v/>
      </c>
      <c r="T266" s="310" t="str">
        <f>IF(T265="","",VLOOKUP(T265,'シフト記号表（勤務時間帯）'!$C$6:$K$35,9,FALSE))</f>
        <v/>
      </c>
      <c r="U266" s="310" t="str">
        <f>IF(U265="","",VLOOKUP(U265,'シフト記号表（勤務時間帯）'!$C$6:$K$35,9,FALSE))</f>
        <v/>
      </c>
      <c r="V266" s="310" t="str">
        <f>IF(V265="","",VLOOKUP(V265,'シフト記号表（勤務時間帯）'!$C$6:$K$35,9,FALSE))</f>
        <v/>
      </c>
      <c r="W266" s="310" t="str">
        <f>IF(W265="","",VLOOKUP(W265,'シフト記号表（勤務時間帯）'!$C$6:$K$35,9,FALSE))</f>
        <v/>
      </c>
      <c r="X266" s="310" t="str">
        <f>IF(X265="","",VLOOKUP(X265,'シフト記号表（勤務時間帯）'!$C$6:$K$35,9,FALSE))</f>
        <v/>
      </c>
      <c r="Y266" s="311" t="str">
        <f>IF(Y265="","",VLOOKUP(Y265,'シフト記号表（勤務時間帯）'!$C$6:$K$35,9,FALSE))</f>
        <v/>
      </c>
      <c r="Z266" s="309" t="str">
        <f>IF(Z265="","",VLOOKUP(Z265,'シフト記号表（勤務時間帯）'!$C$6:$K$35,9,FALSE))</f>
        <v/>
      </c>
      <c r="AA266" s="310" t="str">
        <f>IF(AA265="","",VLOOKUP(AA265,'シフト記号表（勤務時間帯）'!$C$6:$K$35,9,FALSE))</f>
        <v/>
      </c>
      <c r="AB266" s="310" t="str">
        <f>IF(AB265="","",VLOOKUP(AB265,'シフト記号表（勤務時間帯）'!$C$6:$K$35,9,FALSE))</f>
        <v/>
      </c>
      <c r="AC266" s="310" t="str">
        <f>IF(AC265="","",VLOOKUP(AC265,'シフト記号表（勤務時間帯）'!$C$6:$K$35,9,FALSE))</f>
        <v/>
      </c>
      <c r="AD266" s="310" t="str">
        <f>IF(AD265="","",VLOOKUP(AD265,'シフト記号表（勤務時間帯）'!$C$6:$K$35,9,FALSE))</f>
        <v/>
      </c>
      <c r="AE266" s="310" t="str">
        <f>IF(AE265="","",VLOOKUP(AE265,'シフト記号表（勤務時間帯）'!$C$6:$K$35,9,FALSE))</f>
        <v/>
      </c>
      <c r="AF266" s="311" t="str">
        <f>IF(AF265="","",VLOOKUP(AF265,'シフト記号表（勤務時間帯）'!$C$6:$K$35,9,FALSE))</f>
        <v/>
      </c>
      <c r="AG266" s="309" t="str">
        <f>IF(AG265="","",VLOOKUP(AG265,'シフト記号表（勤務時間帯）'!$C$6:$K$35,9,FALSE))</f>
        <v/>
      </c>
      <c r="AH266" s="310" t="str">
        <f>IF(AH265="","",VLOOKUP(AH265,'シフト記号表（勤務時間帯）'!$C$6:$K$35,9,FALSE))</f>
        <v/>
      </c>
      <c r="AI266" s="310" t="str">
        <f>IF(AI265="","",VLOOKUP(AI265,'シフト記号表（勤務時間帯）'!$C$6:$K$35,9,FALSE))</f>
        <v/>
      </c>
      <c r="AJ266" s="310" t="str">
        <f>IF(AJ265="","",VLOOKUP(AJ265,'シフト記号表（勤務時間帯）'!$C$6:$K$35,9,FALSE))</f>
        <v/>
      </c>
      <c r="AK266" s="310" t="str">
        <f>IF(AK265="","",VLOOKUP(AK265,'シフト記号表（勤務時間帯）'!$C$6:$K$35,9,FALSE))</f>
        <v/>
      </c>
      <c r="AL266" s="310" t="str">
        <f>IF(AL265="","",VLOOKUP(AL265,'シフト記号表（勤務時間帯）'!$C$6:$K$35,9,FALSE))</f>
        <v/>
      </c>
      <c r="AM266" s="311" t="str">
        <f>IF(AM265="","",VLOOKUP(AM265,'シフト記号表（勤務時間帯）'!$C$6:$K$35,9,FALSE))</f>
        <v/>
      </c>
      <c r="AN266" s="309" t="str">
        <f>IF(AN265="","",VLOOKUP(AN265,'シフト記号表（勤務時間帯）'!$C$6:$K$35,9,FALSE))</f>
        <v/>
      </c>
      <c r="AO266" s="310" t="str">
        <f>IF(AO265="","",VLOOKUP(AO265,'シフト記号表（勤務時間帯）'!$C$6:$K$35,9,FALSE))</f>
        <v/>
      </c>
      <c r="AP266" s="310" t="str">
        <f>IF(AP265="","",VLOOKUP(AP265,'シフト記号表（勤務時間帯）'!$C$6:$K$35,9,FALSE))</f>
        <v/>
      </c>
      <c r="AQ266" s="310" t="str">
        <f>IF(AQ265="","",VLOOKUP(AQ265,'シフト記号表（勤務時間帯）'!$C$6:$K$35,9,FALSE))</f>
        <v/>
      </c>
      <c r="AR266" s="310" t="str">
        <f>IF(AR265="","",VLOOKUP(AR265,'シフト記号表（勤務時間帯）'!$C$6:$K$35,9,FALSE))</f>
        <v/>
      </c>
      <c r="AS266" s="310" t="str">
        <f>IF(AS265="","",VLOOKUP(AS265,'シフト記号表（勤務時間帯）'!$C$6:$K$35,9,FALSE))</f>
        <v/>
      </c>
      <c r="AT266" s="311" t="str">
        <f>IF(AT265="","",VLOOKUP(AT265,'シフト記号表（勤務時間帯）'!$C$6:$K$35,9,FALSE))</f>
        <v/>
      </c>
      <c r="AU266" s="309" t="str">
        <f>IF(AU265="","",VLOOKUP(AU265,'シフト記号表（勤務時間帯）'!$C$6:$K$35,9,FALSE))</f>
        <v/>
      </c>
      <c r="AV266" s="310" t="str">
        <f>IF(AV265="","",VLOOKUP(AV265,'シフト記号表（勤務時間帯）'!$C$6:$K$35,9,FALSE))</f>
        <v/>
      </c>
      <c r="AW266" s="310" t="str">
        <f>IF(AW265="","",VLOOKUP(AW265,'シフト記号表（勤務時間帯）'!$C$6:$K$35,9,FALSE))</f>
        <v/>
      </c>
      <c r="AX266" s="1009">
        <f>IF($BB$3="４週",SUM(S266:AT266),IF($BB$3="暦月",SUM(S266:AW266),""))</f>
        <v>0</v>
      </c>
      <c r="AY266" s="1010"/>
      <c r="AZ266" s="1011">
        <f>IF($BB$3="４週",AX266/4,IF($BB$3="暦月",'勤務形態一覧表（100名）'!AX266/('勤務形態一覧表（100名）'!$BB$8/7),""))</f>
        <v>0</v>
      </c>
      <c r="BA266" s="1012"/>
      <c r="BB266" s="1060"/>
      <c r="BC266" s="961"/>
      <c r="BD266" s="961"/>
      <c r="BE266" s="961"/>
      <c r="BF266" s="962"/>
    </row>
    <row r="267" spans="2:58" ht="20.25" customHeight="1" x14ac:dyDescent="0.2">
      <c r="B267" s="939"/>
      <c r="C267" s="1048"/>
      <c r="D267" s="1049"/>
      <c r="E267" s="1050"/>
      <c r="F267" s="369">
        <f>C265</f>
        <v>0</v>
      </c>
      <c r="G267" s="1024"/>
      <c r="H267" s="954"/>
      <c r="I267" s="955"/>
      <c r="J267" s="955"/>
      <c r="K267" s="956"/>
      <c r="L267" s="1029"/>
      <c r="M267" s="1030"/>
      <c r="N267" s="1030"/>
      <c r="O267" s="1031"/>
      <c r="P267" s="1013" t="s">
        <v>521</v>
      </c>
      <c r="Q267" s="1014"/>
      <c r="R267" s="1015"/>
      <c r="S267" s="313" t="str">
        <f>IF(S265="","",VLOOKUP(S265,'シフト記号表（勤務時間帯）'!$C$6:$U$35,19,FALSE))</f>
        <v/>
      </c>
      <c r="T267" s="314" t="str">
        <f>IF(T265="","",VLOOKUP(T265,'シフト記号表（勤務時間帯）'!$C$6:$U$35,19,FALSE))</f>
        <v/>
      </c>
      <c r="U267" s="314" t="str">
        <f>IF(U265="","",VLOOKUP(U265,'シフト記号表（勤務時間帯）'!$C$6:$U$35,19,FALSE))</f>
        <v/>
      </c>
      <c r="V267" s="314" t="str">
        <f>IF(V265="","",VLOOKUP(V265,'シフト記号表（勤務時間帯）'!$C$6:$U$35,19,FALSE))</f>
        <v/>
      </c>
      <c r="W267" s="314" t="str">
        <f>IF(W265="","",VLOOKUP(W265,'シフト記号表（勤務時間帯）'!$C$6:$U$35,19,FALSE))</f>
        <v/>
      </c>
      <c r="X267" s="314" t="str">
        <f>IF(X265="","",VLOOKUP(X265,'シフト記号表（勤務時間帯）'!$C$6:$U$35,19,FALSE))</f>
        <v/>
      </c>
      <c r="Y267" s="315" t="str">
        <f>IF(Y265="","",VLOOKUP(Y265,'シフト記号表（勤務時間帯）'!$C$6:$U$35,19,FALSE))</f>
        <v/>
      </c>
      <c r="Z267" s="313" t="str">
        <f>IF(Z265="","",VLOOKUP(Z265,'シフト記号表（勤務時間帯）'!$C$6:$U$35,19,FALSE))</f>
        <v/>
      </c>
      <c r="AA267" s="314" t="str">
        <f>IF(AA265="","",VLOOKUP(AA265,'シフト記号表（勤務時間帯）'!$C$6:$U$35,19,FALSE))</f>
        <v/>
      </c>
      <c r="AB267" s="314" t="str">
        <f>IF(AB265="","",VLOOKUP(AB265,'シフト記号表（勤務時間帯）'!$C$6:$U$35,19,FALSE))</f>
        <v/>
      </c>
      <c r="AC267" s="314" t="str">
        <f>IF(AC265="","",VLOOKUP(AC265,'シフト記号表（勤務時間帯）'!$C$6:$U$35,19,FALSE))</f>
        <v/>
      </c>
      <c r="AD267" s="314" t="str">
        <f>IF(AD265="","",VLOOKUP(AD265,'シフト記号表（勤務時間帯）'!$C$6:$U$35,19,FALSE))</f>
        <v/>
      </c>
      <c r="AE267" s="314" t="str">
        <f>IF(AE265="","",VLOOKUP(AE265,'シフト記号表（勤務時間帯）'!$C$6:$U$35,19,FALSE))</f>
        <v/>
      </c>
      <c r="AF267" s="315" t="str">
        <f>IF(AF265="","",VLOOKUP(AF265,'シフト記号表（勤務時間帯）'!$C$6:$U$35,19,FALSE))</f>
        <v/>
      </c>
      <c r="AG267" s="313" t="str">
        <f>IF(AG265="","",VLOOKUP(AG265,'シフト記号表（勤務時間帯）'!$C$6:$U$35,19,FALSE))</f>
        <v/>
      </c>
      <c r="AH267" s="314" t="str">
        <f>IF(AH265="","",VLOOKUP(AH265,'シフト記号表（勤務時間帯）'!$C$6:$U$35,19,FALSE))</f>
        <v/>
      </c>
      <c r="AI267" s="314" t="str">
        <f>IF(AI265="","",VLOOKUP(AI265,'シフト記号表（勤務時間帯）'!$C$6:$U$35,19,FALSE))</f>
        <v/>
      </c>
      <c r="AJ267" s="314" t="str">
        <f>IF(AJ265="","",VLOOKUP(AJ265,'シフト記号表（勤務時間帯）'!$C$6:$U$35,19,FALSE))</f>
        <v/>
      </c>
      <c r="AK267" s="314" t="str">
        <f>IF(AK265="","",VLOOKUP(AK265,'シフト記号表（勤務時間帯）'!$C$6:$U$35,19,FALSE))</f>
        <v/>
      </c>
      <c r="AL267" s="314" t="str">
        <f>IF(AL265="","",VLOOKUP(AL265,'シフト記号表（勤務時間帯）'!$C$6:$U$35,19,FALSE))</f>
        <v/>
      </c>
      <c r="AM267" s="315" t="str">
        <f>IF(AM265="","",VLOOKUP(AM265,'シフト記号表（勤務時間帯）'!$C$6:$U$35,19,FALSE))</f>
        <v/>
      </c>
      <c r="AN267" s="313" t="str">
        <f>IF(AN265="","",VLOOKUP(AN265,'シフト記号表（勤務時間帯）'!$C$6:$U$35,19,FALSE))</f>
        <v/>
      </c>
      <c r="AO267" s="314" t="str">
        <f>IF(AO265="","",VLOOKUP(AO265,'シフト記号表（勤務時間帯）'!$C$6:$U$35,19,FALSE))</f>
        <v/>
      </c>
      <c r="AP267" s="314" t="str">
        <f>IF(AP265="","",VLOOKUP(AP265,'シフト記号表（勤務時間帯）'!$C$6:$U$35,19,FALSE))</f>
        <v/>
      </c>
      <c r="AQ267" s="314" t="str">
        <f>IF(AQ265="","",VLOOKUP(AQ265,'シフト記号表（勤務時間帯）'!$C$6:$U$35,19,FALSE))</f>
        <v/>
      </c>
      <c r="AR267" s="314" t="str">
        <f>IF(AR265="","",VLOOKUP(AR265,'シフト記号表（勤務時間帯）'!$C$6:$U$35,19,FALSE))</f>
        <v/>
      </c>
      <c r="AS267" s="314" t="str">
        <f>IF(AS265="","",VLOOKUP(AS265,'シフト記号表（勤務時間帯）'!$C$6:$U$35,19,FALSE))</f>
        <v/>
      </c>
      <c r="AT267" s="315" t="str">
        <f>IF(AT265="","",VLOOKUP(AT265,'シフト記号表（勤務時間帯）'!$C$6:$U$35,19,FALSE))</f>
        <v/>
      </c>
      <c r="AU267" s="313" t="str">
        <f>IF(AU265="","",VLOOKUP(AU265,'シフト記号表（勤務時間帯）'!$C$6:$U$35,19,FALSE))</f>
        <v/>
      </c>
      <c r="AV267" s="314" t="str">
        <f>IF(AV265="","",VLOOKUP(AV265,'シフト記号表（勤務時間帯）'!$C$6:$U$35,19,FALSE))</f>
        <v/>
      </c>
      <c r="AW267" s="314" t="str">
        <f>IF(AW265="","",VLOOKUP(AW265,'シフト記号表（勤務時間帯）'!$C$6:$U$35,19,FALSE))</f>
        <v/>
      </c>
      <c r="AX267" s="1016">
        <f>IF($BB$3="４週",SUM(S267:AT267),IF($BB$3="暦月",SUM(S267:AW267),""))</f>
        <v>0</v>
      </c>
      <c r="AY267" s="1017"/>
      <c r="AZ267" s="1018">
        <f>IF($BB$3="４週",AX267/4,IF($BB$3="暦月",'勤務形態一覧表（100名）'!AX267/('勤務形態一覧表（100名）'!$BB$8/7),""))</f>
        <v>0</v>
      </c>
      <c r="BA267" s="1019"/>
      <c r="BB267" s="1061"/>
      <c r="BC267" s="1030"/>
      <c r="BD267" s="1030"/>
      <c r="BE267" s="1030"/>
      <c r="BF267" s="1031"/>
    </row>
    <row r="268" spans="2:58" ht="20.25" customHeight="1" x14ac:dyDescent="0.2">
      <c r="B268" s="939">
        <f>B265+1</f>
        <v>83</v>
      </c>
      <c r="C268" s="1042"/>
      <c r="D268" s="1043"/>
      <c r="E268" s="1044"/>
      <c r="F268" s="316"/>
      <c r="G268" s="1023"/>
      <c r="H268" s="1025"/>
      <c r="I268" s="955"/>
      <c r="J268" s="955"/>
      <c r="K268" s="956"/>
      <c r="L268" s="1026"/>
      <c r="M268" s="1027"/>
      <c r="N268" s="1027"/>
      <c r="O268" s="1028"/>
      <c r="P268" s="1032" t="s">
        <v>777</v>
      </c>
      <c r="Q268" s="1033"/>
      <c r="R268" s="1034"/>
      <c r="S268" s="366"/>
      <c r="T268" s="367"/>
      <c r="U268" s="367"/>
      <c r="V268" s="367"/>
      <c r="W268" s="367"/>
      <c r="X268" s="367"/>
      <c r="Y268" s="368"/>
      <c r="Z268" s="366"/>
      <c r="AA268" s="367"/>
      <c r="AB268" s="367"/>
      <c r="AC268" s="367"/>
      <c r="AD268" s="367"/>
      <c r="AE268" s="367"/>
      <c r="AF268" s="368"/>
      <c r="AG268" s="366"/>
      <c r="AH268" s="367"/>
      <c r="AI268" s="367"/>
      <c r="AJ268" s="367"/>
      <c r="AK268" s="367"/>
      <c r="AL268" s="367"/>
      <c r="AM268" s="368"/>
      <c r="AN268" s="366"/>
      <c r="AO268" s="367"/>
      <c r="AP268" s="367"/>
      <c r="AQ268" s="367"/>
      <c r="AR268" s="367"/>
      <c r="AS268" s="367"/>
      <c r="AT268" s="368"/>
      <c r="AU268" s="366"/>
      <c r="AV268" s="367"/>
      <c r="AW268" s="367"/>
      <c r="AX268" s="1109"/>
      <c r="AY268" s="1110"/>
      <c r="AZ268" s="1111"/>
      <c r="BA268" s="1112"/>
      <c r="BB268" s="1059"/>
      <c r="BC268" s="1027"/>
      <c r="BD268" s="1027"/>
      <c r="BE268" s="1027"/>
      <c r="BF268" s="1028"/>
    </row>
    <row r="269" spans="2:58" ht="20.25" customHeight="1" x14ac:dyDescent="0.2">
      <c r="B269" s="939"/>
      <c r="C269" s="1045"/>
      <c r="D269" s="1046"/>
      <c r="E269" s="1047"/>
      <c r="F269" s="308"/>
      <c r="G269" s="950"/>
      <c r="H269" s="954"/>
      <c r="I269" s="955"/>
      <c r="J269" s="955"/>
      <c r="K269" s="956"/>
      <c r="L269" s="960"/>
      <c r="M269" s="961"/>
      <c r="N269" s="961"/>
      <c r="O269" s="962"/>
      <c r="P269" s="1006" t="s">
        <v>520</v>
      </c>
      <c r="Q269" s="1007"/>
      <c r="R269" s="1008"/>
      <c r="S269" s="309" t="str">
        <f>IF(S268="","",VLOOKUP(S268,'シフト記号表（勤務時間帯）'!$C$6:$K$35,9,FALSE))</f>
        <v/>
      </c>
      <c r="T269" s="310" t="str">
        <f>IF(T268="","",VLOOKUP(T268,'シフト記号表（勤務時間帯）'!$C$6:$K$35,9,FALSE))</f>
        <v/>
      </c>
      <c r="U269" s="310" t="str">
        <f>IF(U268="","",VLOOKUP(U268,'シフト記号表（勤務時間帯）'!$C$6:$K$35,9,FALSE))</f>
        <v/>
      </c>
      <c r="V269" s="310" t="str">
        <f>IF(V268="","",VLOOKUP(V268,'シフト記号表（勤務時間帯）'!$C$6:$K$35,9,FALSE))</f>
        <v/>
      </c>
      <c r="W269" s="310" t="str">
        <f>IF(W268="","",VLOOKUP(W268,'シフト記号表（勤務時間帯）'!$C$6:$K$35,9,FALSE))</f>
        <v/>
      </c>
      <c r="X269" s="310" t="str">
        <f>IF(X268="","",VLOOKUP(X268,'シフト記号表（勤務時間帯）'!$C$6:$K$35,9,FALSE))</f>
        <v/>
      </c>
      <c r="Y269" s="311" t="str">
        <f>IF(Y268="","",VLOOKUP(Y268,'シフト記号表（勤務時間帯）'!$C$6:$K$35,9,FALSE))</f>
        <v/>
      </c>
      <c r="Z269" s="309" t="str">
        <f>IF(Z268="","",VLOOKUP(Z268,'シフト記号表（勤務時間帯）'!$C$6:$K$35,9,FALSE))</f>
        <v/>
      </c>
      <c r="AA269" s="310" t="str">
        <f>IF(AA268="","",VLOOKUP(AA268,'シフト記号表（勤務時間帯）'!$C$6:$K$35,9,FALSE))</f>
        <v/>
      </c>
      <c r="AB269" s="310" t="str">
        <f>IF(AB268="","",VLOOKUP(AB268,'シフト記号表（勤務時間帯）'!$C$6:$K$35,9,FALSE))</f>
        <v/>
      </c>
      <c r="AC269" s="310" t="str">
        <f>IF(AC268="","",VLOOKUP(AC268,'シフト記号表（勤務時間帯）'!$C$6:$K$35,9,FALSE))</f>
        <v/>
      </c>
      <c r="AD269" s="310" t="str">
        <f>IF(AD268="","",VLOOKUP(AD268,'シフト記号表（勤務時間帯）'!$C$6:$K$35,9,FALSE))</f>
        <v/>
      </c>
      <c r="AE269" s="310" t="str">
        <f>IF(AE268="","",VLOOKUP(AE268,'シフト記号表（勤務時間帯）'!$C$6:$K$35,9,FALSE))</f>
        <v/>
      </c>
      <c r="AF269" s="311" t="str">
        <f>IF(AF268="","",VLOOKUP(AF268,'シフト記号表（勤務時間帯）'!$C$6:$K$35,9,FALSE))</f>
        <v/>
      </c>
      <c r="AG269" s="309" t="str">
        <f>IF(AG268="","",VLOOKUP(AG268,'シフト記号表（勤務時間帯）'!$C$6:$K$35,9,FALSE))</f>
        <v/>
      </c>
      <c r="AH269" s="310" t="str">
        <f>IF(AH268="","",VLOOKUP(AH268,'シフト記号表（勤務時間帯）'!$C$6:$K$35,9,FALSE))</f>
        <v/>
      </c>
      <c r="AI269" s="310" t="str">
        <f>IF(AI268="","",VLOOKUP(AI268,'シフト記号表（勤務時間帯）'!$C$6:$K$35,9,FALSE))</f>
        <v/>
      </c>
      <c r="AJ269" s="310" t="str">
        <f>IF(AJ268="","",VLOOKUP(AJ268,'シフト記号表（勤務時間帯）'!$C$6:$K$35,9,FALSE))</f>
        <v/>
      </c>
      <c r="AK269" s="310" t="str">
        <f>IF(AK268="","",VLOOKUP(AK268,'シフト記号表（勤務時間帯）'!$C$6:$K$35,9,FALSE))</f>
        <v/>
      </c>
      <c r="AL269" s="310" t="str">
        <f>IF(AL268="","",VLOOKUP(AL268,'シフト記号表（勤務時間帯）'!$C$6:$K$35,9,FALSE))</f>
        <v/>
      </c>
      <c r="AM269" s="311" t="str">
        <f>IF(AM268="","",VLOOKUP(AM268,'シフト記号表（勤務時間帯）'!$C$6:$K$35,9,FALSE))</f>
        <v/>
      </c>
      <c r="AN269" s="309" t="str">
        <f>IF(AN268="","",VLOOKUP(AN268,'シフト記号表（勤務時間帯）'!$C$6:$K$35,9,FALSE))</f>
        <v/>
      </c>
      <c r="AO269" s="310" t="str">
        <f>IF(AO268="","",VLOOKUP(AO268,'シフト記号表（勤務時間帯）'!$C$6:$K$35,9,FALSE))</f>
        <v/>
      </c>
      <c r="AP269" s="310" t="str">
        <f>IF(AP268="","",VLOOKUP(AP268,'シフト記号表（勤務時間帯）'!$C$6:$K$35,9,FALSE))</f>
        <v/>
      </c>
      <c r="AQ269" s="310" t="str">
        <f>IF(AQ268="","",VLOOKUP(AQ268,'シフト記号表（勤務時間帯）'!$C$6:$K$35,9,FALSE))</f>
        <v/>
      </c>
      <c r="AR269" s="310" t="str">
        <f>IF(AR268="","",VLOOKUP(AR268,'シフト記号表（勤務時間帯）'!$C$6:$K$35,9,FALSE))</f>
        <v/>
      </c>
      <c r="AS269" s="310" t="str">
        <f>IF(AS268="","",VLOOKUP(AS268,'シフト記号表（勤務時間帯）'!$C$6:$K$35,9,FALSE))</f>
        <v/>
      </c>
      <c r="AT269" s="311" t="str">
        <f>IF(AT268="","",VLOOKUP(AT268,'シフト記号表（勤務時間帯）'!$C$6:$K$35,9,FALSE))</f>
        <v/>
      </c>
      <c r="AU269" s="309" t="str">
        <f>IF(AU268="","",VLOOKUP(AU268,'シフト記号表（勤務時間帯）'!$C$6:$K$35,9,FALSE))</f>
        <v/>
      </c>
      <c r="AV269" s="310" t="str">
        <f>IF(AV268="","",VLOOKUP(AV268,'シフト記号表（勤務時間帯）'!$C$6:$K$35,9,FALSE))</f>
        <v/>
      </c>
      <c r="AW269" s="310" t="str">
        <f>IF(AW268="","",VLOOKUP(AW268,'シフト記号表（勤務時間帯）'!$C$6:$K$35,9,FALSE))</f>
        <v/>
      </c>
      <c r="AX269" s="1009">
        <f>IF($BB$3="４週",SUM(S269:AT269),IF($BB$3="暦月",SUM(S269:AW269),""))</f>
        <v>0</v>
      </c>
      <c r="AY269" s="1010"/>
      <c r="AZ269" s="1011">
        <f>IF($BB$3="４週",AX269/4,IF($BB$3="暦月",'勤務形態一覧表（100名）'!AX269/('勤務形態一覧表（100名）'!$BB$8/7),""))</f>
        <v>0</v>
      </c>
      <c r="BA269" s="1012"/>
      <c r="BB269" s="1060"/>
      <c r="BC269" s="961"/>
      <c r="BD269" s="961"/>
      <c r="BE269" s="961"/>
      <c r="BF269" s="962"/>
    </row>
    <row r="270" spans="2:58" ht="20.25" customHeight="1" x14ac:dyDescent="0.2">
      <c r="B270" s="939"/>
      <c r="C270" s="1048"/>
      <c r="D270" s="1049"/>
      <c r="E270" s="1050"/>
      <c r="F270" s="369">
        <f>C268</f>
        <v>0</v>
      </c>
      <c r="G270" s="1024"/>
      <c r="H270" s="954"/>
      <c r="I270" s="955"/>
      <c r="J270" s="955"/>
      <c r="K270" s="956"/>
      <c r="L270" s="1029"/>
      <c r="M270" s="1030"/>
      <c r="N270" s="1030"/>
      <c r="O270" s="1031"/>
      <c r="P270" s="1013" t="s">
        <v>521</v>
      </c>
      <c r="Q270" s="1014"/>
      <c r="R270" s="1015"/>
      <c r="S270" s="313" t="str">
        <f>IF(S268="","",VLOOKUP(S268,'シフト記号表（勤務時間帯）'!$C$6:$U$35,19,FALSE))</f>
        <v/>
      </c>
      <c r="T270" s="314" t="str">
        <f>IF(T268="","",VLOOKUP(T268,'シフト記号表（勤務時間帯）'!$C$6:$U$35,19,FALSE))</f>
        <v/>
      </c>
      <c r="U270" s="314" t="str">
        <f>IF(U268="","",VLOOKUP(U268,'シフト記号表（勤務時間帯）'!$C$6:$U$35,19,FALSE))</f>
        <v/>
      </c>
      <c r="V270" s="314" t="str">
        <f>IF(V268="","",VLOOKUP(V268,'シフト記号表（勤務時間帯）'!$C$6:$U$35,19,FALSE))</f>
        <v/>
      </c>
      <c r="W270" s="314" t="str">
        <f>IF(W268="","",VLOOKUP(W268,'シフト記号表（勤務時間帯）'!$C$6:$U$35,19,FALSE))</f>
        <v/>
      </c>
      <c r="X270" s="314" t="str">
        <f>IF(X268="","",VLOOKUP(X268,'シフト記号表（勤務時間帯）'!$C$6:$U$35,19,FALSE))</f>
        <v/>
      </c>
      <c r="Y270" s="315" t="str">
        <f>IF(Y268="","",VLOOKUP(Y268,'シフト記号表（勤務時間帯）'!$C$6:$U$35,19,FALSE))</f>
        <v/>
      </c>
      <c r="Z270" s="313" t="str">
        <f>IF(Z268="","",VLOOKUP(Z268,'シフト記号表（勤務時間帯）'!$C$6:$U$35,19,FALSE))</f>
        <v/>
      </c>
      <c r="AA270" s="314" t="str">
        <f>IF(AA268="","",VLOOKUP(AA268,'シフト記号表（勤務時間帯）'!$C$6:$U$35,19,FALSE))</f>
        <v/>
      </c>
      <c r="AB270" s="314" t="str">
        <f>IF(AB268="","",VLOOKUP(AB268,'シフト記号表（勤務時間帯）'!$C$6:$U$35,19,FALSE))</f>
        <v/>
      </c>
      <c r="AC270" s="314" t="str">
        <f>IF(AC268="","",VLOOKUP(AC268,'シフト記号表（勤務時間帯）'!$C$6:$U$35,19,FALSE))</f>
        <v/>
      </c>
      <c r="AD270" s="314" t="str">
        <f>IF(AD268="","",VLOOKUP(AD268,'シフト記号表（勤務時間帯）'!$C$6:$U$35,19,FALSE))</f>
        <v/>
      </c>
      <c r="AE270" s="314" t="str">
        <f>IF(AE268="","",VLOOKUP(AE268,'シフト記号表（勤務時間帯）'!$C$6:$U$35,19,FALSE))</f>
        <v/>
      </c>
      <c r="AF270" s="315" t="str">
        <f>IF(AF268="","",VLOOKUP(AF268,'シフト記号表（勤務時間帯）'!$C$6:$U$35,19,FALSE))</f>
        <v/>
      </c>
      <c r="AG270" s="313" t="str">
        <f>IF(AG268="","",VLOOKUP(AG268,'シフト記号表（勤務時間帯）'!$C$6:$U$35,19,FALSE))</f>
        <v/>
      </c>
      <c r="AH270" s="314" t="str">
        <f>IF(AH268="","",VLOOKUP(AH268,'シフト記号表（勤務時間帯）'!$C$6:$U$35,19,FALSE))</f>
        <v/>
      </c>
      <c r="AI270" s="314" t="str">
        <f>IF(AI268="","",VLOOKUP(AI268,'シフト記号表（勤務時間帯）'!$C$6:$U$35,19,FALSE))</f>
        <v/>
      </c>
      <c r="AJ270" s="314" t="str">
        <f>IF(AJ268="","",VLOOKUP(AJ268,'シフト記号表（勤務時間帯）'!$C$6:$U$35,19,FALSE))</f>
        <v/>
      </c>
      <c r="AK270" s="314" t="str">
        <f>IF(AK268="","",VLOOKUP(AK268,'シフト記号表（勤務時間帯）'!$C$6:$U$35,19,FALSE))</f>
        <v/>
      </c>
      <c r="AL270" s="314" t="str">
        <f>IF(AL268="","",VLOOKUP(AL268,'シフト記号表（勤務時間帯）'!$C$6:$U$35,19,FALSE))</f>
        <v/>
      </c>
      <c r="AM270" s="315" t="str">
        <f>IF(AM268="","",VLOOKUP(AM268,'シフト記号表（勤務時間帯）'!$C$6:$U$35,19,FALSE))</f>
        <v/>
      </c>
      <c r="AN270" s="313" t="str">
        <f>IF(AN268="","",VLOOKUP(AN268,'シフト記号表（勤務時間帯）'!$C$6:$U$35,19,FALSE))</f>
        <v/>
      </c>
      <c r="AO270" s="314" t="str">
        <f>IF(AO268="","",VLOOKUP(AO268,'シフト記号表（勤務時間帯）'!$C$6:$U$35,19,FALSE))</f>
        <v/>
      </c>
      <c r="AP270" s="314" t="str">
        <f>IF(AP268="","",VLOOKUP(AP268,'シフト記号表（勤務時間帯）'!$C$6:$U$35,19,FALSE))</f>
        <v/>
      </c>
      <c r="AQ270" s="314" t="str">
        <f>IF(AQ268="","",VLOOKUP(AQ268,'シフト記号表（勤務時間帯）'!$C$6:$U$35,19,FALSE))</f>
        <v/>
      </c>
      <c r="AR270" s="314" t="str">
        <f>IF(AR268="","",VLOOKUP(AR268,'シフト記号表（勤務時間帯）'!$C$6:$U$35,19,FALSE))</f>
        <v/>
      </c>
      <c r="AS270" s="314" t="str">
        <f>IF(AS268="","",VLOOKUP(AS268,'シフト記号表（勤務時間帯）'!$C$6:$U$35,19,FALSE))</f>
        <v/>
      </c>
      <c r="AT270" s="315" t="str">
        <f>IF(AT268="","",VLOOKUP(AT268,'シフト記号表（勤務時間帯）'!$C$6:$U$35,19,FALSE))</f>
        <v/>
      </c>
      <c r="AU270" s="313" t="str">
        <f>IF(AU268="","",VLOOKUP(AU268,'シフト記号表（勤務時間帯）'!$C$6:$U$35,19,FALSE))</f>
        <v/>
      </c>
      <c r="AV270" s="314" t="str">
        <f>IF(AV268="","",VLOOKUP(AV268,'シフト記号表（勤務時間帯）'!$C$6:$U$35,19,FALSE))</f>
        <v/>
      </c>
      <c r="AW270" s="314" t="str">
        <f>IF(AW268="","",VLOOKUP(AW268,'シフト記号表（勤務時間帯）'!$C$6:$U$35,19,FALSE))</f>
        <v/>
      </c>
      <c r="AX270" s="1016">
        <f>IF($BB$3="４週",SUM(S270:AT270),IF($BB$3="暦月",SUM(S270:AW270),""))</f>
        <v>0</v>
      </c>
      <c r="AY270" s="1017"/>
      <c r="AZ270" s="1018">
        <f>IF($BB$3="４週",AX270/4,IF($BB$3="暦月",'勤務形態一覧表（100名）'!AX270/('勤務形態一覧表（100名）'!$BB$8/7),""))</f>
        <v>0</v>
      </c>
      <c r="BA270" s="1019"/>
      <c r="BB270" s="1061"/>
      <c r="BC270" s="1030"/>
      <c r="BD270" s="1030"/>
      <c r="BE270" s="1030"/>
      <c r="BF270" s="1031"/>
    </row>
    <row r="271" spans="2:58" ht="20.25" customHeight="1" x14ac:dyDescent="0.2">
      <c r="B271" s="939">
        <f>B268+1</f>
        <v>84</v>
      </c>
      <c r="C271" s="1042"/>
      <c r="D271" s="1043"/>
      <c r="E271" s="1044"/>
      <c r="F271" s="316"/>
      <c r="G271" s="1023"/>
      <c r="H271" s="1025"/>
      <c r="I271" s="955"/>
      <c r="J271" s="955"/>
      <c r="K271" s="956"/>
      <c r="L271" s="1026"/>
      <c r="M271" s="1027"/>
      <c r="N271" s="1027"/>
      <c r="O271" s="1028"/>
      <c r="P271" s="1032" t="s">
        <v>777</v>
      </c>
      <c r="Q271" s="1033"/>
      <c r="R271" s="1034"/>
      <c r="S271" s="366"/>
      <c r="T271" s="367"/>
      <c r="U271" s="367"/>
      <c r="V271" s="367"/>
      <c r="W271" s="367"/>
      <c r="X271" s="367"/>
      <c r="Y271" s="368"/>
      <c r="Z271" s="366"/>
      <c r="AA271" s="367"/>
      <c r="AB271" s="367"/>
      <c r="AC271" s="367"/>
      <c r="AD271" s="367"/>
      <c r="AE271" s="367"/>
      <c r="AF271" s="368"/>
      <c r="AG271" s="366"/>
      <c r="AH271" s="367"/>
      <c r="AI271" s="367"/>
      <c r="AJ271" s="367"/>
      <c r="AK271" s="367"/>
      <c r="AL271" s="367"/>
      <c r="AM271" s="368"/>
      <c r="AN271" s="366"/>
      <c r="AO271" s="367"/>
      <c r="AP271" s="367"/>
      <c r="AQ271" s="367"/>
      <c r="AR271" s="367"/>
      <c r="AS271" s="367"/>
      <c r="AT271" s="368"/>
      <c r="AU271" s="366"/>
      <c r="AV271" s="367"/>
      <c r="AW271" s="367"/>
      <c r="AX271" s="1109"/>
      <c r="AY271" s="1110"/>
      <c r="AZ271" s="1111"/>
      <c r="BA271" s="1112"/>
      <c r="BB271" s="1059"/>
      <c r="BC271" s="1027"/>
      <c r="BD271" s="1027"/>
      <c r="BE271" s="1027"/>
      <c r="BF271" s="1028"/>
    </row>
    <row r="272" spans="2:58" ht="20.25" customHeight="1" x14ac:dyDescent="0.2">
      <c r="B272" s="939"/>
      <c r="C272" s="1045"/>
      <c r="D272" s="1046"/>
      <c r="E272" s="1047"/>
      <c r="F272" s="308"/>
      <c r="G272" s="950"/>
      <c r="H272" s="954"/>
      <c r="I272" s="955"/>
      <c r="J272" s="955"/>
      <c r="K272" s="956"/>
      <c r="L272" s="960"/>
      <c r="M272" s="961"/>
      <c r="N272" s="961"/>
      <c r="O272" s="962"/>
      <c r="P272" s="1006" t="s">
        <v>520</v>
      </c>
      <c r="Q272" s="1007"/>
      <c r="R272" s="1008"/>
      <c r="S272" s="309" t="str">
        <f>IF(S271="","",VLOOKUP(S271,'シフト記号表（勤務時間帯）'!$C$6:$K$35,9,FALSE))</f>
        <v/>
      </c>
      <c r="T272" s="310" t="str">
        <f>IF(T271="","",VLOOKUP(T271,'シフト記号表（勤務時間帯）'!$C$6:$K$35,9,FALSE))</f>
        <v/>
      </c>
      <c r="U272" s="310" t="str">
        <f>IF(U271="","",VLOOKUP(U271,'シフト記号表（勤務時間帯）'!$C$6:$K$35,9,FALSE))</f>
        <v/>
      </c>
      <c r="V272" s="310" t="str">
        <f>IF(V271="","",VLOOKUP(V271,'シフト記号表（勤務時間帯）'!$C$6:$K$35,9,FALSE))</f>
        <v/>
      </c>
      <c r="W272" s="310" t="str">
        <f>IF(W271="","",VLOOKUP(W271,'シフト記号表（勤務時間帯）'!$C$6:$K$35,9,FALSE))</f>
        <v/>
      </c>
      <c r="X272" s="310" t="str">
        <f>IF(X271="","",VLOOKUP(X271,'シフト記号表（勤務時間帯）'!$C$6:$K$35,9,FALSE))</f>
        <v/>
      </c>
      <c r="Y272" s="311" t="str">
        <f>IF(Y271="","",VLOOKUP(Y271,'シフト記号表（勤務時間帯）'!$C$6:$K$35,9,FALSE))</f>
        <v/>
      </c>
      <c r="Z272" s="309" t="str">
        <f>IF(Z271="","",VLOOKUP(Z271,'シフト記号表（勤務時間帯）'!$C$6:$K$35,9,FALSE))</f>
        <v/>
      </c>
      <c r="AA272" s="310" t="str">
        <f>IF(AA271="","",VLOOKUP(AA271,'シフト記号表（勤務時間帯）'!$C$6:$K$35,9,FALSE))</f>
        <v/>
      </c>
      <c r="AB272" s="310" t="str">
        <f>IF(AB271="","",VLOOKUP(AB271,'シフト記号表（勤務時間帯）'!$C$6:$K$35,9,FALSE))</f>
        <v/>
      </c>
      <c r="AC272" s="310" t="str">
        <f>IF(AC271="","",VLOOKUP(AC271,'シフト記号表（勤務時間帯）'!$C$6:$K$35,9,FALSE))</f>
        <v/>
      </c>
      <c r="AD272" s="310" t="str">
        <f>IF(AD271="","",VLOOKUP(AD271,'シフト記号表（勤務時間帯）'!$C$6:$K$35,9,FALSE))</f>
        <v/>
      </c>
      <c r="AE272" s="310" t="str">
        <f>IF(AE271="","",VLOOKUP(AE271,'シフト記号表（勤務時間帯）'!$C$6:$K$35,9,FALSE))</f>
        <v/>
      </c>
      <c r="AF272" s="311" t="str">
        <f>IF(AF271="","",VLOOKUP(AF271,'シフト記号表（勤務時間帯）'!$C$6:$K$35,9,FALSE))</f>
        <v/>
      </c>
      <c r="AG272" s="309" t="str">
        <f>IF(AG271="","",VLOOKUP(AG271,'シフト記号表（勤務時間帯）'!$C$6:$K$35,9,FALSE))</f>
        <v/>
      </c>
      <c r="AH272" s="310" t="str">
        <f>IF(AH271="","",VLOOKUP(AH271,'シフト記号表（勤務時間帯）'!$C$6:$K$35,9,FALSE))</f>
        <v/>
      </c>
      <c r="AI272" s="310" t="str">
        <f>IF(AI271="","",VLOOKUP(AI271,'シフト記号表（勤務時間帯）'!$C$6:$K$35,9,FALSE))</f>
        <v/>
      </c>
      <c r="AJ272" s="310" t="str">
        <f>IF(AJ271="","",VLOOKUP(AJ271,'シフト記号表（勤務時間帯）'!$C$6:$K$35,9,FALSE))</f>
        <v/>
      </c>
      <c r="AK272" s="310" t="str">
        <f>IF(AK271="","",VLOOKUP(AK271,'シフト記号表（勤務時間帯）'!$C$6:$K$35,9,FALSE))</f>
        <v/>
      </c>
      <c r="AL272" s="310" t="str">
        <f>IF(AL271="","",VLOOKUP(AL271,'シフト記号表（勤務時間帯）'!$C$6:$K$35,9,FALSE))</f>
        <v/>
      </c>
      <c r="AM272" s="311" t="str">
        <f>IF(AM271="","",VLOOKUP(AM271,'シフト記号表（勤務時間帯）'!$C$6:$K$35,9,FALSE))</f>
        <v/>
      </c>
      <c r="AN272" s="309" t="str">
        <f>IF(AN271="","",VLOOKUP(AN271,'シフト記号表（勤務時間帯）'!$C$6:$K$35,9,FALSE))</f>
        <v/>
      </c>
      <c r="AO272" s="310" t="str">
        <f>IF(AO271="","",VLOOKUP(AO271,'シフト記号表（勤務時間帯）'!$C$6:$K$35,9,FALSE))</f>
        <v/>
      </c>
      <c r="AP272" s="310" t="str">
        <f>IF(AP271="","",VLOOKUP(AP271,'シフト記号表（勤務時間帯）'!$C$6:$K$35,9,FALSE))</f>
        <v/>
      </c>
      <c r="AQ272" s="310" t="str">
        <f>IF(AQ271="","",VLOOKUP(AQ271,'シフト記号表（勤務時間帯）'!$C$6:$K$35,9,FALSE))</f>
        <v/>
      </c>
      <c r="AR272" s="310" t="str">
        <f>IF(AR271="","",VLOOKUP(AR271,'シフト記号表（勤務時間帯）'!$C$6:$K$35,9,FALSE))</f>
        <v/>
      </c>
      <c r="AS272" s="310" t="str">
        <f>IF(AS271="","",VLOOKUP(AS271,'シフト記号表（勤務時間帯）'!$C$6:$K$35,9,FALSE))</f>
        <v/>
      </c>
      <c r="AT272" s="311" t="str">
        <f>IF(AT271="","",VLOOKUP(AT271,'シフト記号表（勤務時間帯）'!$C$6:$K$35,9,FALSE))</f>
        <v/>
      </c>
      <c r="AU272" s="309" t="str">
        <f>IF(AU271="","",VLOOKUP(AU271,'シフト記号表（勤務時間帯）'!$C$6:$K$35,9,FALSE))</f>
        <v/>
      </c>
      <c r="AV272" s="310" t="str">
        <f>IF(AV271="","",VLOOKUP(AV271,'シフト記号表（勤務時間帯）'!$C$6:$K$35,9,FALSE))</f>
        <v/>
      </c>
      <c r="AW272" s="310" t="str">
        <f>IF(AW271="","",VLOOKUP(AW271,'シフト記号表（勤務時間帯）'!$C$6:$K$35,9,FALSE))</f>
        <v/>
      </c>
      <c r="AX272" s="1009">
        <f>IF($BB$3="４週",SUM(S272:AT272),IF($BB$3="暦月",SUM(S272:AW272),""))</f>
        <v>0</v>
      </c>
      <c r="AY272" s="1010"/>
      <c r="AZ272" s="1011">
        <f>IF($BB$3="４週",AX272/4,IF($BB$3="暦月",'勤務形態一覧表（100名）'!AX272/('勤務形態一覧表（100名）'!$BB$8/7),""))</f>
        <v>0</v>
      </c>
      <c r="BA272" s="1012"/>
      <c r="BB272" s="1060"/>
      <c r="BC272" s="961"/>
      <c r="BD272" s="961"/>
      <c r="BE272" s="961"/>
      <c r="BF272" s="962"/>
    </row>
    <row r="273" spans="2:58" ht="20.25" customHeight="1" x14ac:dyDescent="0.2">
      <c r="B273" s="939"/>
      <c r="C273" s="1048"/>
      <c r="D273" s="1049"/>
      <c r="E273" s="1050"/>
      <c r="F273" s="369">
        <f>C271</f>
        <v>0</v>
      </c>
      <c r="G273" s="1024"/>
      <c r="H273" s="954"/>
      <c r="I273" s="955"/>
      <c r="J273" s="955"/>
      <c r="K273" s="956"/>
      <c r="L273" s="1029"/>
      <c r="M273" s="1030"/>
      <c r="N273" s="1030"/>
      <c r="O273" s="1031"/>
      <c r="P273" s="1013" t="s">
        <v>521</v>
      </c>
      <c r="Q273" s="1014"/>
      <c r="R273" s="1015"/>
      <c r="S273" s="313" t="str">
        <f>IF(S271="","",VLOOKUP(S271,'シフト記号表（勤務時間帯）'!$C$6:$U$35,19,FALSE))</f>
        <v/>
      </c>
      <c r="T273" s="314" t="str">
        <f>IF(T271="","",VLOOKUP(T271,'シフト記号表（勤務時間帯）'!$C$6:$U$35,19,FALSE))</f>
        <v/>
      </c>
      <c r="U273" s="314" t="str">
        <f>IF(U271="","",VLOOKUP(U271,'シフト記号表（勤務時間帯）'!$C$6:$U$35,19,FALSE))</f>
        <v/>
      </c>
      <c r="V273" s="314" t="str">
        <f>IF(V271="","",VLOOKUP(V271,'シフト記号表（勤務時間帯）'!$C$6:$U$35,19,FALSE))</f>
        <v/>
      </c>
      <c r="W273" s="314" t="str">
        <f>IF(W271="","",VLOOKUP(W271,'シフト記号表（勤務時間帯）'!$C$6:$U$35,19,FALSE))</f>
        <v/>
      </c>
      <c r="X273" s="314" t="str">
        <f>IF(X271="","",VLOOKUP(X271,'シフト記号表（勤務時間帯）'!$C$6:$U$35,19,FALSE))</f>
        <v/>
      </c>
      <c r="Y273" s="315" t="str">
        <f>IF(Y271="","",VLOOKUP(Y271,'シフト記号表（勤務時間帯）'!$C$6:$U$35,19,FALSE))</f>
        <v/>
      </c>
      <c r="Z273" s="313" t="str">
        <f>IF(Z271="","",VLOOKUP(Z271,'シフト記号表（勤務時間帯）'!$C$6:$U$35,19,FALSE))</f>
        <v/>
      </c>
      <c r="AA273" s="314" t="str">
        <f>IF(AA271="","",VLOOKUP(AA271,'シフト記号表（勤務時間帯）'!$C$6:$U$35,19,FALSE))</f>
        <v/>
      </c>
      <c r="AB273" s="314" t="str">
        <f>IF(AB271="","",VLOOKUP(AB271,'シフト記号表（勤務時間帯）'!$C$6:$U$35,19,FALSE))</f>
        <v/>
      </c>
      <c r="AC273" s="314" t="str">
        <f>IF(AC271="","",VLOOKUP(AC271,'シフト記号表（勤務時間帯）'!$C$6:$U$35,19,FALSE))</f>
        <v/>
      </c>
      <c r="AD273" s="314" t="str">
        <f>IF(AD271="","",VLOOKUP(AD271,'シフト記号表（勤務時間帯）'!$C$6:$U$35,19,FALSE))</f>
        <v/>
      </c>
      <c r="AE273" s="314" t="str">
        <f>IF(AE271="","",VLOOKUP(AE271,'シフト記号表（勤務時間帯）'!$C$6:$U$35,19,FALSE))</f>
        <v/>
      </c>
      <c r="AF273" s="315" t="str">
        <f>IF(AF271="","",VLOOKUP(AF271,'シフト記号表（勤務時間帯）'!$C$6:$U$35,19,FALSE))</f>
        <v/>
      </c>
      <c r="AG273" s="313" t="str">
        <f>IF(AG271="","",VLOOKUP(AG271,'シフト記号表（勤務時間帯）'!$C$6:$U$35,19,FALSE))</f>
        <v/>
      </c>
      <c r="AH273" s="314" t="str">
        <f>IF(AH271="","",VLOOKUP(AH271,'シフト記号表（勤務時間帯）'!$C$6:$U$35,19,FALSE))</f>
        <v/>
      </c>
      <c r="AI273" s="314" t="str">
        <f>IF(AI271="","",VLOOKUP(AI271,'シフト記号表（勤務時間帯）'!$C$6:$U$35,19,FALSE))</f>
        <v/>
      </c>
      <c r="AJ273" s="314" t="str">
        <f>IF(AJ271="","",VLOOKUP(AJ271,'シフト記号表（勤務時間帯）'!$C$6:$U$35,19,FALSE))</f>
        <v/>
      </c>
      <c r="AK273" s="314" t="str">
        <f>IF(AK271="","",VLOOKUP(AK271,'シフト記号表（勤務時間帯）'!$C$6:$U$35,19,FALSE))</f>
        <v/>
      </c>
      <c r="AL273" s="314" t="str">
        <f>IF(AL271="","",VLOOKUP(AL271,'シフト記号表（勤務時間帯）'!$C$6:$U$35,19,FALSE))</f>
        <v/>
      </c>
      <c r="AM273" s="315" t="str">
        <f>IF(AM271="","",VLOOKUP(AM271,'シフト記号表（勤務時間帯）'!$C$6:$U$35,19,FALSE))</f>
        <v/>
      </c>
      <c r="AN273" s="313" t="str">
        <f>IF(AN271="","",VLOOKUP(AN271,'シフト記号表（勤務時間帯）'!$C$6:$U$35,19,FALSE))</f>
        <v/>
      </c>
      <c r="AO273" s="314" t="str">
        <f>IF(AO271="","",VLOOKUP(AO271,'シフト記号表（勤務時間帯）'!$C$6:$U$35,19,FALSE))</f>
        <v/>
      </c>
      <c r="AP273" s="314" t="str">
        <f>IF(AP271="","",VLOOKUP(AP271,'シフト記号表（勤務時間帯）'!$C$6:$U$35,19,FALSE))</f>
        <v/>
      </c>
      <c r="AQ273" s="314" t="str">
        <f>IF(AQ271="","",VLOOKUP(AQ271,'シフト記号表（勤務時間帯）'!$C$6:$U$35,19,FALSE))</f>
        <v/>
      </c>
      <c r="AR273" s="314" t="str">
        <f>IF(AR271="","",VLOOKUP(AR271,'シフト記号表（勤務時間帯）'!$C$6:$U$35,19,FALSE))</f>
        <v/>
      </c>
      <c r="AS273" s="314" t="str">
        <f>IF(AS271="","",VLOOKUP(AS271,'シフト記号表（勤務時間帯）'!$C$6:$U$35,19,FALSE))</f>
        <v/>
      </c>
      <c r="AT273" s="315" t="str">
        <f>IF(AT271="","",VLOOKUP(AT271,'シフト記号表（勤務時間帯）'!$C$6:$U$35,19,FALSE))</f>
        <v/>
      </c>
      <c r="AU273" s="313" t="str">
        <f>IF(AU271="","",VLOOKUP(AU271,'シフト記号表（勤務時間帯）'!$C$6:$U$35,19,FALSE))</f>
        <v/>
      </c>
      <c r="AV273" s="314" t="str">
        <f>IF(AV271="","",VLOOKUP(AV271,'シフト記号表（勤務時間帯）'!$C$6:$U$35,19,FALSE))</f>
        <v/>
      </c>
      <c r="AW273" s="314" t="str">
        <f>IF(AW271="","",VLOOKUP(AW271,'シフト記号表（勤務時間帯）'!$C$6:$U$35,19,FALSE))</f>
        <v/>
      </c>
      <c r="AX273" s="1016">
        <f>IF($BB$3="４週",SUM(S273:AT273),IF($BB$3="暦月",SUM(S273:AW273),""))</f>
        <v>0</v>
      </c>
      <c r="AY273" s="1017"/>
      <c r="AZ273" s="1018">
        <f>IF($BB$3="４週",AX273/4,IF($BB$3="暦月",'勤務形態一覧表（100名）'!AX273/('勤務形態一覧表（100名）'!$BB$8/7),""))</f>
        <v>0</v>
      </c>
      <c r="BA273" s="1019"/>
      <c r="BB273" s="1061"/>
      <c r="BC273" s="1030"/>
      <c r="BD273" s="1030"/>
      <c r="BE273" s="1030"/>
      <c r="BF273" s="1031"/>
    </row>
    <row r="274" spans="2:58" ht="20.25" customHeight="1" x14ac:dyDescent="0.2">
      <c r="B274" s="939">
        <f>B271+1</f>
        <v>85</v>
      </c>
      <c r="C274" s="1042"/>
      <c r="D274" s="1043"/>
      <c r="E274" s="1044"/>
      <c r="F274" s="316"/>
      <c r="G274" s="1023"/>
      <c r="H274" s="1025"/>
      <c r="I274" s="955"/>
      <c r="J274" s="955"/>
      <c r="K274" s="956"/>
      <c r="L274" s="1026"/>
      <c r="M274" s="1027"/>
      <c r="N274" s="1027"/>
      <c r="O274" s="1028"/>
      <c r="P274" s="1032" t="s">
        <v>777</v>
      </c>
      <c r="Q274" s="1033"/>
      <c r="R274" s="1034"/>
      <c r="S274" s="366"/>
      <c r="T274" s="367"/>
      <c r="U274" s="367"/>
      <c r="V274" s="367"/>
      <c r="W274" s="367"/>
      <c r="X274" s="367"/>
      <c r="Y274" s="368"/>
      <c r="Z274" s="366"/>
      <c r="AA274" s="367"/>
      <c r="AB274" s="367"/>
      <c r="AC274" s="367"/>
      <c r="AD274" s="367"/>
      <c r="AE274" s="367"/>
      <c r="AF274" s="368"/>
      <c r="AG274" s="366"/>
      <c r="AH274" s="367"/>
      <c r="AI274" s="367"/>
      <c r="AJ274" s="367"/>
      <c r="AK274" s="367"/>
      <c r="AL274" s="367"/>
      <c r="AM274" s="368"/>
      <c r="AN274" s="366"/>
      <c r="AO274" s="367"/>
      <c r="AP274" s="367"/>
      <c r="AQ274" s="367"/>
      <c r="AR274" s="367"/>
      <c r="AS274" s="367"/>
      <c r="AT274" s="368"/>
      <c r="AU274" s="366"/>
      <c r="AV274" s="367"/>
      <c r="AW274" s="367"/>
      <c r="AX274" s="1109"/>
      <c r="AY274" s="1110"/>
      <c r="AZ274" s="1111"/>
      <c r="BA274" s="1112"/>
      <c r="BB274" s="1059"/>
      <c r="BC274" s="1027"/>
      <c r="BD274" s="1027"/>
      <c r="BE274" s="1027"/>
      <c r="BF274" s="1028"/>
    </row>
    <row r="275" spans="2:58" ht="20.25" customHeight="1" x14ac:dyDescent="0.2">
      <c r="B275" s="939"/>
      <c r="C275" s="1045"/>
      <c r="D275" s="1046"/>
      <c r="E275" s="1047"/>
      <c r="F275" s="308"/>
      <c r="G275" s="950"/>
      <c r="H275" s="954"/>
      <c r="I275" s="955"/>
      <c r="J275" s="955"/>
      <c r="K275" s="956"/>
      <c r="L275" s="960"/>
      <c r="M275" s="961"/>
      <c r="N275" s="961"/>
      <c r="O275" s="962"/>
      <c r="P275" s="1006" t="s">
        <v>520</v>
      </c>
      <c r="Q275" s="1007"/>
      <c r="R275" s="1008"/>
      <c r="S275" s="309" t="str">
        <f>IF(S274="","",VLOOKUP(S274,'シフト記号表（勤務時間帯）'!$C$6:$K$35,9,FALSE))</f>
        <v/>
      </c>
      <c r="T275" s="310" t="str">
        <f>IF(T274="","",VLOOKUP(T274,'シフト記号表（勤務時間帯）'!$C$6:$K$35,9,FALSE))</f>
        <v/>
      </c>
      <c r="U275" s="310" t="str">
        <f>IF(U274="","",VLOOKUP(U274,'シフト記号表（勤務時間帯）'!$C$6:$K$35,9,FALSE))</f>
        <v/>
      </c>
      <c r="V275" s="310" t="str">
        <f>IF(V274="","",VLOOKUP(V274,'シフト記号表（勤務時間帯）'!$C$6:$K$35,9,FALSE))</f>
        <v/>
      </c>
      <c r="W275" s="310" t="str">
        <f>IF(W274="","",VLOOKUP(W274,'シフト記号表（勤務時間帯）'!$C$6:$K$35,9,FALSE))</f>
        <v/>
      </c>
      <c r="X275" s="310" t="str">
        <f>IF(X274="","",VLOOKUP(X274,'シフト記号表（勤務時間帯）'!$C$6:$K$35,9,FALSE))</f>
        <v/>
      </c>
      <c r="Y275" s="311" t="str">
        <f>IF(Y274="","",VLOOKUP(Y274,'シフト記号表（勤務時間帯）'!$C$6:$K$35,9,FALSE))</f>
        <v/>
      </c>
      <c r="Z275" s="309" t="str">
        <f>IF(Z274="","",VLOOKUP(Z274,'シフト記号表（勤務時間帯）'!$C$6:$K$35,9,FALSE))</f>
        <v/>
      </c>
      <c r="AA275" s="310" t="str">
        <f>IF(AA274="","",VLOOKUP(AA274,'シフト記号表（勤務時間帯）'!$C$6:$K$35,9,FALSE))</f>
        <v/>
      </c>
      <c r="AB275" s="310" t="str">
        <f>IF(AB274="","",VLOOKUP(AB274,'シフト記号表（勤務時間帯）'!$C$6:$K$35,9,FALSE))</f>
        <v/>
      </c>
      <c r="AC275" s="310" t="str">
        <f>IF(AC274="","",VLOOKUP(AC274,'シフト記号表（勤務時間帯）'!$C$6:$K$35,9,FALSE))</f>
        <v/>
      </c>
      <c r="AD275" s="310" t="str">
        <f>IF(AD274="","",VLOOKUP(AD274,'シフト記号表（勤務時間帯）'!$C$6:$K$35,9,FALSE))</f>
        <v/>
      </c>
      <c r="AE275" s="310" t="str">
        <f>IF(AE274="","",VLOOKUP(AE274,'シフト記号表（勤務時間帯）'!$C$6:$K$35,9,FALSE))</f>
        <v/>
      </c>
      <c r="AF275" s="311" t="str">
        <f>IF(AF274="","",VLOOKUP(AF274,'シフト記号表（勤務時間帯）'!$C$6:$K$35,9,FALSE))</f>
        <v/>
      </c>
      <c r="AG275" s="309" t="str">
        <f>IF(AG274="","",VLOOKUP(AG274,'シフト記号表（勤務時間帯）'!$C$6:$K$35,9,FALSE))</f>
        <v/>
      </c>
      <c r="AH275" s="310" t="str">
        <f>IF(AH274="","",VLOOKUP(AH274,'シフト記号表（勤務時間帯）'!$C$6:$K$35,9,FALSE))</f>
        <v/>
      </c>
      <c r="AI275" s="310" t="str">
        <f>IF(AI274="","",VLOOKUP(AI274,'シフト記号表（勤務時間帯）'!$C$6:$K$35,9,FALSE))</f>
        <v/>
      </c>
      <c r="AJ275" s="310" t="str">
        <f>IF(AJ274="","",VLOOKUP(AJ274,'シフト記号表（勤務時間帯）'!$C$6:$K$35,9,FALSE))</f>
        <v/>
      </c>
      <c r="AK275" s="310" t="str">
        <f>IF(AK274="","",VLOOKUP(AK274,'シフト記号表（勤務時間帯）'!$C$6:$K$35,9,FALSE))</f>
        <v/>
      </c>
      <c r="AL275" s="310" t="str">
        <f>IF(AL274="","",VLOOKUP(AL274,'シフト記号表（勤務時間帯）'!$C$6:$K$35,9,FALSE))</f>
        <v/>
      </c>
      <c r="AM275" s="311" t="str">
        <f>IF(AM274="","",VLOOKUP(AM274,'シフト記号表（勤務時間帯）'!$C$6:$K$35,9,FALSE))</f>
        <v/>
      </c>
      <c r="AN275" s="309" t="str">
        <f>IF(AN274="","",VLOOKUP(AN274,'シフト記号表（勤務時間帯）'!$C$6:$K$35,9,FALSE))</f>
        <v/>
      </c>
      <c r="AO275" s="310" t="str">
        <f>IF(AO274="","",VLOOKUP(AO274,'シフト記号表（勤務時間帯）'!$C$6:$K$35,9,FALSE))</f>
        <v/>
      </c>
      <c r="AP275" s="310" t="str">
        <f>IF(AP274="","",VLOOKUP(AP274,'シフト記号表（勤務時間帯）'!$C$6:$K$35,9,FALSE))</f>
        <v/>
      </c>
      <c r="AQ275" s="310" t="str">
        <f>IF(AQ274="","",VLOOKUP(AQ274,'シフト記号表（勤務時間帯）'!$C$6:$K$35,9,FALSE))</f>
        <v/>
      </c>
      <c r="AR275" s="310" t="str">
        <f>IF(AR274="","",VLOOKUP(AR274,'シフト記号表（勤務時間帯）'!$C$6:$K$35,9,FALSE))</f>
        <v/>
      </c>
      <c r="AS275" s="310" t="str">
        <f>IF(AS274="","",VLOOKUP(AS274,'シフト記号表（勤務時間帯）'!$C$6:$K$35,9,FALSE))</f>
        <v/>
      </c>
      <c r="AT275" s="311" t="str">
        <f>IF(AT274="","",VLOOKUP(AT274,'シフト記号表（勤務時間帯）'!$C$6:$K$35,9,FALSE))</f>
        <v/>
      </c>
      <c r="AU275" s="309" t="str">
        <f>IF(AU274="","",VLOOKUP(AU274,'シフト記号表（勤務時間帯）'!$C$6:$K$35,9,FALSE))</f>
        <v/>
      </c>
      <c r="AV275" s="310" t="str">
        <f>IF(AV274="","",VLOOKUP(AV274,'シフト記号表（勤務時間帯）'!$C$6:$K$35,9,FALSE))</f>
        <v/>
      </c>
      <c r="AW275" s="310" t="str">
        <f>IF(AW274="","",VLOOKUP(AW274,'シフト記号表（勤務時間帯）'!$C$6:$K$35,9,FALSE))</f>
        <v/>
      </c>
      <c r="AX275" s="1009">
        <f>IF($BB$3="４週",SUM(S275:AT275),IF($BB$3="暦月",SUM(S275:AW275),""))</f>
        <v>0</v>
      </c>
      <c r="AY275" s="1010"/>
      <c r="AZ275" s="1011">
        <f>IF($BB$3="４週",AX275/4,IF($BB$3="暦月",'勤務形態一覧表（100名）'!AX275/('勤務形態一覧表（100名）'!$BB$8/7),""))</f>
        <v>0</v>
      </c>
      <c r="BA275" s="1012"/>
      <c r="BB275" s="1060"/>
      <c r="BC275" s="961"/>
      <c r="BD275" s="961"/>
      <c r="BE275" s="961"/>
      <c r="BF275" s="962"/>
    </row>
    <row r="276" spans="2:58" ht="20.25" customHeight="1" x14ac:dyDescent="0.2">
      <c r="B276" s="939"/>
      <c r="C276" s="1048"/>
      <c r="D276" s="1049"/>
      <c r="E276" s="1050"/>
      <c r="F276" s="369">
        <f>C274</f>
        <v>0</v>
      </c>
      <c r="G276" s="1024"/>
      <c r="H276" s="954"/>
      <c r="I276" s="955"/>
      <c r="J276" s="955"/>
      <c r="K276" s="956"/>
      <c r="L276" s="1029"/>
      <c r="M276" s="1030"/>
      <c r="N276" s="1030"/>
      <c r="O276" s="1031"/>
      <c r="P276" s="1013" t="s">
        <v>521</v>
      </c>
      <c r="Q276" s="1014"/>
      <c r="R276" s="1015"/>
      <c r="S276" s="313" t="str">
        <f>IF(S274="","",VLOOKUP(S274,'シフト記号表（勤務時間帯）'!$C$6:$U$35,19,FALSE))</f>
        <v/>
      </c>
      <c r="T276" s="314" t="str">
        <f>IF(T274="","",VLOOKUP(T274,'シフト記号表（勤務時間帯）'!$C$6:$U$35,19,FALSE))</f>
        <v/>
      </c>
      <c r="U276" s="314" t="str">
        <f>IF(U274="","",VLOOKUP(U274,'シフト記号表（勤務時間帯）'!$C$6:$U$35,19,FALSE))</f>
        <v/>
      </c>
      <c r="V276" s="314" t="str">
        <f>IF(V274="","",VLOOKUP(V274,'シフト記号表（勤務時間帯）'!$C$6:$U$35,19,FALSE))</f>
        <v/>
      </c>
      <c r="W276" s="314" t="str">
        <f>IF(W274="","",VLOOKUP(W274,'シフト記号表（勤務時間帯）'!$C$6:$U$35,19,FALSE))</f>
        <v/>
      </c>
      <c r="X276" s="314" t="str">
        <f>IF(X274="","",VLOOKUP(X274,'シフト記号表（勤務時間帯）'!$C$6:$U$35,19,FALSE))</f>
        <v/>
      </c>
      <c r="Y276" s="315" t="str">
        <f>IF(Y274="","",VLOOKUP(Y274,'シフト記号表（勤務時間帯）'!$C$6:$U$35,19,FALSE))</f>
        <v/>
      </c>
      <c r="Z276" s="313" t="str">
        <f>IF(Z274="","",VLOOKUP(Z274,'シフト記号表（勤務時間帯）'!$C$6:$U$35,19,FALSE))</f>
        <v/>
      </c>
      <c r="AA276" s="314" t="str">
        <f>IF(AA274="","",VLOOKUP(AA274,'シフト記号表（勤務時間帯）'!$C$6:$U$35,19,FALSE))</f>
        <v/>
      </c>
      <c r="AB276" s="314" t="str">
        <f>IF(AB274="","",VLOOKUP(AB274,'シフト記号表（勤務時間帯）'!$C$6:$U$35,19,FALSE))</f>
        <v/>
      </c>
      <c r="AC276" s="314" t="str">
        <f>IF(AC274="","",VLOOKUP(AC274,'シフト記号表（勤務時間帯）'!$C$6:$U$35,19,FALSE))</f>
        <v/>
      </c>
      <c r="AD276" s="314" t="str">
        <f>IF(AD274="","",VLOOKUP(AD274,'シフト記号表（勤務時間帯）'!$C$6:$U$35,19,FALSE))</f>
        <v/>
      </c>
      <c r="AE276" s="314" t="str">
        <f>IF(AE274="","",VLOOKUP(AE274,'シフト記号表（勤務時間帯）'!$C$6:$U$35,19,FALSE))</f>
        <v/>
      </c>
      <c r="AF276" s="315" t="str">
        <f>IF(AF274="","",VLOOKUP(AF274,'シフト記号表（勤務時間帯）'!$C$6:$U$35,19,FALSE))</f>
        <v/>
      </c>
      <c r="AG276" s="313" t="str">
        <f>IF(AG274="","",VLOOKUP(AG274,'シフト記号表（勤務時間帯）'!$C$6:$U$35,19,FALSE))</f>
        <v/>
      </c>
      <c r="AH276" s="314" t="str">
        <f>IF(AH274="","",VLOOKUP(AH274,'シフト記号表（勤務時間帯）'!$C$6:$U$35,19,FALSE))</f>
        <v/>
      </c>
      <c r="AI276" s="314" t="str">
        <f>IF(AI274="","",VLOOKUP(AI274,'シフト記号表（勤務時間帯）'!$C$6:$U$35,19,FALSE))</f>
        <v/>
      </c>
      <c r="AJ276" s="314" t="str">
        <f>IF(AJ274="","",VLOOKUP(AJ274,'シフト記号表（勤務時間帯）'!$C$6:$U$35,19,FALSE))</f>
        <v/>
      </c>
      <c r="AK276" s="314" t="str">
        <f>IF(AK274="","",VLOOKUP(AK274,'シフト記号表（勤務時間帯）'!$C$6:$U$35,19,FALSE))</f>
        <v/>
      </c>
      <c r="AL276" s="314" t="str">
        <f>IF(AL274="","",VLOOKUP(AL274,'シフト記号表（勤務時間帯）'!$C$6:$U$35,19,FALSE))</f>
        <v/>
      </c>
      <c r="AM276" s="315" t="str">
        <f>IF(AM274="","",VLOOKUP(AM274,'シフト記号表（勤務時間帯）'!$C$6:$U$35,19,FALSE))</f>
        <v/>
      </c>
      <c r="AN276" s="313" t="str">
        <f>IF(AN274="","",VLOOKUP(AN274,'シフト記号表（勤務時間帯）'!$C$6:$U$35,19,FALSE))</f>
        <v/>
      </c>
      <c r="AO276" s="314" t="str">
        <f>IF(AO274="","",VLOOKUP(AO274,'シフト記号表（勤務時間帯）'!$C$6:$U$35,19,FALSE))</f>
        <v/>
      </c>
      <c r="AP276" s="314" t="str">
        <f>IF(AP274="","",VLOOKUP(AP274,'シフト記号表（勤務時間帯）'!$C$6:$U$35,19,FALSE))</f>
        <v/>
      </c>
      <c r="AQ276" s="314" t="str">
        <f>IF(AQ274="","",VLOOKUP(AQ274,'シフト記号表（勤務時間帯）'!$C$6:$U$35,19,FALSE))</f>
        <v/>
      </c>
      <c r="AR276" s="314" t="str">
        <f>IF(AR274="","",VLOOKUP(AR274,'シフト記号表（勤務時間帯）'!$C$6:$U$35,19,FALSE))</f>
        <v/>
      </c>
      <c r="AS276" s="314" t="str">
        <f>IF(AS274="","",VLOOKUP(AS274,'シフト記号表（勤務時間帯）'!$C$6:$U$35,19,FALSE))</f>
        <v/>
      </c>
      <c r="AT276" s="315" t="str">
        <f>IF(AT274="","",VLOOKUP(AT274,'シフト記号表（勤務時間帯）'!$C$6:$U$35,19,FALSE))</f>
        <v/>
      </c>
      <c r="AU276" s="313" t="str">
        <f>IF(AU274="","",VLOOKUP(AU274,'シフト記号表（勤務時間帯）'!$C$6:$U$35,19,FALSE))</f>
        <v/>
      </c>
      <c r="AV276" s="314" t="str">
        <f>IF(AV274="","",VLOOKUP(AV274,'シフト記号表（勤務時間帯）'!$C$6:$U$35,19,FALSE))</f>
        <v/>
      </c>
      <c r="AW276" s="314" t="str">
        <f>IF(AW274="","",VLOOKUP(AW274,'シフト記号表（勤務時間帯）'!$C$6:$U$35,19,FALSE))</f>
        <v/>
      </c>
      <c r="AX276" s="1016">
        <f>IF($BB$3="４週",SUM(S276:AT276),IF($BB$3="暦月",SUM(S276:AW276),""))</f>
        <v>0</v>
      </c>
      <c r="AY276" s="1017"/>
      <c r="AZ276" s="1018">
        <f>IF($BB$3="４週",AX276/4,IF($BB$3="暦月",'勤務形態一覧表（100名）'!AX276/('勤務形態一覧表（100名）'!$BB$8/7),""))</f>
        <v>0</v>
      </c>
      <c r="BA276" s="1019"/>
      <c r="BB276" s="1061"/>
      <c r="BC276" s="1030"/>
      <c r="BD276" s="1030"/>
      <c r="BE276" s="1030"/>
      <c r="BF276" s="1031"/>
    </row>
    <row r="277" spans="2:58" ht="20.25" customHeight="1" x14ac:dyDescent="0.2">
      <c r="B277" s="939">
        <f>B274+1</f>
        <v>86</v>
      </c>
      <c r="C277" s="1042"/>
      <c r="D277" s="1043"/>
      <c r="E277" s="1044"/>
      <c r="F277" s="316"/>
      <c r="G277" s="1023"/>
      <c r="H277" s="1025"/>
      <c r="I277" s="955"/>
      <c r="J277" s="955"/>
      <c r="K277" s="956"/>
      <c r="L277" s="1026"/>
      <c r="M277" s="1027"/>
      <c r="N277" s="1027"/>
      <c r="O277" s="1028"/>
      <c r="P277" s="1032" t="s">
        <v>777</v>
      </c>
      <c r="Q277" s="1033"/>
      <c r="R277" s="1034"/>
      <c r="S277" s="366"/>
      <c r="T277" s="367"/>
      <c r="U277" s="367"/>
      <c r="V277" s="367"/>
      <c r="W277" s="367"/>
      <c r="X277" s="367"/>
      <c r="Y277" s="368"/>
      <c r="Z277" s="366"/>
      <c r="AA277" s="367"/>
      <c r="AB277" s="367"/>
      <c r="AC277" s="367"/>
      <c r="AD277" s="367"/>
      <c r="AE277" s="367"/>
      <c r="AF277" s="368"/>
      <c r="AG277" s="366"/>
      <c r="AH277" s="367"/>
      <c r="AI277" s="367"/>
      <c r="AJ277" s="367"/>
      <c r="AK277" s="367"/>
      <c r="AL277" s="367"/>
      <c r="AM277" s="368"/>
      <c r="AN277" s="366"/>
      <c r="AO277" s="367"/>
      <c r="AP277" s="367"/>
      <c r="AQ277" s="367"/>
      <c r="AR277" s="367"/>
      <c r="AS277" s="367"/>
      <c r="AT277" s="368"/>
      <c r="AU277" s="366"/>
      <c r="AV277" s="367"/>
      <c r="AW277" s="367"/>
      <c r="AX277" s="1109"/>
      <c r="AY277" s="1110"/>
      <c r="AZ277" s="1111"/>
      <c r="BA277" s="1112"/>
      <c r="BB277" s="1059"/>
      <c r="BC277" s="1027"/>
      <c r="BD277" s="1027"/>
      <c r="BE277" s="1027"/>
      <c r="BF277" s="1028"/>
    </row>
    <row r="278" spans="2:58" ht="20.25" customHeight="1" x14ac:dyDescent="0.2">
      <c r="B278" s="939"/>
      <c r="C278" s="1045"/>
      <c r="D278" s="1046"/>
      <c r="E278" s="1047"/>
      <c r="F278" s="308"/>
      <c r="G278" s="950"/>
      <c r="H278" s="954"/>
      <c r="I278" s="955"/>
      <c r="J278" s="955"/>
      <c r="K278" s="956"/>
      <c r="L278" s="960"/>
      <c r="M278" s="961"/>
      <c r="N278" s="961"/>
      <c r="O278" s="962"/>
      <c r="P278" s="1006" t="s">
        <v>520</v>
      </c>
      <c r="Q278" s="1007"/>
      <c r="R278" s="1008"/>
      <c r="S278" s="309" t="str">
        <f>IF(S277="","",VLOOKUP(S277,'シフト記号表（勤務時間帯）'!$C$6:$K$35,9,FALSE))</f>
        <v/>
      </c>
      <c r="T278" s="310" t="str">
        <f>IF(T277="","",VLOOKUP(T277,'シフト記号表（勤務時間帯）'!$C$6:$K$35,9,FALSE))</f>
        <v/>
      </c>
      <c r="U278" s="310" t="str">
        <f>IF(U277="","",VLOOKUP(U277,'シフト記号表（勤務時間帯）'!$C$6:$K$35,9,FALSE))</f>
        <v/>
      </c>
      <c r="V278" s="310" t="str">
        <f>IF(V277="","",VLOOKUP(V277,'シフト記号表（勤務時間帯）'!$C$6:$K$35,9,FALSE))</f>
        <v/>
      </c>
      <c r="W278" s="310" t="str">
        <f>IF(W277="","",VLOOKUP(W277,'シフト記号表（勤務時間帯）'!$C$6:$K$35,9,FALSE))</f>
        <v/>
      </c>
      <c r="X278" s="310" t="str">
        <f>IF(X277="","",VLOOKUP(X277,'シフト記号表（勤務時間帯）'!$C$6:$K$35,9,FALSE))</f>
        <v/>
      </c>
      <c r="Y278" s="311" t="str">
        <f>IF(Y277="","",VLOOKUP(Y277,'シフト記号表（勤務時間帯）'!$C$6:$K$35,9,FALSE))</f>
        <v/>
      </c>
      <c r="Z278" s="309" t="str">
        <f>IF(Z277="","",VLOOKUP(Z277,'シフト記号表（勤務時間帯）'!$C$6:$K$35,9,FALSE))</f>
        <v/>
      </c>
      <c r="AA278" s="310" t="str">
        <f>IF(AA277="","",VLOOKUP(AA277,'シフト記号表（勤務時間帯）'!$C$6:$K$35,9,FALSE))</f>
        <v/>
      </c>
      <c r="AB278" s="310" t="str">
        <f>IF(AB277="","",VLOOKUP(AB277,'シフト記号表（勤務時間帯）'!$C$6:$K$35,9,FALSE))</f>
        <v/>
      </c>
      <c r="AC278" s="310" t="str">
        <f>IF(AC277="","",VLOOKUP(AC277,'シフト記号表（勤務時間帯）'!$C$6:$K$35,9,FALSE))</f>
        <v/>
      </c>
      <c r="AD278" s="310" t="str">
        <f>IF(AD277="","",VLOOKUP(AD277,'シフト記号表（勤務時間帯）'!$C$6:$K$35,9,FALSE))</f>
        <v/>
      </c>
      <c r="AE278" s="310" t="str">
        <f>IF(AE277="","",VLOOKUP(AE277,'シフト記号表（勤務時間帯）'!$C$6:$K$35,9,FALSE))</f>
        <v/>
      </c>
      <c r="AF278" s="311" t="str">
        <f>IF(AF277="","",VLOOKUP(AF277,'シフト記号表（勤務時間帯）'!$C$6:$K$35,9,FALSE))</f>
        <v/>
      </c>
      <c r="AG278" s="309" t="str">
        <f>IF(AG277="","",VLOOKUP(AG277,'シフト記号表（勤務時間帯）'!$C$6:$K$35,9,FALSE))</f>
        <v/>
      </c>
      <c r="AH278" s="310" t="str">
        <f>IF(AH277="","",VLOOKUP(AH277,'シフト記号表（勤務時間帯）'!$C$6:$K$35,9,FALSE))</f>
        <v/>
      </c>
      <c r="AI278" s="310" t="str">
        <f>IF(AI277="","",VLOOKUP(AI277,'シフト記号表（勤務時間帯）'!$C$6:$K$35,9,FALSE))</f>
        <v/>
      </c>
      <c r="AJ278" s="310" t="str">
        <f>IF(AJ277="","",VLOOKUP(AJ277,'シフト記号表（勤務時間帯）'!$C$6:$K$35,9,FALSE))</f>
        <v/>
      </c>
      <c r="AK278" s="310" t="str">
        <f>IF(AK277="","",VLOOKUP(AK277,'シフト記号表（勤務時間帯）'!$C$6:$K$35,9,FALSE))</f>
        <v/>
      </c>
      <c r="AL278" s="310" t="str">
        <f>IF(AL277="","",VLOOKUP(AL277,'シフト記号表（勤務時間帯）'!$C$6:$K$35,9,FALSE))</f>
        <v/>
      </c>
      <c r="AM278" s="311" t="str">
        <f>IF(AM277="","",VLOOKUP(AM277,'シフト記号表（勤務時間帯）'!$C$6:$K$35,9,FALSE))</f>
        <v/>
      </c>
      <c r="AN278" s="309" t="str">
        <f>IF(AN277="","",VLOOKUP(AN277,'シフト記号表（勤務時間帯）'!$C$6:$K$35,9,FALSE))</f>
        <v/>
      </c>
      <c r="AO278" s="310" t="str">
        <f>IF(AO277="","",VLOOKUP(AO277,'シフト記号表（勤務時間帯）'!$C$6:$K$35,9,FALSE))</f>
        <v/>
      </c>
      <c r="AP278" s="310" t="str">
        <f>IF(AP277="","",VLOOKUP(AP277,'シフト記号表（勤務時間帯）'!$C$6:$K$35,9,FALSE))</f>
        <v/>
      </c>
      <c r="AQ278" s="310" t="str">
        <f>IF(AQ277="","",VLOOKUP(AQ277,'シフト記号表（勤務時間帯）'!$C$6:$K$35,9,FALSE))</f>
        <v/>
      </c>
      <c r="AR278" s="310" t="str">
        <f>IF(AR277="","",VLOOKUP(AR277,'シフト記号表（勤務時間帯）'!$C$6:$K$35,9,FALSE))</f>
        <v/>
      </c>
      <c r="AS278" s="310" t="str">
        <f>IF(AS277="","",VLOOKUP(AS277,'シフト記号表（勤務時間帯）'!$C$6:$K$35,9,FALSE))</f>
        <v/>
      </c>
      <c r="AT278" s="311" t="str">
        <f>IF(AT277="","",VLOOKUP(AT277,'シフト記号表（勤務時間帯）'!$C$6:$K$35,9,FALSE))</f>
        <v/>
      </c>
      <c r="AU278" s="309" t="str">
        <f>IF(AU277="","",VLOOKUP(AU277,'シフト記号表（勤務時間帯）'!$C$6:$K$35,9,FALSE))</f>
        <v/>
      </c>
      <c r="AV278" s="310" t="str">
        <f>IF(AV277="","",VLOOKUP(AV277,'シフト記号表（勤務時間帯）'!$C$6:$K$35,9,FALSE))</f>
        <v/>
      </c>
      <c r="AW278" s="310" t="str">
        <f>IF(AW277="","",VLOOKUP(AW277,'シフト記号表（勤務時間帯）'!$C$6:$K$35,9,FALSE))</f>
        <v/>
      </c>
      <c r="AX278" s="1009">
        <f>IF($BB$3="４週",SUM(S278:AT278),IF($BB$3="暦月",SUM(S278:AW278),""))</f>
        <v>0</v>
      </c>
      <c r="AY278" s="1010"/>
      <c r="AZ278" s="1011">
        <f>IF($BB$3="４週",AX278/4,IF($BB$3="暦月",'勤務形態一覧表（100名）'!AX278/('勤務形態一覧表（100名）'!$BB$8/7),""))</f>
        <v>0</v>
      </c>
      <c r="BA278" s="1012"/>
      <c r="BB278" s="1060"/>
      <c r="BC278" s="961"/>
      <c r="BD278" s="961"/>
      <c r="BE278" s="961"/>
      <c r="BF278" s="962"/>
    </row>
    <row r="279" spans="2:58" ht="20.25" customHeight="1" x14ac:dyDescent="0.2">
      <c r="B279" s="939"/>
      <c r="C279" s="1048"/>
      <c r="D279" s="1049"/>
      <c r="E279" s="1050"/>
      <c r="F279" s="369">
        <f>C277</f>
        <v>0</v>
      </c>
      <c r="G279" s="1024"/>
      <c r="H279" s="954"/>
      <c r="I279" s="955"/>
      <c r="J279" s="955"/>
      <c r="K279" s="956"/>
      <c r="L279" s="1029"/>
      <c r="M279" s="1030"/>
      <c r="N279" s="1030"/>
      <c r="O279" s="1031"/>
      <c r="P279" s="1013" t="s">
        <v>521</v>
      </c>
      <c r="Q279" s="1014"/>
      <c r="R279" s="1015"/>
      <c r="S279" s="313" t="str">
        <f>IF(S277="","",VLOOKUP(S277,'シフト記号表（勤務時間帯）'!$C$6:$U$35,19,FALSE))</f>
        <v/>
      </c>
      <c r="T279" s="314" t="str">
        <f>IF(T277="","",VLOOKUP(T277,'シフト記号表（勤務時間帯）'!$C$6:$U$35,19,FALSE))</f>
        <v/>
      </c>
      <c r="U279" s="314" t="str">
        <f>IF(U277="","",VLOOKUP(U277,'シフト記号表（勤務時間帯）'!$C$6:$U$35,19,FALSE))</f>
        <v/>
      </c>
      <c r="V279" s="314" t="str">
        <f>IF(V277="","",VLOOKUP(V277,'シフト記号表（勤務時間帯）'!$C$6:$U$35,19,FALSE))</f>
        <v/>
      </c>
      <c r="W279" s="314" t="str">
        <f>IF(W277="","",VLOOKUP(W277,'シフト記号表（勤務時間帯）'!$C$6:$U$35,19,FALSE))</f>
        <v/>
      </c>
      <c r="X279" s="314" t="str">
        <f>IF(X277="","",VLOOKUP(X277,'シフト記号表（勤務時間帯）'!$C$6:$U$35,19,FALSE))</f>
        <v/>
      </c>
      <c r="Y279" s="315" t="str">
        <f>IF(Y277="","",VLOOKUP(Y277,'シフト記号表（勤務時間帯）'!$C$6:$U$35,19,FALSE))</f>
        <v/>
      </c>
      <c r="Z279" s="313" t="str">
        <f>IF(Z277="","",VLOOKUP(Z277,'シフト記号表（勤務時間帯）'!$C$6:$U$35,19,FALSE))</f>
        <v/>
      </c>
      <c r="AA279" s="314" t="str">
        <f>IF(AA277="","",VLOOKUP(AA277,'シフト記号表（勤務時間帯）'!$C$6:$U$35,19,FALSE))</f>
        <v/>
      </c>
      <c r="AB279" s="314" t="str">
        <f>IF(AB277="","",VLOOKUP(AB277,'シフト記号表（勤務時間帯）'!$C$6:$U$35,19,FALSE))</f>
        <v/>
      </c>
      <c r="AC279" s="314" t="str">
        <f>IF(AC277="","",VLOOKUP(AC277,'シフト記号表（勤務時間帯）'!$C$6:$U$35,19,FALSE))</f>
        <v/>
      </c>
      <c r="AD279" s="314" t="str">
        <f>IF(AD277="","",VLOOKUP(AD277,'シフト記号表（勤務時間帯）'!$C$6:$U$35,19,FALSE))</f>
        <v/>
      </c>
      <c r="AE279" s="314" t="str">
        <f>IF(AE277="","",VLOOKUP(AE277,'シフト記号表（勤務時間帯）'!$C$6:$U$35,19,FALSE))</f>
        <v/>
      </c>
      <c r="AF279" s="315" t="str">
        <f>IF(AF277="","",VLOOKUP(AF277,'シフト記号表（勤務時間帯）'!$C$6:$U$35,19,FALSE))</f>
        <v/>
      </c>
      <c r="AG279" s="313" t="str">
        <f>IF(AG277="","",VLOOKUP(AG277,'シフト記号表（勤務時間帯）'!$C$6:$U$35,19,FALSE))</f>
        <v/>
      </c>
      <c r="AH279" s="314" t="str">
        <f>IF(AH277="","",VLOOKUP(AH277,'シフト記号表（勤務時間帯）'!$C$6:$U$35,19,FALSE))</f>
        <v/>
      </c>
      <c r="AI279" s="314" t="str">
        <f>IF(AI277="","",VLOOKUP(AI277,'シフト記号表（勤務時間帯）'!$C$6:$U$35,19,FALSE))</f>
        <v/>
      </c>
      <c r="AJ279" s="314" t="str">
        <f>IF(AJ277="","",VLOOKUP(AJ277,'シフト記号表（勤務時間帯）'!$C$6:$U$35,19,FALSE))</f>
        <v/>
      </c>
      <c r="AK279" s="314" t="str">
        <f>IF(AK277="","",VLOOKUP(AK277,'シフト記号表（勤務時間帯）'!$C$6:$U$35,19,FALSE))</f>
        <v/>
      </c>
      <c r="AL279" s="314" t="str">
        <f>IF(AL277="","",VLOOKUP(AL277,'シフト記号表（勤務時間帯）'!$C$6:$U$35,19,FALSE))</f>
        <v/>
      </c>
      <c r="AM279" s="315" t="str">
        <f>IF(AM277="","",VLOOKUP(AM277,'シフト記号表（勤務時間帯）'!$C$6:$U$35,19,FALSE))</f>
        <v/>
      </c>
      <c r="AN279" s="313" t="str">
        <f>IF(AN277="","",VLOOKUP(AN277,'シフト記号表（勤務時間帯）'!$C$6:$U$35,19,FALSE))</f>
        <v/>
      </c>
      <c r="AO279" s="314" t="str">
        <f>IF(AO277="","",VLOOKUP(AO277,'シフト記号表（勤務時間帯）'!$C$6:$U$35,19,FALSE))</f>
        <v/>
      </c>
      <c r="AP279" s="314" t="str">
        <f>IF(AP277="","",VLOOKUP(AP277,'シフト記号表（勤務時間帯）'!$C$6:$U$35,19,FALSE))</f>
        <v/>
      </c>
      <c r="AQ279" s="314" t="str">
        <f>IF(AQ277="","",VLOOKUP(AQ277,'シフト記号表（勤務時間帯）'!$C$6:$U$35,19,FALSE))</f>
        <v/>
      </c>
      <c r="AR279" s="314" t="str">
        <f>IF(AR277="","",VLOOKUP(AR277,'シフト記号表（勤務時間帯）'!$C$6:$U$35,19,FALSE))</f>
        <v/>
      </c>
      <c r="AS279" s="314" t="str">
        <f>IF(AS277="","",VLOOKUP(AS277,'シフト記号表（勤務時間帯）'!$C$6:$U$35,19,FALSE))</f>
        <v/>
      </c>
      <c r="AT279" s="315" t="str">
        <f>IF(AT277="","",VLOOKUP(AT277,'シフト記号表（勤務時間帯）'!$C$6:$U$35,19,FALSE))</f>
        <v/>
      </c>
      <c r="AU279" s="313" t="str">
        <f>IF(AU277="","",VLOOKUP(AU277,'シフト記号表（勤務時間帯）'!$C$6:$U$35,19,FALSE))</f>
        <v/>
      </c>
      <c r="AV279" s="314" t="str">
        <f>IF(AV277="","",VLOOKUP(AV277,'シフト記号表（勤務時間帯）'!$C$6:$U$35,19,FALSE))</f>
        <v/>
      </c>
      <c r="AW279" s="314" t="str">
        <f>IF(AW277="","",VLOOKUP(AW277,'シフト記号表（勤務時間帯）'!$C$6:$U$35,19,FALSE))</f>
        <v/>
      </c>
      <c r="AX279" s="1016">
        <f>IF($BB$3="４週",SUM(S279:AT279),IF($BB$3="暦月",SUM(S279:AW279),""))</f>
        <v>0</v>
      </c>
      <c r="AY279" s="1017"/>
      <c r="AZ279" s="1018">
        <f>IF($BB$3="４週",AX279/4,IF($BB$3="暦月",'勤務形態一覧表（100名）'!AX279/('勤務形態一覧表（100名）'!$BB$8/7),""))</f>
        <v>0</v>
      </c>
      <c r="BA279" s="1019"/>
      <c r="BB279" s="1061"/>
      <c r="BC279" s="1030"/>
      <c r="BD279" s="1030"/>
      <c r="BE279" s="1030"/>
      <c r="BF279" s="1031"/>
    </row>
    <row r="280" spans="2:58" ht="20.25" customHeight="1" x14ac:dyDescent="0.2">
      <c r="B280" s="939">
        <f>B277+1</f>
        <v>87</v>
      </c>
      <c r="C280" s="1042"/>
      <c r="D280" s="1043"/>
      <c r="E280" s="1044"/>
      <c r="F280" s="316"/>
      <c r="G280" s="1023"/>
      <c r="H280" s="1025"/>
      <c r="I280" s="955"/>
      <c r="J280" s="955"/>
      <c r="K280" s="956"/>
      <c r="L280" s="1026"/>
      <c r="M280" s="1027"/>
      <c r="N280" s="1027"/>
      <c r="O280" s="1028"/>
      <c r="P280" s="1032" t="s">
        <v>777</v>
      </c>
      <c r="Q280" s="1033"/>
      <c r="R280" s="1034"/>
      <c r="S280" s="366"/>
      <c r="T280" s="367"/>
      <c r="U280" s="367"/>
      <c r="V280" s="367"/>
      <c r="W280" s="367"/>
      <c r="X280" s="367"/>
      <c r="Y280" s="368"/>
      <c r="Z280" s="366"/>
      <c r="AA280" s="367"/>
      <c r="AB280" s="367"/>
      <c r="AC280" s="367"/>
      <c r="AD280" s="367"/>
      <c r="AE280" s="367"/>
      <c r="AF280" s="368"/>
      <c r="AG280" s="366"/>
      <c r="AH280" s="367"/>
      <c r="AI280" s="367"/>
      <c r="AJ280" s="367"/>
      <c r="AK280" s="367"/>
      <c r="AL280" s="367"/>
      <c r="AM280" s="368"/>
      <c r="AN280" s="366"/>
      <c r="AO280" s="367"/>
      <c r="AP280" s="367"/>
      <c r="AQ280" s="367"/>
      <c r="AR280" s="367"/>
      <c r="AS280" s="367"/>
      <c r="AT280" s="368"/>
      <c r="AU280" s="366"/>
      <c r="AV280" s="367"/>
      <c r="AW280" s="367"/>
      <c r="AX280" s="1109"/>
      <c r="AY280" s="1110"/>
      <c r="AZ280" s="1111"/>
      <c r="BA280" s="1112"/>
      <c r="BB280" s="1059"/>
      <c r="BC280" s="1027"/>
      <c r="BD280" s="1027"/>
      <c r="BE280" s="1027"/>
      <c r="BF280" s="1028"/>
    </row>
    <row r="281" spans="2:58" ht="20.25" customHeight="1" x14ac:dyDescent="0.2">
      <c r="B281" s="939"/>
      <c r="C281" s="1045"/>
      <c r="D281" s="1046"/>
      <c r="E281" s="1047"/>
      <c r="F281" s="308"/>
      <c r="G281" s="950"/>
      <c r="H281" s="954"/>
      <c r="I281" s="955"/>
      <c r="J281" s="955"/>
      <c r="K281" s="956"/>
      <c r="L281" s="960"/>
      <c r="M281" s="961"/>
      <c r="N281" s="961"/>
      <c r="O281" s="962"/>
      <c r="P281" s="1006" t="s">
        <v>520</v>
      </c>
      <c r="Q281" s="1007"/>
      <c r="R281" s="1008"/>
      <c r="S281" s="309" t="str">
        <f>IF(S280="","",VLOOKUP(S280,'シフト記号表（勤務時間帯）'!$C$6:$K$35,9,FALSE))</f>
        <v/>
      </c>
      <c r="T281" s="310" t="str">
        <f>IF(T280="","",VLOOKUP(T280,'シフト記号表（勤務時間帯）'!$C$6:$K$35,9,FALSE))</f>
        <v/>
      </c>
      <c r="U281" s="310" t="str">
        <f>IF(U280="","",VLOOKUP(U280,'シフト記号表（勤務時間帯）'!$C$6:$K$35,9,FALSE))</f>
        <v/>
      </c>
      <c r="V281" s="310" t="str">
        <f>IF(V280="","",VLOOKUP(V280,'シフト記号表（勤務時間帯）'!$C$6:$K$35,9,FALSE))</f>
        <v/>
      </c>
      <c r="W281" s="310" t="str">
        <f>IF(W280="","",VLOOKUP(W280,'シフト記号表（勤務時間帯）'!$C$6:$K$35,9,FALSE))</f>
        <v/>
      </c>
      <c r="X281" s="310" t="str">
        <f>IF(X280="","",VLOOKUP(X280,'シフト記号表（勤務時間帯）'!$C$6:$K$35,9,FALSE))</f>
        <v/>
      </c>
      <c r="Y281" s="311" t="str">
        <f>IF(Y280="","",VLOOKUP(Y280,'シフト記号表（勤務時間帯）'!$C$6:$K$35,9,FALSE))</f>
        <v/>
      </c>
      <c r="Z281" s="309" t="str">
        <f>IF(Z280="","",VLOOKUP(Z280,'シフト記号表（勤務時間帯）'!$C$6:$K$35,9,FALSE))</f>
        <v/>
      </c>
      <c r="AA281" s="310" t="str">
        <f>IF(AA280="","",VLOOKUP(AA280,'シフト記号表（勤務時間帯）'!$C$6:$K$35,9,FALSE))</f>
        <v/>
      </c>
      <c r="AB281" s="310" t="str">
        <f>IF(AB280="","",VLOOKUP(AB280,'シフト記号表（勤務時間帯）'!$C$6:$K$35,9,FALSE))</f>
        <v/>
      </c>
      <c r="AC281" s="310" t="str">
        <f>IF(AC280="","",VLOOKUP(AC280,'シフト記号表（勤務時間帯）'!$C$6:$K$35,9,FALSE))</f>
        <v/>
      </c>
      <c r="AD281" s="310" t="str">
        <f>IF(AD280="","",VLOOKUP(AD280,'シフト記号表（勤務時間帯）'!$C$6:$K$35,9,FALSE))</f>
        <v/>
      </c>
      <c r="AE281" s="310" t="str">
        <f>IF(AE280="","",VLOOKUP(AE280,'シフト記号表（勤務時間帯）'!$C$6:$K$35,9,FALSE))</f>
        <v/>
      </c>
      <c r="AF281" s="311" t="str">
        <f>IF(AF280="","",VLOOKUP(AF280,'シフト記号表（勤務時間帯）'!$C$6:$K$35,9,FALSE))</f>
        <v/>
      </c>
      <c r="AG281" s="309" t="str">
        <f>IF(AG280="","",VLOOKUP(AG280,'シフト記号表（勤務時間帯）'!$C$6:$K$35,9,FALSE))</f>
        <v/>
      </c>
      <c r="AH281" s="310" t="str">
        <f>IF(AH280="","",VLOOKUP(AH280,'シフト記号表（勤務時間帯）'!$C$6:$K$35,9,FALSE))</f>
        <v/>
      </c>
      <c r="AI281" s="310" t="str">
        <f>IF(AI280="","",VLOOKUP(AI280,'シフト記号表（勤務時間帯）'!$C$6:$K$35,9,FALSE))</f>
        <v/>
      </c>
      <c r="AJ281" s="310" t="str">
        <f>IF(AJ280="","",VLOOKUP(AJ280,'シフト記号表（勤務時間帯）'!$C$6:$K$35,9,FALSE))</f>
        <v/>
      </c>
      <c r="AK281" s="310" t="str">
        <f>IF(AK280="","",VLOOKUP(AK280,'シフト記号表（勤務時間帯）'!$C$6:$K$35,9,FALSE))</f>
        <v/>
      </c>
      <c r="AL281" s="310" t="str">
        <f>IF(AL280="","",VLOOKUP(AL280,'シフト記号表（勤務時間帯）'!$C$6:$K$35,9,FALSE))</f>
        <v/>
      </c>
      <c r="AM281" s="311" t="str">
        <f>IF(AM280="","",VLOOKUP(AM280,'シフト記号表（勤務時間帯）'!$C$6:$K$35,9,FALSE))</f>
        <v/>
      </c>
      <c r="AN281" s="309" t="str">
        <f>IF(AN280="","",VLOOKUP(AN280,'シフト記号表（勤務時間帯）'!$C$6:$K$35,9,FALSE))</f>
        <v/>
      </c>
      <c r="AO281" s="310" t="str">
        <f>IF(AO280="","",VLOOKUP(AO280,'シフト記号表（勤務時間帯）'!$C$6:$K$35,9,FALSE))</f>
        <v/>
      </c>
      <c r="AP281" s="310" t="str">
        <f>IF(AP280="","",VLOOKUP(AP280,'シフト記号表（勤務時間帯）'!$C$6:$K$35,9,FALSE))</f>
        <v/>
      </c>
      <c r="AQ281" s="310" t="str">
        <f>IF(AQ280="","",VLOOKUP(AQ280,'シフト記号表（勤務時間帯）'!$C$6:$K$35,9,FALSE))</f>
        <v/>
      </c>
      <c r="AR281" s="310" t="str">
        <f>IF(AR280="","",VLOOKUP(AR280,'シフト記号表（勤務時間帯）'!$C$6:$K$35,9,FALSE))</f>
        <v/>
      </c>
      <c r="AS281" s="310" t="str">
        <f>IF(AS280="","",VLOOKUP(AS280,'シフト記号表（勤務時間帯）'!$C$6:$K$35,9,FALSE))</f>
        <v/>
      </c>
      <c r="AT281" s="311" t="str">
        <f>IF(AT280="","",VLOOKUP(AT280,'シフト記号表（勤務時間帯）'!$C$6:$K$35,9,FALSE))</f>
        <v/>
      </c>
      <c r="AU281" s="309" t="str">
        <f>IF(AU280="","",VLOOKUP(AU280,'シフト記号表（勤務時間帯）'!$C$6:$K$35,9,FALSE))</f>
        <v/>
      </c>
      <c r="AV281" s="310" t="str">
        <f>IF(AV280="","",VLOOKUP(AV280,'シフト記号表（勤務時間帯）'!$C$6:$K$35,9,FALSE))</f>
        <v/>
      </c>
      <c r="AW281" s="310" t="str">
        <f>IF(AW280="","",VLOOKUP(AW280,'シフト記号表（勤務時間帯）'!$C$6:$K$35,9,FALSE))</f>
        <v/>
      </c>
      <c r="AX281" s="1009">
        <f>IF($BB$3="４週",SUM(S281:AT281),IF($BB$3="暦月",SUM(S281:AW281),""))</f>
        <v>0</v>
      </c>
      <c r="AY281" s="1010"/>
      <c r="AZ281" s="1011">
        <f>IF($BB$3="４週",AX281/4,IF($BB$3="暦月",'勤務形態一覧表（100名）'!AX281/('勤務形態一覧表（100名）'!$BB$8/7),""))</f>
        <v>0</v>
      </c>
      <c r="BA281" s="1012"/>
      <c r="BB281" s="1060"/>
      <c r="BC281" s="961"/>
      <c r="BD281" s="961"/>
      <c r="BE281" s="961"/>
      <c r="BF281" s="962"/>
    </row>
    <row r="282" spans="2:58" ht="20.25" customHeight="1" x14ac:dyDescent="0.2">
      <c r="B282" s="939"/>
      <c r="C282" s="1048"/>
      <c r="D282" s="1049"/>
      <c r="E282" s="1050"/>
      <c r="F282" s="369">
        <f>C280</f>
        <v>0</v>
      </c>
      <c r="G282" s="1024"/>
      <c r="H282" s="954"/>
      <c r="I282" s="955"/>
      <c r="J282" s="955"/>
      <c r="K282" s="956"/>
      <c r="L282" s="1029"/>
      <c r="M282" s="1030"/>
      <c r="N282" s="1030"/>
      <c r="O282" s="1031"/>
      <c r="P282" s="1013" t="s">
        <v>521</v>
      </c>
      <c r="Q282" s="1014"/>
      <c r="R282" s="1015"/>
      <c r="S282" s="313" t="str">
        <f>IF(S280="","",VLOOKUP(S280,'シフト記号表（勤務時間帯）'!$C$6:$U$35,19,FALSE))</f>
        <v/>
      </c>
      <c r="T282" s="314" t="str">
        <f>IF(T280="","",VLOOKUP(T280,'シフト記号表（勤務時間帯）'!$C$6:$U$35,19,FALSE))</f>
        <v/>
      </c>
      <c r="U282" s="314" t="str">
        <f>IF(U280="","",VLOOKUP(U280,'シフト記号表（勤務時間帯）'!$C$6:$U$35,19,FALSE))</f>
        <v/>
      </c>
      <c r="V282" s="314" t="str">
        <f>IF(V280="","",VLOOKUP(V280,'シフト記号表（勤務時間帯）'!$C$6:$U$35,19,FALSE))</f>
        <v/>
      </c>
      <c r="W282" s="314" t="str">
        <f>IF(W280="","",VLOOKUP(W280,'シフト記号表（勤務時間帯）'!$C$6:$U$35,19,FALSE))</f>
        <v/>
      </c>
      <c r="X282" s="314" t="str">
        <f>IF(X280="","",VLOOKUP(X280,'シフト記号表（勤務時間帯）'!$C$6:$U$35,19,FALSE))</f>
        <v/>
      </c>
      <c r="Y282" s="315" t="str">
        <f>IF(Y280="","",VLOOKUP(Y280,'シフト記号表（勤務時間帯）'!$C$6:$U$35,19,FALSE))</f>
        <v/>
      </c>
      <c r="Z282" s="313" t="str">
        <f>IF(Z280="","",VLOOKUP(Z280,'シフト記号表（勤務時間帯）'!$C$6:$U$35,19,FALSE))</f>
        <v/>
      </c>
      <c r="AA282" s="314" t="str">
        <f>IF(AA280="","",VLOOKUP(AA280,'シフト記号表（勤務時間帯）'!$C$6:$U$35,19,FALSE))</f>
        <v/>
      </c>
      <c r="AB282" s="314" t="str">
        <f>IF(AB280="","",VLOOKUP(AB280,'シフト記号表（勤務時間帯）'!$C$6:$U$35,19,FALSE))</f>
        <v/>
      </c>
      <c r="AC282" s="314" t="str">
        <f>IF(AC280="","",VLOOKUP(AC280,'シフト記号表（勤務時間帯）'!$C$6:$U$35,19,FALSE))</f>
        <v/>
      </c>
      <c r="AD282" s="314" t="str">
        <f>IF(AD280="","",VLOOKUP(AD280,'シフト記号表（勤務時間帯）'!$C$6:$U$35,19,FALSE))</f>
        <v/>
      </c>
      <c r="AE282" s="314" t="str">
        <f>IF(AE280="","",VLOOKUP(AE280,'シフト記号表（勤務時間帯）'!$C$6:$U$35,19,FALSE))</f>
        <v/>
      </c>
      <c r="AF282" s="315" t="str">
        <f>IF(AF280="","",VLOOKUP(AF280,'シフト記号表（勤務時間帯）'!$C$6:$U$35,19,FALSE))</f>
        <v/>
      </c>
      <c r="AG282" s="313" t="str">
        <f>IF(AG280="","",VLOOKUP(AG280,'シフト記号表（勤務時間帯）'!$C$6:$U$35,19,FALSE))</f>
        <v/>
      </c>
      <c r="AH282" s="314" t="str">
        <f>IF(AH280="","",VLOOKUP(AH280,'シフト記号表（勤務時間帯）'!$C$6:$U$35,19,FALSE))</f>
        <v/>
      </c>
      <c r="AI282" s="314" t="str">
        <f>IF(AI280="","",VLOOKUP(AI280,'シフト記号表（勤務時間帯）'!$C$6:$U$35,19,FALSE))</f>
        <v/>
      </c>
      <c r="AJ282" s="314" t="str">
        <f>IF(AJ280="","",VLOOKUP(AJ280,'シフト記号表（勤務時間帯）'!$C$6:$U$35,19,FALSE))</f>
        <v/>
      </c>
      <c r="AK282" s="314" t="str">
        <f>IF(AK280="","",VLOOKUP(AK280,'シフト記号表（勤務時間帯）'!$C$6:$U$35,19,FALSE))</f>
        <v/>
      </c>
      <c r="AL282" s="314" t="str">
        <f>IF(AL280="","",VLOOKUP(AL280,'シフト記号表（勤務時間帯）'!$C$6:$U$35,19,FALSE))</f>
        <v/>
      </c>
      <c r="AM282" s="315" t="str">
        <f>IF(AM280="","",VLOOKUP(AM280,'シフト記号表（勤務時間帯）'!$C$6:$U$35,19,FALSE))</f>
        <v/>
      </c>
      <c r="AN282" s="313" t="str">
        <f>IF(AN280="","",VLOOKUP(AN280,'シフト記号表（勤務時間帯）'!$C$6:$U$35,19,FALSE))</f>
        <v/>
      </c>
      <c r="AO282" s="314" t="str">
        <f>IF(AO280="","",VLOOKUP(AO280,'シフト記号表（勤務時間帯）'!$C$6:$U$35,19,FALSE))</f>
        <v/>
      </c>
      <c r="AP282" s="314" t="str">
        <f>IF(AP280="","",VLOOKUP(AP280,'シフト記号表（勤務時間帯）'!$C$6:$U$35,19,FALSE))</f>
        <v/>
      </c>
      <c r="AQ282" s="314" t="str">
        <f>IF(AQ280="","",VLOOKUP(AQ280,'シフト記号表（勤務時間帯）'!$C$6:$U$35,19,FALSE))</f>
        <v/>
      </c>
      <c r="AR282" s="314" t="str">
        <f>IF(AR280="","",VLOOKUP(AR280,'シフト記号表（勤務時間帯）'!$C$6:$U$35,19,FALSE))</f>
        <v/>
      </c>
      <c r="AS282" s="314" t="str">
        <f>IF(AS280="","",VLOOKUP(AS280,'シフト記号表（勤務時間帯）'!$C$6:$U$35,19,FALSE))</f>
        <v/>
      </c>
      <c r="AT282" s="315" t="str">
        <f>IF(AT280="","",VLOOKUP(AT280,'シフト記号表（勤務時間帯）'!$C$6:$U$35,19,FALSE))</f>
        <v/>
      </c>
      <c r="AU282" s="313" t="str">
        <f>IF(AU280="","",VLOOKUP(AU280,'シフト記号表（勤務時間帯）'!$C$6:$U$35,19,FALSE))</f>
        <v/>
      </c>
      <c r="AV282" s="314" t="str">
        <f>IF(AV280="","",VLOOKUP(AV280,'シフト記号表（勤務時間帯）'!$C$6:$U$35,19,FALSE))</f>
        <v/>
      </c>
      <c r="AW282" s="314" t="str">
        <f>IF(AW280="","",VLOOKUP(AW280,'シフト記号表（勤務時間帯）'!$C$6:$U$35,19,FALSE))</f>
        <v/>
      </c>
      <c r="AX282" s="1016">
        <f>IF($BB$3="４週",SUM(S282:AT282),IF($BB$3="暦月",SUM(S282:AW282),""))</f>
        <v>0</v>
      </c>
      <c r="AY282" s="1017"/>
      <c r="AZ282" s="1018">
        <f>IF($BB$3="４週",AX282/4,IF($BB$3="暦月",'勤務形態一覧表（100名）'!AX282/('勤務形態一覧表（100名）'!$BB$8/7),""))</f>
        <v>0</v>
      </c>
      <c r="BA282" s="1019"/>
      <c r="BB282" s="1061"/>
      <c r="BC282" s="1030"/>
      <c r="BD282" s="1030"/>
      <c r="BE282" s="1030"/>
      <c r="BF282" s="1031"/>
    </row>
    <row r="283" spans="2:58" ht="20.25" customHeight="1" x14ac:dyDescent="0.2">
      <c r="B283" s="939">
        <f>B280+1</f>
        <v>88</v>
      </c>
      <c r="C283" s="1042"/>
      <c r="D283" s="1043"/>
      <c r="E283" s="1044"/>
      <c r="F283" s="316"/>
      <c r="G283" s="1023"/>
      <c r="H283" s="1025"/>
      <c r="I283" s="955"/>
      <c r="J283" s="955"/>
      <c r="K283" s="956"/>
      <c r="L283" s="1026"/>
      <c r="M283" s="1027"/>
      <c r="N283" s="1027"/>
      <c r="O283" s="1028"/>
      <c r="P283" s="1032" t="s">
        <v>777</v>
      </c>
      <c r="Q283" s="1033"/>
      <c r="R283" s="1034"/>
      <c r="S283" s="366"/>
      <c r="T283" s="367"/>
      <c r="U283" s="367"/>
      <c r="V283" s="367"/>
      <c r="W283" s="367"/>
      <c r="X283" s="367"/>
      <c r="Y283" s="368"/>
      <c r="Z283" s="366"/>
      <c r="AA283" s="367"/>
      <c r="AB283" s="367"/>
      <c r="AC283" s="367"/>
      <c r="AD283" s="367"/>
      <c r="AE283" s="367"/>
      <c r="AF283" s="368"/>
      <c r="AG283" s="366"/>
      <c r="AH283" s="367"/>
      <c r="AI283" s="367"/>
      <c r="AJ283" s="367"/>
      <c r="AK283" s="367"/>
      <c r="AL283" s="367"/>
      <c r="AM283" s="368"/>
      <c r="AN283" s="366"/>
      <c r="AO283" s="367"/>
      <c r="AP283" s="367"/>
      <c r="AQ283" s="367"/>
      <c r="AR283" s="367"/>
      <c r="AS283" s="367"/>
      <c r="AT283" s="368"/>
      <c r="AU283" s="366"/>
      <c r="AV283" s="367"/>
      <c r="AW283" s="367"/>
      <c r="AX283" s="1109"/>
      <c r="AY283" s="1110"/>
      <c r="AZ283" s="1111"/>
      <c r="BA283" s="1112"/>
      <c r="BB283" s="1059"/>
      <c r="BC283" s="1027"/>
      <c r="BD283" s="1027"/>
      <c r="BE283" s="1027"/>
      <c r="BF283" s="1028"/>
    </row>
    <row r="284" spans="2:58" ht="20.25" customHeight="1" x14ac:dyDescent="0.2">
      <c r="B284" s="939"/>
      <c r="C284" s="1045"/>
      <c r="D284" s="1046"/>
      <c r="E284" s="1047"/>
      <c r="F284" s="308"/>
      <c r="G284" s="950"/>
      <c r="H284" s="954"/>
      <c r="I284" s="955"/>
      <c r="J284" s="955"/>
      <c r="K284" s="956"/>
      <c r="L284" s="960"/>
      <c r="M284" s="961"/>
      <c r="N284" s="961"/>
      <c r="O284" s="962"/>
      <c r="P284" s="1006" t="s">
        <v>520</v>
      </c>
      <c r="Q284" s="1007"/>
      <c r="R284" s="1008"/>
      <c r="S284" s="309" t="str">
        <f>IF(S283="","",VLOOKUP(S283,'シフト記号表（勤務時間帯）'!$C$6:$K$35,9,FALSE))</f>
        <v/>
      </c>
      <c r="T284" s="310" t="str">
        <f>IF(T283="","",VLOOKUP(T283,'シフト記号表（勤務時間帯）'!$C$6:$K$35,9,FALSE))</f>
        <v/>
      </c>
      <c r="U284" s="310" t="str">
        <f>IF(U283="","",VLOOKUP(U283,'シフト記号表（勤務時間帯）'!$C$6:$K$35,9,FALSE))</f>
        <v/>
      </c>
      <c r="V284" s="310" t="str">
        <f>IF(V283="","",VLOOKUP(V283,'シフト記号表（勤務時間帯）'!$C$6:$K$35,9,FALSE))</f>
        <v/>
      </c>
      <c r="W284" s="310" t="str">
        <f>IF(W283="","",VLOOKUP(W283,'シフト記号表（勤務時間帯）'!$C$6:$K$35,9,FALSE))</f>
        <v/>
      </c>
      <c r="X284" s="310" t="str">
        <f>IF(X283="","",VLOOKUP(X283,'シフト記号表（勤務時間帯）'!$C$6:$K$35,9,FALSE))</f>
        <v/>
      </c>
      <c r="Y284" s="311" t="str">
        <f>IF(Y283="","",VLOOKUP(Y283,'シフト記号表（勤務時間帯）'!$C$6:$K$35,9,FALSE))</f>
        <v/>
      </c>
      <c r="Z284" s="309" t="str">
        <f>IF(Z283="","",VLOOKUP(Z283,'シフト記号表（勤務時間帯）'!$C$6:$K$35,9,FALSE))</f>
        <v/>
      </c>
      <c r="AA284" s="310" t="str">
        <f>IF(AA283="","",VLOOKUP(AA283,'シフト記号表（勤務時間帯）'!$C$6:$K$35,9,FALSE))</f>
        <v/>
      </c>
      <c r="AB284" s="310" t="str">
        <f>IF(AB283="","",VLOOKUP(AB283,'シフト記号表（勤務時間帯）'!$C$6:$K$35,9,FALSE))</f>
        <v/>
      </c>
      <c r="AC284" s="310" t="str">
        <f>IF(AC283="","",VLOOKUP(AC283,'シフト記号表（勤務時間帯）'!$C$6:$K$35,9,FALSE))</f>
        <v/>
      </c>
      <c r="AD284" s="310" t="str">
        <f>IF(AD283="","",VLOOKUP(AD283,'シフト記号表（勤務時間帯）'!$C$6:$K$35,9,FALSE))</f>
        <v/>
      </c>
      <c r="AE284" s="310" t="str">
        <f>IF(AE283="","",VLOOKUP(AE283,'シフト記号表（勤務時間帯）'!$C$6:$K$35,9,FALSE))</f>
        <v/>
      </c>
      <c r="AF284" s="311" t="str">
        <f>IF(AF283="","",VLOOKUP(AF283,'シフト記号表（勤務時間帯）'!$C$6:$K$35,9,FALSE))</f>
        <v/>
      </c>
      <c r="AG284" s="309" t="str">
        <f>IF(AG283="","",VLOOKUP(AG283,'シフト記号表（勤務時間帯）'!$C$6:$K$35,9,FALSE))</f>
        <v/>
      </c>
      <c r="AH284" s="310" t="str">
        <f>IF(AH283="","",VLOOKUP(AH283,'シフト記号表（勤務時間帯）'!$C$6:$K$35,9,FALSE))</f>
        <v/>
      </c>
      <c r="AI284" s="310" t="str">
        <f>IF(AI283="","",VLOOKUP(AI283,'シフト記号表（勤務時間帯）'!$C$6:$K$35,9,FALSE))</f>
        <v/>
      </c>
      <c r="AJ284" s="310" t="str">
        <f>IF(AJ283="","",VLOOKUP(AJ283,'シフト記号表（勤務時間帯）'!$C$6:$K$35,9,FALSE))</f>
        <v/>
      </c>
      <c r="AK284" s="310" t="str">
        <f>IF(AK283="","",VLOOKUP(AK283,'シフト記号表（勤務時間帯）'!$C$6:$K$35,9,FALSE))</f>
        <v/>
      </c>
      <c r="AL284" s="310" t="str">
        <f>IF(AL283="","",VLOOKUP(AL283,'シフト記号表（勤務時間帯）'!$C$6:$K$35,9,FALSE))</f>
        <v/>
      </c>
      <c r="AM284" s="311" t="str">
        <f>IF(AM283="","",VLOOKUP(AM283,'シフト記号表（勤務時間帯）'!$C$6:$K$35,9,FALSE))</f>
        <v/>
      </c>
      <c r="AN284" s="309" t="str">
        <f>IF(AN283="","",VLOOKUP(AN283,'シフト記号表（勤務時間帯）'!$C$6:$K$35,9,FALSE))</f>
        <v/>
      </c>
      <c r="AO284" s="310" t="str">
        <f>IF(AO283="","",VLOOKUP(AO283,'シフト記号表（勤務時間帯）'!$C$6:$K$35,9,FALSE))</f>
        <v/>
      </c>
      <c r="AP284" s="310" t="str">
        <f>IF(AP283="","",VLOOKUP(AP283,'シフト記号表（勤務時間帯）'!$C$6:$K$35,9,FALSE))</f>
        <v/>
      </c>
      <c r="AQ284" s="310" t="str">
        <f>IF(AQ283="","",VLOOKUP(AQ283,'シフト記号表（勤務時間帯）'!$C$6:$K$35,9,FALSE))</f>
        <v/>
      </c>
      <c r="AR284" s="310" t="str">
        <f>IF(AR283="","",VLOOKUP(AR283,'シフト記号表（勤務時間帯）'!$C$6:$K$35,9,FALSE))</f>
        <v/>
      </c>
      <c r="AS284" s="310" t="str">
        <f>IF(AS283="","",VLOOKUP(AS283,'シフト記号表（勤務時間帯）'!$C$6:$K$35,9,FALSE))</f>
        <v/>
      </c>
      <c r="AT284" s="311" t="str">
        <f>IF(AT283="","",VLOOKUP(AT283,'シフト記号表（勤務時間帯）'!$C$6:$K$35,9,FALSE))</f>
        <v/>
      </c>
      <c r="AU284" s="309" t="str">
        <f>IF(AU283="","",VLOOKUP(AU283,'シフト記号表（勤務時間帯）'!$C$6:$K$35,9,FALSE))</f>
        <v/>
      </c>
      <c r="AV284" s="310" t="str">
        <f>IF(AV283="","",VLOOKUP(AV283,'シフト記号表（勤務時間帯）'!$C$6:$K$35,9,FALSE))</f>
        <v/>
      </c>
      <c r="AW284" s="310" t="str">
        <f>IF(AW283="","",VLOOKUP(AW283,'シフト記号表（勤務時間帯）'!$C$6:$K$35,9,FALSE))</f>
        <v/>
      </c>
      <c r="AX284" s="1009">
        <f>IF($BB$3="４週",SUM(S284:AT284),IF($BB$3="暦月",SUM(S284:AW284),""))</f>
        <v>0</v>
      </c>
      <c r="AY284" s="1010"/>
      <c r="AZ284" s="1011">
        <f>IF($BB$3="４週",AX284/4,IF($BB$3="暦月",'勤務形態一覧表（100名）'!AX284/('勤務形態一覧表（100名）'!$BB$8/7),""))</f>
        <v>0</v>
      </c>
      <c r="BA284" s="1012"/>
      <c r="BB284" s="1060"/>
      <c r="BC284" s="961"/>
      <c r="BD284" s="961"/>
      <c r="BE284" s="961"/>
      <c r="BF284" s="962"/>
    </row>
    <row r="285" spans="2:58" ht="20.25" customHeight="1" x14ac:dyDescent="0.2">
      <c r="B285" s="939"/>
      <c r="C285" s="1048"/>
      <c r="D285" s="1049"/>
      <c r="E285" s="1050"/>
      <c r="F285" s="369">
        <f>C283</f>
        <v>0</v>
      </c>
      <c r="G285" s="1024"/>
      <c r="H285" s="954"/>
      <c r="I285" s="955"/>
      <c r="J285" s="955"/>
      <c r="K285" s="956"/>
      <c r="L285" s="1029"/>
      <c r="M285" s="1030"/>
      <c r="N285" s="1030"/>
      <c r="O285" s="1031"/>
      <c r="P285" s="1013" t="s">
        <v>521</v>
      </c>
      <c r="Q285" s="1014"/>
      <c r="R285" s="1015"/>
      <c r="S285" s="313" t="str">
        <f>IF(S283="","",VLOOKUP(S283,'シフト記号表（勤務時間帯）'!$C$6:$U$35,19,FALSE))</f>
        <v/>
      </c>
      <c r="T285" s="314" t="str">
        <f>IF(T283="","",VLOOKUP(T283,'シフト記号表（勤務時間帯）'!$C$6:$U$35,19,FALSE))</f>
        <v/>
      </c>
      <c r="U285" s="314" t="str">
        <f>IF(U283="","",VLOOKUP(U283,'シフト記号表（勤務時間帯）'!$C$6:$U$35,19,FALSE))</f>
        <v/>
      </c>
      <c r="V285" s="314" t="str">
        <f>IF(V283="","",VLOOKUP(V283,'シフト記号表（勤務時間帯）'!$C$6:$U$35,19,FALSE))</f>
        <v/>
      </c>
      <c r="W285" s="314" t="str">
        <f>IF(W283="","",VLOOKUP(W283,'シフト記号表（勤務時間帯）'!$C$6:$U$35,19,FALSE))</f>
        <v/>
      </c>
      <c r="X285" s="314" t="str">
        <f>IF(X283="","",VLOOKUP(X283,'シフト記号表（勤務時間帯）'!$C$6:$U$35,19,FALSE))</f>
        <v/>
      </c>
      <c r="Y285" s="315" t="str">
        <f>IF(Y283="","",VLOOKUP(Y283,'シフト記号表（勤務時間帯）'!$C$6:$U$35,19,FALSE))</f>
        <v/>
      </c>
      <c r="Z285" s="313" t="str">
        <f>IF(Z283="","",VLOOKUP(Z283,'シフト記号表（勤務時間帯）'!$C$6:$U$35,19,FALSE))</f>
        <v/>
      </c>
      <c r="AA285" s="314" t="str">
        <f>IF(AA283="","",VLOOKUP(AA283,'シフト記号表（勤務時間帯）'!$C$6:$U$35,19,FALSE))</f>
        <v/>
      </c>
      <c r="AB285" s="314" t="str">
        <f>IF(AB283="","",VLOOKUP(AB283,'シフト記号表（勤務時間帯）'!$C$6:$U$35,19,FALSE))</f>
        <v/>
      </c>
      <c r="AC285" s="314" t="str">
        <f>IF(AC283="","",VLOOKUP(AC283,'シフト記号表（勤務時間帯）'!$C$6:$U$35,19,FALSE))</f>
        <v/>
      </c>
      <c r="AD285" s="314" t="str">
        <f>IF(AD283="","",VLOOKUP(AD283,'シフト記号表（勤務時間帯）'!$C$6:$U$35,19,FALSE))</f>
        <v/>
      </c>
      <c r="AE285" s="314" t="str">
        <f>IF(AE283="","",VLOOKUP(AE283,'シフト記号表（勤務時間帯）'!$C$6:$U$35,19,FALSE))</f>
        <v/>
      </c>
      <c r="AF285" s="315" t="str">
        <f>IF(AF283="","",VLOOKUP(AF283,'シフト記号表（勤務時間帯）'!$C$6:$U$35,19,FALSE))</f>
        <v/>
      </c>
      <c r="AG285" s="313" t="str">
        <f>IF(AG283="","",VLOOKUP(AG283,'シフト記号表（勤務時間帯）'!$C$6:$U$35,19,FALSE))</f>
        <v/>
      </c>
      <c r="AH285" s="314" t="str">
        <f>IF(AH283="","",VLOOKUP(AH283,'シフト記号表（勤務時間帯）'!$C$6:$U$35,19,FALSE))</f>
        <v/>
      </c>
      <c r="AI285" s="314" t="str">
        <f>IF(AI283="","",VLOOKUP(AI283,'シフト記号表（勤務時間帯）'!$C$6:$U$35,19,FALSE))</f>
        <v/>
      </c>
      <c r="AJ285" s="314" t="str">
        <f>IF(AJ283="","",VLOOKUP(AJ283,'シフト記号表（勤務時間帯）'!$C$6:$U$35,19,FALSE))</f>
        <v/>
      </c>
      <c r="AK285" s="314" t="str">
        <f>IF(AK283="","",VLOOKUP(AK283,'シフト記号表（勤務時間帯）'!$C$6:$U$35,19,FALSE))</f>
        <v/>
      </c>
      <c r="AL285" s="314" t="str">
        <f>IF(AL283="","",VLOOKUP(AL283,'シフト記号表（勤務時間帯）'!$C$6:$U$35,19,FALSE))</f>
        <v/>
      </c>
      <c r="AM285" s="315" t="str">
        <f>IF(AM283="","",VLOOKUP(AM283,'シフト記号表（勤務時間帯）'!$C$6:$U$35,19,FALSE))</f>
        <v/>
      </c>
      <c r="AN285" s="313" t="str">
        <f>IF(AN283="","",VLOOKUP(AN283,'シフト記号表（勤務時間帯）'!$C$6:$U$35,19,FALSE))</f>
        <v/>
      </c>
      <c r="AO285" s="314" t="str">
        <f>IF(AO283="","",VLOOKUP(AO283,'シフト記号表（勤務時間帯）'!$C$6:$U$35,19,FALSE))</f>
        <v/>
      </c>
      <c r="AP285" s="314" t="str">
        <f>IF(AP283="","",VLOOKUP(AP283,'シフト記号表（勤務時間帯）'!$C$6:$U$35,19,FALSE))</f>
        <v/>
      </c>
      <c r="AQ285" s="314" t="str">
        <f>IF(AQ283="","",VLOOKUP(AQ283,'シフト記号表（勤務時間帯）'!$C$6:$U$35,19,FALSE))</f>
        <v/>
      </c>
      <c r="AR285" s="314" t="str">
        <f>IF(AR283="","",VLOOKUP(AR283,'シフト記号表（勤務時間帯）'!$C$6:$U$35,19,FALSE))</f>
        <v/>
      </c>
      <c r="AS285" s="314" t="str">
        <f>IF(AS283="","",VLOOKUP(AS283,'シフト記号表（勤務時間帯）'!$C$6:$U$35,19,FALSE))</f>
        <v/>
      </c>
      <c r="AT285" s="315" t="str">
        <f>IF(AT283="","",VLOOKUP(AT283,'シフト記号表（勤務時間帯）'!$C$6:$U$35,19,FALSE))</f>
        <v/>
      </c>
      <c r="AU285" s="313" t="str">
        <f>IF(AU283="","",VLOOKUP(AU283,'シフト記号表（勤務時間帯）'!$C$6:$U$35,19,FALSE))</f>
        <v/>
      </c>
      <c r="AV285" s="314" t="str">
        <f>IF(AV283="","",VLOOKUP(AV283,'シフト記号表（勤務時間帯）'!$C$6:$U$35,19,FALSE))</f>
        <v/>
      </c>
      <c r="AW285" s="314" t="str">
        <f>IF(AW283="","",VLOOKUP(AW283,'シフト記号表（勤務時間帯）'!$C$6:$U$35,19,FALSE))</f>
        <v/>
      </c>
      <c r="AX285" s="1016">
        <f>IF($BB$3="４週",SUM(S285:AT285),IF($BB$3="暦月",SUM(S285:AW285),""))</f>
        <v>0</v>
      </c>
      <c r="AY285" s="1017"/>
      <c r="AZ285" s="1018">
        <f>IF($BB$3="４週",AX285/4,IF($BB$3="暦月",'勤務形態一覧表（100名）'!AX285/('勤務形態一覧表（100名）'!$BB$8/7),""))</f>
        <v>0</v>
      </c>
      <c r="BA285" s="1019"/>
      <c r="BB285" s="1061"/>
      <c r="BC285" s="1030"/>
      <c r="BD285" s="1030"/>
      <c r="BE285" s="1030"/>
      <c r="BF285" s="1031"/>
    </row>
    <row r="286" spans="2:58" ht="20.25" customHeight="1" x14ac:dyDescent="0.2">
      <c r="B286" s="939">
        <f>B283+1</f>
        <v>89</v>
      </c>
      <c r="C286" s="1042"/>
      <c r="D286" s="1043"/>
      <c r="E286" s="1044"/>
      <c r="F286" s="316"/>
      <c r="G286" s="1023"/>
      <c r="H286" s="1025"/>
      <c r="I286" s="955"/>
      <c r="J286" s="955"/>
      <c r="K286" s="956"/>
      <c r="L286" s="1026"/>
      <c r="M286" s="1027"/>
      <c r="N286" s="1027"/>
      <c r="O286" s="1028"/>
      <c r="P286" s="1032" t="s">
        <v>777</v>
      </c>
      <c r="Q286" s="1033"/>
      <c r="R286" s="1034"/>
      <c r="S286" s="366"/>
      <c r="T286" s="367"/>
      <c r="U286" s="367"/>
      <c r="V286" s="367"/>
      <c r="W286" s="367"/>
      <c r="X286" s="367"/>
      <c r="Y286" s="368"/>
      <c r="Z286" s="366"/>
      <c r="AA286" s="367"/>
      <c r="AB286" s="367"/>
      <c r="AC286" s="367"/>
      <c r="AD286" s="367"/>
      <c r="AE286" s="367"/>
      <c r="AF286" s="368"/>
      <c r="AG286" s="366"/>
      <c r="AH286" s="367"/>
      <c r="AI286" s="367"/>
      <c r="AJ286" s="367"/>
      <c r="AK286" s="367"/>
      <c r="AL286" s="367"/>
      <c r="AM286" s="368"/>
      <c r="AN286" s="366"/>
      <c r="AO286" s="367"/>
      <c r="AP286" s="367"/>
      <c r="AQ286" s="367"/>
      <c r="AR286" s="367"/>
      <c r="AS286" s="367"/>
      <c r="AT286" s="368"/>
      <c r="AU286" s="366"/>
      <c r="AV286" s="367"/>
      <c r="AW286" s="367"/>
      <c r="AX286" s="1109"/>
      <c r="AY286" s="1110"/>
      <c r="AZ286" s="1111"/>
      <c r="BA286" s="1112"/>
      <c r="BB286" s="1059"/>
      <c r="BC286" s="1027"/>
      <c r="BD286" s="1027"/>
      <c r="BE286" s="1027"/>
      <c r="BF286" s="1028"/>
    </row>
    <row r="287" spans="2:58" ht="20.25" customHeight="1" x14ac:dyDescent="0.2">
      <c r="B287" s="939"/>
      <c r="C287" s="1045"/>
      <c r="D287" s="1046"/>
      <c r="E287" s="1047"/>
      <c r="F287" s="308"/>
      <c r="G287" s="950"/>
      <c r="H287" s="954"/>
      <c r="I287" s="955"/>
      <c r="J287" s="955"/>
      <c r="K287" s="956"/>
      <c r="L287" s="960"/>
      <c r="M287" s="961"/>
      <c r="N287" s="961"/>
      <c r="O287" s="962"/>
      <c r="P287" s="1006" t="s">
        <v>520</v>
      </c>
      <c r="Q287" s="1007"/>
      <c r="R287" s="1008"/>
      <c r="S287" s="309" t="str">
        <f>IF(S286="","",VLOOKUP(S286,'シフト記号表（勤務時間帯）'!$C$6:$K$35,9,FALSE))</f>
        <v/>
      </c>
      <c r="T287" s="310" t="str">
        <f>IF(T286="","",VLOOKUP(T286,'シフト記号表（勤務時間帯）'!$C$6:$K$35,9,FALSE))</f>
        <v/>
      </c>
      <c r="U287" s="310" t="str">
        <f>IF(U286="","",VLOOKUP(U286,'シフト記号表（勤務時間帯）'!$C$6:$K$35,9,FALSE))</f>
        <v/>
      </c>
      <c r="V287" s="310" t="str">
        <f>IF(V286="","",VLOOKUP(V286,'シフト記号表（勤務時間帯）'!$C$6:$K$35,9,FALSE))</f>
        <v/>
      </c>
      <c r="W287" s="310" t="str">
        <f>IF(W286="","",VLOOKUP(W286,'シフト記号表（勤務時間帯）'!$C$6:$K$35,9,FALSE))</f>
        <v/>
      </c>
      <c r="X287" s="310" t="str">
        <f>IF(X286="","",VLOOKUP(X286,'シフト記号表（勤務時間帯）'!$C$6:$K$35,9,FALSE))</f>
        <v/>
      </c>
      <c r="Y287" s="311" t="str">
        <f>IF(Y286="","",VLOOKUP(Y286,'シフト記号表（勤務時間帯）'!$C$6:$K$35,9,FALSE))</f>
        <v/>
      </c>
      <c r="Z287" s="309" t="str">
        <f>IF(Z286="","",VLOOKUP(Z286,'シフト記号表（勤務時間帯）'!$C$6:$K$35,9,FALSE))</f>
        <v/>
      </c>
      <c r="AA287" s="310" t="str">
        <f>IF(AA286="","",VLOOKUP(AA286,'シフト記号表（勤務時間帯）'!$C$6:$K$35,9,FALSE))</f>
        <v/>
      </c>
      <c r="AB287" s="310" t="str">
        <f>IF(AB286="","",VLOOKUP(AB286,'シフト記号表（勤務時間帯）'!$C$6:$K$35,9,FALSE))</f>
        <v/>
      </c>
      <c r="AC287" s="310" t="str">
        <f>IF(AC286="","",VLOOKUP(AC286,'シフト記号表（勤務時間帯）'!$C$6:$K$35,9,FALSE))</f>
        <v/>
      </c>
      <c r="AD287" s="310" t="str">
        <f>IF(AD286="","",VLOOKUP(AD286,'シフト記号表（勤務時間帯）'!$C$6:$K$35,9,FALSE))</f>
        <v/>
      </c>
      <c r="AE287" s="310" t="str">
        <f>IF(AE286="","",VLOOKUP(AE286,'シフト記号表（勤務時間帯）'!$C$6:$K$35,9,FALSE))</f>
        <v/>
      </c>
      <c r="AF287" s="311" t="str">
        <f>IF(AF286="","",VLOOKUP(AF286,'シフト記号表（勤務時間帯）'!$C$6:$K$35,9,FALSE))</f>
        <v/>
      </c>
      <c r="AG287" s="309" t="str">
        <f>IF(AG286="","",VLOOKUP(AG286,'シフト記号表（勤務時間帯）'!$C$6:$K$35,9,FALSE))</f>
        <v/>
      </c>
      <c r="AH287" s="310" t="str">
        <f>IF(AH286="","",VLOOKUP(AH286,'シフト記号表（勤務時間帯）'!$C$6:$K$35,9,FALSE))</f>
        <v/>
      </c>
      <c r="AI287" s="310" t="str">
        <f>IF(AI286="","",VLOOKUP(AI286,'シフト記号表（勤務時間帯）'!$C$6:$K$35,9,FALSE))</f>
        <v/>
      </c>
      <c r="AJ287" s="310" t="str">
        <f>IF(AJ286="","",VLOOKUP(AJ286,'シフト記号表（勤務時間帯）'!$C$6:$K$35,9,FALSE))</f>
        <v/>
      </c>
      <c r="AK287" s="310" t="str">
        <f>IF(AK286="","",VLOOKUP(AK286,'シフト記号表（勤務時間帯）'!$C$6:$K$35,9,FALSE))</f>
        <v/>
      </c>
      <c r="AL287" s="310" t="str">
        <f>IF(AL286="","",VLOOKUP(AL286,'シフト記号表（勤務時間帯）'!$C$6:$K$35,9,FALSE))</f>
        <v/>
      </c>
      <c r="AM287" s="311" t="str">
        <f>IF(AM286="","",VLOOKUP(AM286,'シフト記号表（勤務時間帯）'!$C$6:$K$35,9,FALSE))</f>
        <v/>
      </c>
      <c r="AN287" s="309" t="str">
        <f>IF(AN286="","",VLOOKUP(AN286,'シフト記号表（勤務時間帯）'!$C$6:$K$35,9,FALSE))</f>
        <v/>
      </c>
      <c r="AO287" s="310" t="str">
        <f>IF(AO286="","",VLOOKUP(AO286,'シフト記号表（勤務時間帯）'!$C$6:$K$35,9,FALSE))</f>
        <v/>
      </c>
      <c r="AP287" s="310" t="str">
        <f>IF(AP286="","",VLOOKUP(AP286,'シフト記号表（勤務時間帯）'!$C$6:$K$35,9,FALSE))</f>
        <v/>
      </c>
      <c r="AQ287" s="310" t="str">
        <f>IF(AQ286="","",VLOOKUP(AQ286,'シフト記号表（勤務時間帯）'!$C$6:$K$35,9,FALSE))</f>
        <v/>
      </c>
      <c r="AR287" s="310" t="str">
        <f>IF(AR286="","",VLOOKUP(AR286,'シフト記号表（勤務時間帯）'!$C$6:$K$35,9,FALSE))</f>
        <v/>
      </c>
      <c r="AS287" s="310" t="str">
        <f>IF(AS286="","",VLOOKUP(AS286,'シフト記号表（勤務時間帯）'!$C$6:$K$35,9,FALSE))</f>
        <v/>
      </c>
      <c r="AT287" s="311" t="str">
        <f>IF(AT286="","",VLOOKUP(AT286,'シフト記号表（勤務時間帯）'!$C$6:$K$35,9,FALSE))</f>
        <v/>
      </c>
      <c r="AU287" s="309" t="str">
        <f>IF(AU286="","",VLOOKUP(AU286,'シフト記号表（勤務時間帯）'!$C$6:$K$35,9,FALSE))</f>
        <v/>
      </c>
      <c r="AV287" s="310" t="str">
        <f>IF(AV286="","",VLOOKUP(AV286,'シフト記号表（勤務時間帯）'!$C$6:$K$35,9,FALSE))</f>
        <v/>
      </c>
      <c r="AW287" s="310" t="str">
        <f>IF(AW286="","",VLOOKUP(AW286,'シフト記号表（勤務時間帯）'!$C$6:$K$35,9,FALSE))</f>
        <v/>
      </c>
      <c r="AX287" s="1009">
        <f>IF($BB$3="４週",SUM(S287:AT287),IF($BB$3="暦月",SUM(S287:AW287),""))</f>
        <v>0</v>
      </c>
      <c r="AY287" s="1010"/>
      <c r="AZ287" s="1011">
        <f>IF($BB$3="４週",AX287/4,IF($BB$3="暦月",'勤務形態一覧表（100名）'!AX287/('勤務形態一覧表（100名）'!$BB$8/7),""))</f>
        <v>0</v>
      </c>
      <c r="BA287" s="1012"/>
      <c r="BB287" s="1060"/>
      <c r="BC287" s="961"/>
      <c r="BD287" s="961"/>
      <c r="BE287" s="961"/>
      <c r="BF287" s="962"/>
    </row>
    <row r="288" spans="2:58" ht="20.25" customHeight="1" x14ac:dyDescent="0.2">
      <c r="B288" s="939"/>
      <c r="C288" s="1048"/>
      <c r="D288" s="1049"/>
      <c r="E288" s="1050"/>
      <c r="F288" s="369">
        <f>C286</f>
        <v>0</v>
      </c>
      <c r="G288" s="1024"/>
      <c r="H288" s="954"/>
      <c r="I288" s="955"/>
      <c r="J288" s="955"/>
      <c r="K288" s="956"/>
      <c r="L288" s="1029"/>
      <c r="M288" s="1030"/>
      <c r="N288" s="1030"/>
      <c r="O288" s="1031"/>
      <c r="P288" s="1013" t="s">
        <v>521</v>
      </c>
      <c r="Q288" s="1014"/>
      <c r="R288" s="1015"/>
      <c r="S288" s="313" t="str">
        <f>IF(S286="","",VLOOKUP(S286,'シフト記号表（勤務時間帯）'!$C$6:$U$35,19,FALSE))</f>
        <v/>
      </c>
      <c r="T288" s="314" t="str">
        <f>IF(T286="","",VLOOKUP(T286,'シフト記号表（勤務時間帯）'!$C$6:$U$35,19,FALSE))</f>
        <v/>
      </c>
      <c r="U288" s="314" t="str">
        <f>IF(U286="","",VLOOKUP(U286,'シフト記号表（勤務時間帯）'!$C$6:$U$35,19,FALSE))</f>
        <v/>
      </c>
      <c r="V288" s="314" t="str">
        <f>IF(V286="","",VLOOKUP(V286,'シフト記号表（勤務時間帯）'!$C$6:$U$35,19,FALSE))</f>
        <v/>
      </c>
      <c r="W288" s="314" t="str">
        <f>IF(W286="","",VLOOKUP(W286,'シフト記号表（勤務時間帯）'!$C$6:$U$35,19,FALSE))</f>
        <v/>
      </c>
      <c r="X288" s="314" t="str">
        <f>IF(X286="","",VLOOKUP(X286,'シフト記号表（勤務時間帯）'!$C$6:$U$35,19,FALSE))</f>
        <v/>
      </c>
      <c r="Y288" s="315" t="str">
        <f>IF(Y286="","",VLOOKUP(Y286,'シフト記号表（勤務時間帯）'!$C$6:$U$35,19,FALSE))</f>
        <v/>
      </c>
      <c r="Z288" s="313" t="str">
        <f>IF(Z286="","",VLOOKUP(Z286,'シフト記号表（勤務時間帯）'!$C$6:$U$35,19,FALSE))</f>
        <v/>
      </c>
      <c r="AA288" s="314" t="str">
        <f>IF(AA286="","",VLOOKUP(AA286,'シフト記号表（勤務時間帯）'!$C$6:$U$35,19,FALSE))</f>
        <v/>
      </c>
      <c r="AB288" s="314" t="str">
        <f>IF(AB286="","",VLOOKUP(AB286,'シフト記号表（勤務時間帯）'!$C$6:$U$35,19,FALSE))</f>
        <v/>
      </c>
      <c r="AC288" s="314" t="str">
        <f>IF(AC286="","",VLOOKUP(AC286,'シフト記号表（勤務時間帯）'!$C$6:$U$35,19,FALSE))</f>
        <v/>
      </c>
      <c r="AD288" s="314" t="str">
        <f>IF(AD286="","",VLOOKUP(AD286,'シフト記号表（勤務時間帯）'!$C$6:$U$35,19,FALSE))</f>
        <v/>
      </c>
      <c r="AE288" s="314" t="str">
        <f>IF(AE286="","",VLOOKUP(AE286,'シフト記号表（勤務時間帯）'!$C$6:$U$35,19,FALSE))</f>
        <v/>
      </c>
      <c r="AF288" s="315" t="str">
        <f>IF(AF286="","",VLOOKUP(AF286,'シフト記号表（勤務時間帯）'!$C$6:$U$35,19,FALSE))</f>
        <v/>
      </c>
      <c r="AG288" s="313" t="str">
        <f>IF(AG286="","",VLOOKUP(AG286,'シフト記号表（勤務時間帯）'!$C$6:$U$35,19,FALSE))</f>
        <v/>
      </c>
      <c r="AH288" s="314" t="str">
        <f>IF(AH286="","",VLOOKUP(AH286,'シフト記号表（勤務時間帯）'!$C$6:$U$35,19,FALSE))</f>
        <v/>
      </c>
      <c r="AI288" s="314" t="str">
        <f>IF(AI286="","",VLOOKUP(AI286,'シフト記号表（勤務時間帯）'!$C$6:$U$35,19,FALSE))</f>
        <v/>
      </c>
      <c r="AJ288" s="314" t="str">
        <f>IF(AJ286="","",VLOOKUP(AJ286,'シフト記号表（勤務時間帯）'!$C$6:$U$35,19,FALSE))</f>
        <v/>
      </c>
      <c r="AK288" s="314" t="str">
        <f>IF(AK286="","",VLOOKUP(AK286,'シフト記号表（勤務時間帯）'!$C$6:$U$35,19,FALSE))</f>
        <v/>
      </c>
      <c r="AL288" s="314" t="str">
        <f>IF(AL286="","",VLOOKUP(AL286,'シフト記号表（勤務時間帯）'!$C$6:$U$35,19,FALSE))</f>
        <v/>
      </c>
      <c r="AM288" s="315" t="str">
        <f>IF(AM286="","",VLOOKUP(AM286,'シフト記号表（勤務時間帯）'!$C$6:$U$35,19,FALSE))</f>
        <v/>
      </c>
      <c r="AN288" s="313" t="str">
        <f>IF(AN286="","",VLOOKUP(AN286,'シフト記号表（勤務時間帯）'!$C$6:$U$35,19,FALSE))</f>
        <v/>
      </c>
      <c r="AO288" s="314" t="str">
        <f>IF(AO286="","",VLOOKUP(AO286,'シフト記号表（勤務時間帯）'!$C$6:$U$35,19,FALSE))</f>
        <v/>
      </c>
      <c r="AP288" s="314" t="str">
        <f>IF(AP286="","",VLOOKUP(AP286,'シフト記号表（勤務時間帯）'!$C$6:$U$35,19,FALSE))</f>
        <v/>
      </c>
      <c r="AQ288" s="314" t="str">
        <f>IF(AQ286="","",VLOOKUP(AQ286,'シフト記号表（勤務時間帯）'!$C$6:$U$35,19,FALSE))</f>
        <v/>
      </c>
      <c r="AR288" s="314" t="str">
        <f>IF(AR286="","",VLOOKUP(AR286,'シフト記号表（勤務時間帯）'!$C$6:$U$35,19,FALSE))</f>
        <v/>
      </c>
      <c r="AS288" s="314" t="str">
        <f>IF(AS286="","",VLOOKUP(AS286,'シフト記号表（勤務時間帯）'!$C$6:$U$35,19,FALSE))</f>
        <v/>
      </c>
      <c r="AT288" s="315" t="str">
        <f>IF(AT286="","",VLOOKUP(AT286,'シフト記号表（勤務時間帯）'!$C$6:$U$35,19,FALSE))</f>
        <v/>
      </c>
      <c r="AU288" s="313" t="str">
        <f>IF(AU286="","",VLOOKUP(AU286,'シフト記号表（勤務時間帯）'!$C$6:$U$35,19,FALSE))</f>
        <v/>
      </c>
      <c r="AV288" s="314" t="str">
        <f>IF(AV286="","",VLOOKUP(AV286,'シフト記号表（勤務時間帯）'!$C$6:$U$35,19,FALSE))</f>
        <v/>
      </c>
      <c r="AW288" s="314" t="str">
        <f>IF(AW286="","",VLOOKUP(AW286,'シフト記号表（勤務時間帯）'!$C$6:$U$35,19,FALSE))</f>
        <v/>
      </c>
      <c r="AX288" s="1016">
        <f>IF($BB$3="４週",SUM(S288:AT288),IF($BB$3="暦月",SUM(S288:AW288),""))</f>
        <v>0</v>
      </c>
      <c r="AY288" s="1017"/>
      <c r="AZ288" s="1018">
        <f>IF($BB$3="４週",AX288/4,IF($BB$3="暦月",'勤務形態一覧表（100名）'!AX288/('勤務形態一覧表（100名）'!$BB$8/7),""))</f>
        <v>0</v>
      </c>
      <c r="BA288" s="1019"/>
      <c r="BB288" s="1061"/>
      <c r="BC288" s="1030"/>
      <c r="BD288" s="1030"/>
      <c r="BE288" s="1030"/>
      <c r="BF288" s="1031"/>
    </row>
    <row r="289" spans="2:58" ht="20.25" customHeight="1" x14ac:dyDescent="0.2">
      <c r="B289" s="939">
        <f>B286+1</f>
        <v>90</v>
      </c>
      <c r="C289" s="1042"/>
      <c r="D289" s="1043"/>
      <c r="E289" s="1044"/>
      <c r="F289" s="316"/>
      <c r="G289" s="1023"/>
      <c r="H289" s="1025"/>
      <c r="I289" s="955"/>
      <c r="J289" s="955"/>
      <c r="K289" s="956"/>
      <c r="L289" s="1026"/>
      <c r="M289" s="1027"/>
      <c r="N289" s="1027"/>
      <c r="O289" s="1028"/>
      <c r="P289" s="1032" t="s">
        <v>802</v>
      </c>
      <c r="Q289" s="1033"/>
      <c r="R289" s="1034"/>
      <c r="S289" s="366"/>
      <c r="T289" s="367"/>
      <c r="U289" s="367"/>
      <c r="V289" s="367"/>
      <c r="W289" s="367"/>
      <c r="X289" s="367"/>
      <c r="Y289" s="368"/>
      <c r="Z289" s="366"/>
      <c r="AA289" s="367"/>
      <c r="AB289" s="367"/>
      <c r="AC289" s="367"/>
      <c r="AD289" s="367"/>
      <c r="AE289" s="367"/>
      <c r="AF289" s="368"/>
      <c r="AG289" s="366"/>
      <c r="AH289" s="367"/>
      <c r="AI289" s="367"/>
      <c r="AJ289" s="367"/>
      <c r="AK289" s="367"/>
      <c r="AL289" s="367"/>
      <c r="AM289" s="368"/>
      <c r="AN289" s="366"/>
      <c r="AO289" s="367"/>
      <c r="AP289" s="367"/>
      <c r="AQ289" s="367"/>
      <c r="AR289" s="367"/>
      <c r="AS289" s="367"/>
      <c r="AT289" s="368"/>
      <c r="AU289" s="366"/>
      <c r="AV289" s="367"/>
      <c r="AW289" s="367"/>
      <c r="AX289" s="1109"/>
      <c r="AY289" s="1110"/>
      <c r="AZ289" s="1111"/>
      <c r="BA289" s="1112"/>
      <c r="BB289" s="1059"/>
      <c r="BC289" s="1027"/>
      <c r="BD289" s="1027"/>
      <c r="BE289" s="1027"/>
      <c r="BF289" s="1028"/>
    </row>
    <row r="290" spans="2:58" ht="20.25" customHeight="1" x14ac:dyDescent="0.2">
      <c r="B290" s="939"/>
      <c r="C290" s="1045"/>
      <c r="D290" s="1046"/>
      <c r="E290" s="1047"/>
      <c r="F290" s="308"/>
      <c r="G290" s="950"/>
      <c r="H290" s="954"/>
      <c r="I290" s="955"/>
      <c r="J290" s="955"/>
      <c r="K290" s="956"/>
      <c r="L290" s="960"/>
      <c r="M290" s="961"/>
      <c r="N290" s="961"/>
      <c r="O290" s="962"/>
      <c r="P290" s="1006" t="s">
        <v>520</v>
      </c>
      <c r="Q290" s="1007"/>
      <c r="R290" s="1008"/>
      <c r="S290" s="309" t="str">
        <f>IF(S289="","",VLOOKUP(S289,'シフト記号表（勤務時間帯）'!$C$6:$K$35,9,FALSE))</f>
        <v/>
      </c>
      <c r="T290" s="310" t="str">
        <f>IF(T289="","",VLOOKUP(T289,'シフト記号表（勤務時間帯）'!$C$6:$K$35,9,FALSE))</f>
        <v/>
      </c>
      <c r="U290" s="310" t="str">
        <f>IF(U289="","",VLOOKUP(U289,'シフト記号表（勤務時間帯）'!$C$6:$K$35,9,FALSE))</f>
        <v/>
      </c>
      <c r="V290" s="310" t="str">
        <f>IF(V289="","",VLOOKUP(V289,'シフト記号表（勤務時間帯）'!$C$6:$K$35,9,FALSE))</f>
        <v/>
      </c>
      <c r="W290" s="310" t="str">
        <f>IF(W289="","",VLOOKUP(W289,'シフト記号表（勤務時間帯）'!$C$6:$K$35,9,FALSE))</f>
        <v/>
      </c>
      <c r="X290" s="310" t="str">
        <f>IF(X289="","",VLOOKUP(X289,'シフト記号表（勤務時間帯）'!$C$6:$K$35,9,FALSE))</f>
        <v/>
      </c>
      <c r="Y290" s="311" t="str">
        <f>IF(Y289="","",VLOOKUP(Y289,'シフト記号表（勤務時間帯）'!$C$6:$K$35,9,FALSE))</f>
        <v/>
      </c>
      <c r="Z290" s="309" t="str">
        <f>IF(Z289="","",VLOOKUP(Z289,'シフト記号表（勤務時間帯）'!$C$6:$K$35,9,FALSE))</f>
        <v/>
      </c>
      <c r="AA290" s="310" t="str">
        <f>IF(AA289="","",VLOOKUP(AA289,'シフト記号表（勤務時間帯）'!$C$6:$K$35,9,FALSE))</f>
        <v/>
      </c>
      <c r="AB290" s="310" t="str">
        <f>IF(AB289="","",VLOOKUP(AB289,'シフト記号表（勤務時間帯）'!$C$6:$K$35,9,FALSE))</f>
        <v/>
      </c>
      <c r="AC290" s="310" t="str">
        <f>IF(AC289="","",VLOOKUP(AC289,'シフト記号表（勤務時間帯）'!$C$6:$K$35,9,FALSE))</f>
        <v/>
      </c>
      <c r="AD290" s="310" t="str">
        <f>IF(AD289="","",VLOOKUP(AD289,'シフト記号表（勤務時間帯）'!$C$6:$K$35,9,FALSE))</f>
        <v/>
      </c>
      <c r="AE290" s="310" t="str">
        <f>IF(AE289="","",VLOOKUP(AE289,'シフト記号表（勤務時間帯）'!$C$6:$K$35,9,FALSE))</f>
        <v/>
      </c>
      <c r="AF290" s="311" t="str">
        <f>IF(AF289="","",VLOOKUP(AF289,'シフト記号表（勤務時間帯）'!$C$6:$K$35,9,FALSE))</f>
        <v/>
      </c>
      <c r="AG290" s="309" t="str">
        <f>IF(AG289="","",VLOOKUP(AG289,'シフト記号表（勤務時間帯）'!$C$6:$K$35,9,FALSE))</f>
        <v/>
      </c>
      <c r="AH290" s="310" t="str">
        <f>IF(AH289="","",VLOOKUP(AH289,'シフト記号表（勤務時間帯）'!$C$6:$K$35,9,FALSE))</f>
        <v/>
      </c>
      <c r="AI290" s="310" t="str">
        <f>IF(AI289="","",VLOOKUP(AI289,'シフト記号表（勤務時間帯）'!$C$6:$K$35,9,FALSE))</f>
        <v/>
      </c>
      <c r="AJ290" s="310" t="str">
        <f>IF(AJ289="","",VLOOKUP(AJ289,'シフト記号表（勤務時間帯）'!$C$6:$K$35,9,FALSE))</f>
        <v/>
      </c>
      <c r="AK290" s="310" t="str">
        <f>IF(AK289="","",VLOOKUP(AK289,'シフト記号表（勤務時間帯）'!$C$6:$K$35,9,FALSE))</f>
        <v/>
      </c>
      <c r="AL290" s="310" t="str">
        <f>IF(AL289="","",VLOOKUP(AL289,'シフト記号表（勤務時間帯）'!$C$6:$K$35,9,FALSE))</f>
        <v/>
      </c>
      <c r="AM290" s="311" t="str">
        <f>IF(AM289="","",VLOOKUP(AM289,'シフト記号表（勤務時間帯）'!$C$6:$K$35,9,FALSE))</f>
        <v/>
      </c>
      <c r="AN290" s="309" t="str">
        <f>IF(AN289="","",VLOOKUP(AN289,'シフト記号表（勤務時間帯）'!$C$6:$K$35,9,FALSE))</f>
        <v/>
      </c>
      <c r="AO290" s="310" t="str">
        <f>IF(AO289="","",VLOOKUP(AO289,'シフト記号表（勤務時間帯）'!$C$6:$K$35,9,FALSE))</f>
        <v/>
      </c>
      <c r="AP290" s="310" t="str">
        <f>IF(AP289="","",VLOOKUP(AP289,'シフト記号表（勤務時間帯）'!$C$6:$K$35,9,FALSE))</f>
        <v/>
      </c>
      <c r="AQ290" s="310" t="str">
        <f>IF(AQ289="","",VLOOKUP(AQ289,'シフト記号表（勤務時間帯）'!$C$6:$K$35,9,FALSE))</f>
        <v/>
      </c>
      <c r="AR290" s="310" t="str">
        <f>IF(AR289="","",VLOOKUP(AR289,'シフト記号表（勤務時間帯）'!$C$6:$K$35,9,FALSE))</f>
        <v/>
      </c>
      <c r="AS290" s="310" t="str">
        <f>IF(AS289="","",VLOOKUP(AS289,'シフト記号表（勤務時間帯）'!$C$6:$K$35,9,FALSE))</f>
        <v/>
      </c>
      <c r="AT290" s="311" t="str">
        <f>IF(AT289="","",VLOOKUP(AT289,'シフト記号表（勤務時間帯）'!$C$6:$K$35,9,FALSE))</f>
        <v/>
      </c>
      <c r="AU290" s="309" t="str">
        <f>IF(AU289="","",VLOOKUP(AU289,'シフト記号表（勤務時間帯）'!$C$6:$K$35,9,FALSE))</f>
        <v/>
      </c>
      <c r="AV290" s="310" t="str">
        <f>IF(AV289="","",VLOOKUP(AV289,'シフト記号表（勤務時間帯）'!$C$6:$K$35,9,FALSE))</f>
        <v/>
      </c>
      <c r="AW290" s="310" t="str">
        <f>IF(AW289="","",VLOOKUP(AW289,'シフト記号表（勤務時間帯）'!$C$6:$K$35,9,FALSE))</f>
        <v/>
      </c>
      <c r="AX290" s="1009">
        <f>IF($BB$3="４週",SUM(S290:AT290),IF($BB$3="暦月",SUM(S290:AW290),""))</f>
        <v>0</v>
      </c>
      <c r="AY290" s="1010"/>
      <c r="AZ290" s="1011">
        <f>IF($BB$3="４週",AX290/4,IF($BB$3="暦月",'勤務形態一覧表（100名）'!AX290/('勤務形態一覧表（100名）'!$BB$8/7),""))</f>
        <v>0</v>
      </c>
      <c r="BA290" s="1012"/>
      <c r="BB290" s="1060"/>
      <c r="BC290" s="961"/>
      <c r="BD290" s="961"/>
      <c r="BE290" s="961"/>
      <c r="BF290" s="962"/>
    </row>
    <row r="291" spans="2:58" ht="20.25" customHeight="1" x14ac:dyDescent="0.2">
      <c r="B291" s="939"/>
      <c r="C291" s="1048"/>
      <c r="D291" s="1049"/>
      <c r="E291" s="1050"/>
      <c r="F291" s="369">
        <f>C289</f>
        <v>0</v>
      </c>
      <c r="G291" s="1024"/>
      <c r="H291" s="954"/>
      <c r="I291" s="955"/>
      <c r="J291" s="955"/>
      <c r="K291" s="956"/>
      <c r="L291" s="1029"/>
      <c r="M291" s="1030"/>
      <c r="N291" s="1030"/>
      <c r="O291" s="1031"/>
      <c r="P291" s="1013" t="s">
        <v>521</v>
      </c>
      <c r="Q291" s="1014"/>
      <c r="R291" s="1015"/>
      <c r="S291" s="313" t="str">
        <f>IF(S289="","",VLOOKUP(S289,'シフト記号表（勤務時間帯）'!$C$6:$U$35,19,FALSE))</f>
        <v/>
      </c>
      <c r="T291" s="314" t="str">
        <f>IF(T289="","",VLOOKUP(T289,'シフト記号表（勤務時間帯）'!$C$6:$U$35,19,FALSE))</f>
        <v/>
      </c>
      <c r="U291" s="314" t="str">
        <f>IF(U289="","",VLOOKUP(U289,'シフト記号表（勤務時間帯）'!$C$6:$U$35,19,FALSE))</f>
        <v/>
      </c>
      <c r="V291" s="314" t="str">
        <f>IF(V289="","",VLOOKUP(V289,'シフト記号表（勤務時間帯）'!$C$6:$U$35,19,FALSE))</f>
        <v/>
      </c>
      <c r="W291" s="314" t="str">
        <f>IF(W289="","",VLOOKUP(W289,'シフト記号表（勤務時間帯）'!$C$6:$U$35,19,FALSE))</f>
        <v/>
      </c>
      <c r="X291" s="314" t="str">
        <f>IF(X289="","",VLOOKUP(X289,'シフト記号表（勤務時間帯）'!$C$6:$U$35,19,FALSE))</f>
        <v/>
      </c>
      <c r="Y291" s="315" t="str">
        <f>IF(Y289="","",VLOOKUP(Y289,'シフト記号表（勤務時間帯）'!$C$6:$U$35,19,FALSE))</f>
        <v/>
      </c>
      <c r="Z291" s="313" t="str">
        <f>IF(Z289="","",VLOOKUP(Z289,'シフト記号表（勤務時間帯）'!$C$6:$U$35,19,FALSE))</f>
        <v/>
      </c>
      <c r="AA291" s="314" t="str">
        <f>IF(AA289="","",VLOOKUP(AA289,'シフト記号表（勤務時間帯）'!$C$6:$U$35,19,FALSE))</f>
        <v/>
      </c>
      <c r="AB291" s="314" t="str">
        <f>IF(AB289="","",VLOOKUP(AB289,'シフト記号表（勤務時間帯）'!$C$6:$U$35,19,FALSE))</f>
        <v/>
      </c>
      <c r="AC291" s="314" t="str">
        <f>IF(AC289="","",VLOOKUP(AC289,'シフト記号表（勤務時間帯）'!$C$6:$U$35,19,FALSE))</f>
        <v/>
      </c>
      <c r="AD291" s="314" t="str">
        <f>IF(AD289="","",VLOOKUP(AD289,'シフト記号表（勤務時間帯）'!$C$6:$U$35,19,FALSE))</f>
        <v/>
      </c>
      <c r="AE291" s="314" t="str">
        <f>IF(AE289="","",VLOOKUP(AE289,'シフト記号表（勤務時間帯）'!$C$6:$U$35,19,FALSE))</f>
        <v/>
      </c>
      <c r="AF291" s="315" t="str">
        <f>IF(AF289="","",VLOOKUP(AF289,'シフト記号表（勤務時間帯）'!$C$6:$U$35,19,FALSE))</f>
        <v/>
      </c>
      <c r="AG291" s="313" t="str">
        <f>IF(AG289="","",VLOOKUP(AG289,'シフト記号表（勤務時間帯）'!$C$6:$U$35,19,FALSE))</f>
        <v/>
      </c>
      <c r="AH291" s="314" t="str">
        <f>IF(AH289="","",VLOOKUP(AH289,'シフト記号表（勤務時間帯）'!$C$6:$U$35,19,FALSE))</f>
        <v/>
      </c>
      <c r="AI291" s="314" t="str">
        <f>IF(AI289="","",VLOOKUP(AI289,'シフト記号表（勤務時間帯）'!$C$6:$U$35,19,FALSE))</f>
        <v/>
      </c>
      <c r="AJ291" s="314" t="str">
        <f>IF(AJ289="","",VLOOKUP(AJ289,'シフト記号表（勤務時間帯）'!$C$6:$U$35,19,FALSE))</f>
        <v/>
      </c>
      <c r="AK291" s="314" t="str">
        <f>IF(AK289="","",VLOOKUP(AK289,'シフト記号表（勤務時間帯）'!$C$6:$U$35,19,FALSE))</f>
        <v/>
      </c>
      <c r="AL291" s="314" t="str">
        <f>IF(AL289="","",VLOOKUP(AL289,'シフト記号表（勤務時間帯）'!$C$6:$U$35,19,FALSE))</f>
        <v/>
      </c>
      <c r="AM291" s="315" t="str">
        <f>IF(AM289="","",VLOOKUP(AM289,'シフト記号表（勤務時間帯）'!$C$6:$U$35,19,FALSE))</f>
        <v/>
      </c>
      <c r="AN291" s="313" t="str">
        <f>IF(AN289="","",VLOOKUP(AN289,'シフト記号表（勤務時間帯）'!$C$6:$U$35,19,FALSE))</f>
        <v/>
      </c>
      <c r="AO291" s="314" t="str">
        <f>IF(AO289="","",VLOOKUP(AO289,'シフト記号表（勤務時間帯）'!$C$6:$U$35,19,FALSE))</f>
        <v/>
      </c>
      <c r="AP291" s="314" t="str">
        <f>IF(AP289="","",VLOOKUP(AP289,'シフト記号表（勤務時間帯）'!$C$6:$U$35,19,FALSE))</f>
        <v/>
      </c>
      <c r="AQ291" s="314" t="str">
        <f>IF(AQ289="","",VLOOKUP(AQ289,'シフト記号表（勤務時間帯）'!$C$6:$U$35,19,FALSE))</f>
        <v/>
      </c>
      <c r="AR291" s="314" t="str">
        <f>IF(AR289="","",VLOOKUP(AR289,'シフト記号表（勤務時間帯）'!$C$6:$U$35,19,FALSE))</f>
        <v/>
      </c>
      <c r="AS291" s="314" t="str">
        <f>IF(AS289="","",VLOOKUP(AS289,'シフト記号表（勤務時間帯）'!$C$6:$U$35,19,FALSE))</f>
        <v/>
      </c>
      <c r="AT291" s="315" t="str">
        <f>IF(AT289="","",VLOOKUP(AT289,'シフト記号表（勤務時間帯）'!$C$6:$U$35,19,FALSE))</f>
        <v/>
      </c>
      <c r="AU291" s="313" t="str">
        <f>IF(AU289="","",VLOOKUP(AU289,'シフト記号表（勤務時間帯）'!$C$6:$U$35,19,FALSE))</f>
        <v/>
      </c>
      <c r="AV291" s="314" t="str">
        <f>IF(AV289="","",VLOOKUP(AV289,'シフト記号表（勤務時間帯）'!$C$6:$U$35,19,FALSE))</f>
        <v/>
      </c>
      <c r="AW291" s="314" t="str">
        <f>IF(AW289="","",VLOOKUP(AW289,'シフト記号表（勤務時間帯）'!$C$6:$U$35,19,FALSE))</f>
        <v/>
      </c>
      <c r="AX291" s="1016">
        <f>IF($BB$3="４週",SUM(S291:AT291),IF($BB$3="暦月",SUM(S291:AW291),""))</f>
        <v>0</v>
      </c>
      <c r="AY291" s="1017"/>
      <c r="AZ291" s="1018">
        <f>IF($BB$3="４週",AX291/4,IF($BB$3="暦月",'勤務形態一覧表（100名）'!AX291/('勤務形態一覧表（100名）'!$BB$8/7),""))</f>
        <v>0</v>
      </c>
      <c r="BA291" s="1019"/>
      <c r="BB291" s="1061"/>
      <c r="BC291" s="1030"/>
      <c r="BD291" s="1030"/>
      <c r="BE291" s="1030"/>
      <c r="BF291" s="1031"/>
    </row>
    <row r="292" spans="2:58" ht="20.25" customHeight="1" x14ac:dyDescent="0.2">
      <c r="B292" s="939">
        <f>B289+1</f>
        <v>91</v>
      </c>
      <c r="C292" s="1042"/>
      <c r="D292" s="1043"/>
      <c r="E292" s="1044"/>
      <c r="F292" s="316"/>
      <c r="G292" s="1023"/>
      <c r="H292" s="1025"/>
      <c r="I292" s="955"/>
      <c r="J292" s="955"/>
      <c r="K292" s="956"/>
      <c r="L292" s="1026"/>
      <c r="M292" s="1027"/>
      <c r="N292" s="1027"/>
      <c r="O292" s="1028"/>
      <c r="P292" s="1032" t="s">
        <v>802</v>
      </c>
      <c r="Q292" s="1033"/>
      <c r="R292" s="1034"/>
      <c r="S292" s="366"/>
      <c r="T292" s="367"/>
      <c r="U292" s="367"/>
      <c r="V292" s="367"/>
      <c r="W292" s="367"/>
      <c r="X292" s="367"/>
      <c r="Y292" s="368"/>
      <c r="Z292" s="366"/>
      <c r="AA292" s="367"/>
      <c r="AB292" s="367"/>
      <c r="AC292" s="367"/>
      <c r="AD292" s="367"/>
      <c r="AE292" s="367"/>
      <c r="AF292" s="368"/>
      <c r="AG292" s="366"/>
      <c r="AH292" s="367"/>
      <c r="AI292" s="367"/>
      <c r="AJ292" s="367"/>
      <c r="AK292" s="367"/>
      <c r="AL292" s="367"/>
      <c r="AM292" s="368"/>
      <c r="AN292" s="366"/>
      <c r="AO292" s="367"/>
      <c r="AP292" s="367"/>
      <c r="AQ292" s="367"/>
      <c r="AR292" s="367"/>
      <c r="AS292" s="367"/>
      <c r="AT292" s="368"/>
      <c r="AU292" s="366"/>
      <c r="AV292" s="367"/>
      <c r="AW292" s="367"/>
      <c r="AX292" s="1109"/>
      <c r="AY292" s="1110"/>
      <c r="AZ292" s="1111"/>
      <c r="BA292" s="1112"/>
      <c r="BB292" s="1059"/>
      <c r="BC292" s="1027"/>
      <c r="BD292" s="1027"/>
      <c r="BE292" s="1027"/>
      <c r="BF292" s="1028"/>
    </row>
    <row r="293" spans="2:58" ht="20.25" customHeight="1" x14ac:dyDescent="0.2">
      <c r="B293" s="939"/>
      <c r="C293" s="1045"/>
      <c r="D293" s="1046"/>
      <c r="E293" s="1047"/>
      <c r="F293" s="308"/>
      <c r="G293" s="950"/>
      <c r="H293" s="954"/>
      <c r="I293" s="955"/>
      <c r="J293" s="955"/>
      <c r="K293" s="956"/>
      <c r="L293" s="960"/>
      <c r="M293" s="961"/>
      <c r="N293" s="961"/>
      <c r="O293" s="962"/>
      <c r="P293" s="1006" t="s">
        <v>520</v>
      </c>
      <c r="Q293" s="1007"/>
      <c r="R293" s="1008"/>
      <c r="S293" s="309" t="str">
        <f>IF(S292="","",VLOOKUP(S292,'シフト記号表（勤務時間帯）'!$C$6:$K$35,9,FALSE))</f>
        <v/>
      </c>
      <c r="T293" s="310" t="str">
        <f>IF(T292="","",VLOOKUP(T292,'シフト記号表（勤務時間帯）'!$C$6:$K$35,9,FALSE))</f>
        <v/>
      </c>
      <c r="U293" s="310" t="str">
        <f>IF(U292="","",VLOOKUP(U292,'シフト記号表（勤務時間帯）'!$C$6:$K$35,9,FALSE))</f>
        <v/>
      </c>
      <c r="V293" s="310" t="str">
        <f>IF(V292="","",VLOOKUP(V292,'シフト記号表（勤務時間帯）'!$C$6:$K$35,9,FALSE))</f>
        <v/>
      </c>
      <c r="W293" s="310" t="str">
        <f>IF(W292="","",VLOOKUP(W292,'シフト記号表（勤務時間帯）'!$C$6:$K$35,9,FALSE))</f>
        <v/>
      </c>
      <c r="X293" s="310" t="str">
        <f>IF(X292="","",VLOOKUP(X292,'シフト記号表（勤務時間帯）'!$C$6:$K$35,9,FALSE))</f>
        <v/>
      </c>
      <c r="Y293" s="311" t="str">
        <f>IF(Y292="","",VLOOKUP(Y292,'シフト記号表（勤務時間帯）'!$C$6:$K$35,9,FALSE))</f>
        <v/>
      </c>
      <c r="Z293" s="309" t="str">
        <f>IF(Z292="","",VLOOKUP(Z292,'シフト記号表（勤務時間帯）'!$C$6:$K$35,9,FALSE))</f>
        <v/>
      </c>
      <c r="AA293" s="310" t="str">
        <f>IF(AA292="","",VLOOKUP(AA292,'シフト記号表（勤務時間帯）'!$C$6:$K$35,9,FALSE))</f>
        <v/>
      </c>
      <c r="AB293" s="310" t="str">
        <f>IF(AB292="","",VLOOKUP(AB292,'シフト記号表（勤務時間帯）'!$C$6:$K$35,9,FALSE))</f>
        <v/>
      </c>
      <c r="AC293" s="310" t="str">
        <f>IF(AC292="","",VLOOKUP(AC292,'シフト記号表（勤務時間帯）'!$C$6:$K$35,9,FALSE))</f>
        <v/>
      </c>
      <c r="AD293" s="310" t="str">
        <f>IF(AD292="","",VLOOKUP(AD292,'シフト記号表（勤務時間帯）'!$C$6:$K$35,9,FALSE))</f>
        <v/>
      </c>
      <c r="AE293" s="310" t="str">
        <f>IF(AE292="","",VLOOKUP(AE292,'シフト記号表（勤務時間帯）'!$C$6:$K$35,9,FALSE))</f>
        <v/>
      </c>
      <c r="AF293" s="311" t="str">
        <f>IF(AF292="","",VLOOKUP(AF292,'シフト記号表（勤務時間帯）'!$C$6:$K$35,9,FALSE))</f>
        <v/>
      </c>
      <c r="AG293" s="309" t="str">
        <f>IF(AG292="","",VLOOKUP(AG292,'シフト記号表（勤務時間帯）'!$C$6:$K$35,9,FALSE))</f>
        <v/>
      </c>
      <c r="AH293" s="310" t="str">
        <f>IF(AH292="","",VLOOKUP(AH292,'シフト記号表（勤務時間帯）'!$C$6:$K$35,9,FALSE))</f>
        <v/>
      </c>
      <c r="AI293" s="310" t="str">
        <f>IF(AI292="","",VLOOKUP(AI292,'シフト記号表（勤務時間帯）'!$C$6:$K$35,9,FALSE))</f>
        <v/>
      </c>
      <c r="AJ293" s="310" t="str">
        <f>IF(AJ292="","",VLOOKUP(AJ292,'シフト記号表（勤務時間帯）'!$C$6:$K$35,9,FALSE))</f>
        <v/>
      </c>
      <c r="AK293" s="310" t="str">
        <f>IF(AK292="","",VLOOKUP(AK292,'シフト記号表（勤務時間帯）'!$C$6:$K$35,9,FALSE))</f>
        <v/>
      </c>
      <c r="AL293" s="310" t="str">
        <f>IF(AL292="","",VLOOKUP(AL292,'シフト記号表（勤務時間帯）'!$C$6:$K$35,9,FALSE))</f>
        <v/>
      </c>
      <c r="AM293" s="311" t="str">
        <f>IF(AM292="","",VLOOKUP(AM292,'シフト記号表（勤務時間帯）'!$C$6:$K$35,9,FALSE))</f>
        <v/>
      </c>
      <c r="AN293" s="309" t="str">
        <f>IF(AN292="","",VLOOKUP(AN292,'シフト記号表（勤務時間帯）'!$C$6:$K$35,9,FALSE))</f>
        <v/>
      </c>
      <c r="AO293" s="310" t="str">
        <f>IF(AO292="","",VLOOKUP(AO292,'シフト記号表（勤務時間帯）'!$C$6:$K$35,9,FALSE))</f>
        <v/>
      </c>
      <c r="AP293" s="310" t="str">
        <f>IF(AP292="","",VLOOKUP(AP292,'シフト記号表（勤務時間帯）'!$C$6:$K$35,9,FALSE))</f>
        <v/>
      </c>
      <c r="AQ293" s="310" t="str">
        <f>IF(AQ292="","",VLOOKUP(AQ292,'シフト記号表（勤務時間帯）'!$C$6:$K$35,9,FALSE))</f>
        <v/>
      </c>
      <c r="AR293" s="310" t="str">
        <f>IF(AR292="","",VLOOKUP(AR292,'シフト記号表（勤務時間帯）'!$C$6:$K$35,9,FALSE))</f>
        <v/>
      </c>
      <c r="AS293" s="310" t="str">
        <f>IF(AS292="","",VLOOKUP(AS292,'シフト記号表（勤務時間帯）'!$C$6:$K$35,9,FALSE))</f>
        <v/>
      </c>
      <c r="AT293" s="311" t="str">
        <f>IF(AT292="","",VLOOKUP(AT292,'シフト記号表（勤務時間帯）'!$C$6:$K$35,9,FALSE))</f>
        <v/>
      </c>
      <c r="AU293" s="309" t="str">
        <f>IF(AU292="","",VLOOKUP(AU292,'シフト記号表（勤務時間帯）'!$C$6:$K$35,9,FALSE))</f>
        <v/>
      </c>
      <c r="AV293" s="310" t="str">
        <f>IF(AV292="","",VLOOKUP(AV292,'シフト記号表（勤務時間帯）'!$C$6:$K$35,9,FALSE))</f>
        <v/>
      </c>
      <c r="AW293" s="310" t="str">
        <f>IF(AW292="","",VLOOKUP(AW292,'シフト記号表（勤務時間帯）'!$C$6:$K$35,9,FALSE))</f>
        <v/>
      </c>
      <c r="AX293" s="1009">
        <f>IF($BB$3="４週",SUM(S293:AT293),IF($BB$3="暦月",SUM(S293:AW293),""))</f>
        <v>0</v>
      </c>
      <c r="AY293" s="1010"/>
      <c r="AZ293" s="1011">
        <f>IF($BB$3="４週",AX293/4,IF($BB$3="暦月",'勤務形態一覧表（100名）'!AX293/('勤務形態一覧表（100名）'!$BB$8/7),""))</f>
        <v>0</v>
      </c>
      <c r="BA293" s="1012"/>
      <c r="BB293" s="1060"/>
      <c r="BC293" s="961"/>
      <c r="BD293" s="961"/>
      <c r="BE293" s="961"/>
      <c r="BF293" s="962"/>
    </row>
    <row r="294" spans="2:58" ht="20.25" customHeight="1" x14ac:dyDescent="0.2">
      <c r="B294" s="939"/>
      <c r="C294" s="1048"/>
      <c r="D294" s="1049"/>
      <c r="E294" s="1050"/>
      <c r="F294" s="369">
        <f>C292</f>
        <v>0</v>
      </c>
      <c r="G294" s="1024"/>
      <c r="H294" s="954"/>
      <c r="I294" s="955"/>
      <c r="J294" s="955"/>
      <c r="K294" s="956"/>
      <c r="L294" s="1029"/>
      <c r="M294" s="1030"/>
      <c r="N294" s="1030"/>
      <c r="O294" s="1031"/>
      <c r="P294" s="1013" t="s">
        <v>521</v>
      </c>
      <c r="Q294" s="1014"/>
      <c r="R294" s="1015"/>
      <c r="S294" s="313" t="str">
        <f>IF(S292="","",VLOOKUP(S292,'シフト記号表（勤務時間帯）'!$C$6:$U$35,19,FALSE))</f>
        <v/>
      </c>
      <c r="T294" s="314" t="str">
        <f>IF(T292="","",VLOOKUP(T292,'シフト記号表（勤務時間帯）'!$C$6:$U$35,19,FALSE))</f>
        <v/>
      </c>
      <c r="U294" s="314" t="str">
        <f>IF(U292="","",VLOOKUP(U292,'シフト記号表（勤務時間帯）'!$C$6:$U$35,19,FALSE))</f>
        <v/>
      </c>
      <c r="V294" s="314" t="str">
        <f>IF(V292="","",VLOOKUP(V292,'シフト記号表（勤務時間帯）'!$C$6:$U$35,19,FALSE))</f>
        <v/>
      </c>
      <c r="W294" s="314" t="str">
        <f>IF(W292="","",VLOOKUP(W292,'シフト記号表（勤務時間帯）'!$C$6:$U$35,19,FALSE))</f>
        <v/>
      </c>
      <c r="X294" s="314" t="str">
        <f>IF(X292="","",VLOOKUP(X292,'シフト記号表（勤務時間帯）'!$C$6:$U$35,19,FALSE))</f>
        <v/>
      </c>
      <c r="Y294" s="315" t="str">
        <f>IF(Y292="","",VLOOKUP(Y292,'シフト記号表（勤務時間帯）'!$C$6:$U$35,19,FALSE))</f>
        <v/>
      </c>
      <c r="Z294" s="313" t="str">
        <f>IF(Z292="","",VLOOKUP(Z292,'シフト記号表（勤務時間帯）'!$C$6:$U$35,19,FALSE))</f>
        <v/>
      </c>
      <c r="AA294" s="314" t="str">
        <f>IF(AA292="","",VLOOKUP(AA292,'シフト記号表（勤務時間帯）'!$C$6:$U$35,19,FALSE))</f>
        <v/>
      </c>
      <c r="AB294" s="314" t="str">
        <f>IF(AB292="","",VLOOKUP(AB292,'シフト記号表（勤務時間帯）'!$C$6:$U$35,19,FALSE))</f>
        <v/>
      </c>
      <c r="AC294" s="314" t="str">
        <f>IF(AC292="","",VLOOKUP(AC292,'シフト記号表（勤務時間帯）'!$C$6:$U$35,19,FALSE))</f>
        <v/>
      </c>
      <c r="AD294" s="314" t="str">
        <f>IF(AD292="","",VLOOKUP(AD292,'シフト記号表（勤務時間帯）'!$C$6:$U$35,19,FALSE))</f>
        <v/>
      </c>
      <c r="AE294" s="314" t="str">
        <f>IF(AE292="","",VLOOKUP(AE292,'シフト記号表（勤務時間帯）'!$C$6:$U$35,19,FALSE))</f>
        <v/>
      </c>
      <c r="AF294" s="315" t="str">
        <f>IF(AF292="","",VLOOKUP(AF292,'シフト記号表（勤務時間帯）'!$C$6:$U$35,19,FALSE))</f>
        <v/>
      </c>
      <c r="AG294" s="313" t="str">
        <f>IF(AG292="","",VLOOKUP(AG292,'シフト記号表（勤務時間帯）'!$C$6:$U$35,19,FALSE))</f>
        <v/>
      </c>
      <c r="AH294" s="314" t="str">
        <f>IF(AH292="","",VLOOKUP(AH292,'シフト記号表（勤務時間帯）'!$C$6:$U$35,19,FALSE))</f>
        <v/>
      </c>
      <c r="AI294" s="314" t="str">
        <f>IF(AI292="","",VLOOKUP(AI292,'シフト記号表（勤務時間帯）'!$C$6:$U$35,19,FALSE))</f>
        <v/>
      </c>
      <c r="AJ294" s="314" t="str">
        <f>IF(AJ292="","",VLOOKUP(AJ292,'シフト記号表（勤務時間帯）'!$C$6:$U$35,19,FALSE))</f>
        <v/>
      </c>
      <c r="AK294" s="314" t="str">
        <f>IF(AK292="","",VLOOKUP(AK292,'シフト記号表（勤務時間帯）'!$C$6:$U$35,19,FALSE))</f>
        <v/>
      </c>
      <c r="AL294" s="314" t="str">
        <f>IF(AL292="","",VLOOKUP(AL292,'シフト記号表（勤務時間帯）'!$C$6:$U$35,19,FALSE))</f>
        <v/>
      </c>
      <c r="AM294" s="315" t="str">
        <f>IF(AM292="","",VLOOKUP(AM292,'シフト記号表（勤務時間帯）'!$C$6:$U$35,19,FALSE))</f>
        <v/>
      </c>
      <c r="AN294" s="313" t="str">
        <f>IF(AN292="","",VLOOKUP(AN292,'シフト記号表（勤務時間帯）'!$C$6:$U$35,19,FALSE))</f>
        <v/>
      </c>
      <c r="AO294" s="314" t="str">
        <f>IF(AO292="","",VLOOKUP(AO292,'シフト記号表（勤務時間帯）'!$C$6:$U$35,19,FALSE))</f>
        <v/>
      </c>
      <c r="AP294" s="314" t="str">
        <f>IF(AP292="","",VLOOKUP(AP292,'シフト記号表（勤務時間帯）'!$C$6:$U$35,19,FALSE))</f>
        <v/>
      </c>
      <c r="AQ294" s="314" t="str">
        <f>IF(AQ292="","",VLOOKUP(AQ292,'シフト記号表（勤務時間帯）'!$C$6:$U$35,19,FALSE))</f>
        <v/>
      </c>
      <c r="AR294" s="314" t="str">
        <f>IF(AR292="","",VLOOKUP(AR292,'シフト記号表（勤務時間帯）'!$C$6:$U$35,19,FALSE))</f>
        <v/>
      </c>
      <c r="AS294" s="314" t="str">
        <f>IF(AS292="","",VLOOKUP(AS292,'シフト記号表（勤務時間帯）'!$C$6:$U$35,19,FALSE))</f>
        <v/>
      </c>
      <c r="AT294" s="315" t="str">
        <f>IF(AT292="","",VLOOKUP(AT292,'シフト記号表（勤務時間帯）'!$C$6:$U$35,19,FALSE))</f>
        <v/>
      </c>
      <c r="AU294" s="313" t="str">
        <f>IF(AU292="","",VLOOKUP(AU292,'シフト記号表（勤務時間帯）'!$C$6:$U$35,19,FALSE))</f>
        <v/>
      </c>
      <c r="AV294" s="314" t="str">
        <f>IF(AV292="","",VLOOKUP(AV292,'シフト記号表（勤務時間帯）'!$C$6:$U$35,19,FALSE))</f>
        <v/>
      </c>
      <c r="AW294" s="314" t="str">
        <f>IF(AW292="","",VLOOKUP(AW292,'シフト記号表（勤務時間帯）'!$C$6:$U$35,19,FALSE))</f>
        <v/>
      </c>
      <c r="AX294" s="1016">
        <f>IF($BB$3="４週",SUM(S294:AT294),IF($BB$3="暦月",SUM(S294:AW294),""))</f>
        <v>0</v>
      </c>
      <c r="AY294" s="1017"/>
      <c r="AZ294" s="1018">
        <f>IF($BB$3="４週",AX294/4,IF($BB$3="暦月",'勤務形態一覧表（100名）'!AX294/('勤務形態一覧表（100名）'!$BB$8/7),""))</f>
        <v>0</v>
      </c>
      <c r="BA294" s="1019"/>
      <c r="BB294" s="1061"/>
      <c r="BC294" s="1030"/>
      <c r="BD294" s="1030"/>
      <c r="BE294" s="1030"/>
      <c r="BF294" s="1031"/>
    </row>
    <row r="295" spans="2:58" ht="20.25" customHeight="1" x14ac:dyDescent="0.2">
      <c r="B295" s="939">
        <f>B292+1</f>
        <v>92</v>
      </c>
      <c r="C295" s="1042"/>
      <c r="D295" s="1043"/>
      <c r="E295" s="1044"/>
      <c r="F295" s="316"/>
      <c r="G295" s="1023"/>
      <c r="H295" s="1025"/>
      <c r="I295" s="955"/>
      <c r="J295" s="955"/>
      <c r="K295" s="956"/>
      <c r="L295" s="1026"/>
      <c r="M295" s="1027"/>
      <c r="N295" s="1027"/>
      <c r="O295" s="1028"/>
      <c r="P295" s="1032" t="s">
        <v>777</v>
      </c>
      <c r="Q295" s="1033"/>
      <c r="R295" s="1034"/>
      <c r="S295" s="366"/>
      <c r="T295" s="367"/>
      <c r="U295" s="367"/>
      <c r="V295" s="367"/>
      <c r="W295" s="367"/>
      <c r="X295" s="367"/>
      <c r="Y295" s="368"/>
      <c r="Z295" s="366"/>
      <c r="AA295" s="367"/>
      <c r="AB295" s="367"/>
      <c r="AC295" s="367"/>
      <c r="AD295" s="367"/>
      <c r="AE295" s="367"/>
      <c r="AF295" s="368"/>
      <c r="AG295" s="366"/>
      <c r="AH295" s="367"/>
      <c r="AI295" s="367"/>
      <c r="AJ295" s="367"/>
      <c r="AK295" s="367"/>
      <c r="AL295" s="367"/>
      <c r="AM295" s="368"/>
      <c r="AN295" s="366"/>
      <c r="AO295" s="367"/>
      <c r="AP295" s="367"/>
      <c r="AQ295" s="367"/>
      <c r="AR295" s="367"/>
      <c r="AS295" s="367"/>
      <c r="AT295" s="368"/>
      <c r="AU295" s="366"/>
      <c r="AV295" s="367"/>
      <c r="AW295" s="367"/>
      <c r="AX295" s="1109"/>
      <c r="AY295" s="1110"/>
      <c r="AZ295" s="1111"/>
      <c r="BA295" s="1112"/>
      <c r="BB295" s="1059"/>
      <c r="BC295" s="1027"/>
      <c r="BD295" s="1027"/>
      <c r="BE295" s="1027"/>
      <c r="BF295" s="1028"/>
    </row>
    <row r="296" spans="2:58" ht="20.25" customHeight="1" x14ac:dyDescent="0.2">
      <c r="B296" s="939"/>
      <c r="C296" s="1045"/>
      <c r="D296" s="1046"/>
      <c r="E296" s="1047"/>
      <c r="F296" s="308"/>
      <c r="G296" s="950"/>
      <c r="H296" s="954"/>
      <c r="I296" s="955"/>
      <c r="J296" s="955"/>
      <c r="K296" s="956"/>
      <c r="L296" s="960"/>
      <c r="M296" s="961"/>
      <c r="N296" s="961"/>
      <c r="O296" s="962"/>
      <c r="P296" s="1006" t="s">
        <v>520</v>
      </c>
      <c r="Q296" s="1007"/>
      <c r="R296" s="1008"/>
      <c r="S296" s="309" t="str">
        <f>IF(S295="","",VLOOKUP(S295,'シフト記号表（勤務時間帯）'!$C$6:$K$35,9,FALSE))</f>
        <v/>
      </c>
      <c r="T296" s="310" t="str">
        <f>IF(T295="","",VLOOKUP(T295,'シフト記号表（勤務時間帯）'!$C$6:$K$35,9,FALSE))</f>
        <v/>
      </c>
      <c r="U296" s="310" t="str">
        <f>IF(U295="","",VLOOKUP(U295,'シフト記号表（勤務時間帯）'!$C$6:$K$35,9,FALSE))</f>
        <v/>
      </c>
      <c r="V296" s="310" t="str">
        <f>IF(V295="","",VLOOKUP(V295,'シフト記号表（勤務時間帯）'!$C$6:$K$35,9,FALSE))</f>
        <v/>
      </c>
      <c r="W296" s="310" t="str">
        <f>IF(W295="","",VLOOKUP(W295,'シフト記号表（勤務時間帯）'!$C$6:$K$35,9,FALSE))</f>
        <v/>
      </c>
      <c r="X296" s="310" t="str">
        <f>IF(X295="","",VLOOKUP(X295,'シフト記号表（勤務時間帯）'!$C$6:$K$35,9,FALSE))</f>
        <v/>
      </c>
      <c r="Y296" s="311" t="str">
        <f>IF(Y295="","",VLOOKUP(Y295,'シフト記号表（勤務時間帯）'!$C$6:$K$35,9,FALSE))</f>
        <v/>
      </c>
      <c r="Z296" s="309" t="str">
        <f>IF(Z295="","",VLOOKUP(Z295,'シフト記号表（勤務時間帯）'!$C$6:$K$35,9,FALSE))</f>
        <v/>
      </c>
      <c r="AA296" s="310" t="str">
        <f>IF(AA295="","",VLOOKUP(AA295,'シフト記号表（勤務時間帯）'!$C$6:$K$35,9,FALSE))</f>
        <v/>
      </c>
      <c r="AB296" s="310" t="str">
        <f>IF(AB295="","",VLOOKUP(AB295,'シフト記号表（勤務時間帯）'!$C$6:$K$35,9,FALSE))</f>
        <v/>
      </c>
      <c r="AC296" s="310" t="str">
        <f>IF(AC295="","",VLOOKUP(AC295,'シフト記号表（勤務時間帯）'!$C$6:$K$35,9,FALSE))</f>
        <v/>
      </c>
      <c r="AD296" s="310" t="str">
        <f>IF(AD295="","",VLOOKUP(AD295,'シフト記号表（勤務時間帯）'!$C$6:$K$35,9,FALSE))</f>
        <v/>
      </c>
      <c r="AE296" s="310" t="str">
        <f>IF(AE295="","",VLOOKUP(AE295,'シフト記号表（勤務時間帯）'!$C$6:$K$35,9,FALSE))</f>
        <v/>
      </c>
      <c r="AF296" s="311" t="str">
        <f>IF(AF295="","",VLOOKUP(AF295,'シフト記号表（勤務時間帯）'!$C$6:$K$35,9,FALSE))</f>
        <v/>
      </c>
      <c r="AG296" s="309" t="str">
        <f>IF(AG295="","",VLOOKUP(AG295,'シフト記号表（勤務時間帯）'!$C$6:$K$35,9,FALSE))</f>
        <v/>
      </c>
      <c r="AH296" s="310" t="str">
        <f>IF(AH295="","",VLOOKUP(AH295,'シフト記号表（勤務時間帯）'!$C$6:$K$35,9,FALSE))</f>
        <v/>
      </c>
      <c r="AI296" s="310" t="str">
        <f>IF(AI295="","",VLOOKUP(AI295,'シフト記号表（勤務時間帯）'!$C$6:$K$35,9,FALSE))</f>
        <v/>
      </c>
      <c r="AJ296" s="310" t="str">
        <f>IF(AJ295="","",VLOOKUP(AJ295,'シフト記号表（勤務時間帯）'!$C$6:$K$35,9,FALSE))</f>
        <v/>
      </c>
      <c r="AK296" s="310" t="str">
        <f>IF(AK295="","",VLOOKUP(AK295,'シフト記号表（勤務時間帯）'!$C$6:$K$35,9,FALSE))</f>
        <v/>
      </c>
      <c r="AL296" s="310" t="str">
        <f>IF(AL295="","",VLOOKUP(AL295,'シフト記号表（勤務時間帯）'!$C$6:$K$35,9,FALSE))</f>
        <v/>
      </c>
      <c r="AM296" s="311" t="str">
        <f>IF(AM295="","",VLOOKUP(AM295,'シフト記号表（勤務時間帯）'!$C$6:$K$35,9,FALSE))</f>
        <v/>
      </c>
      <c r="AN296" s="309" t="str">
        <f>IF(AN295="","",VLOOKUP(AN295,'シフト記号表（勤務時間帯）'!$C$6:$K$35,9,FALSE))</f>
        <v/>
      </c>
      <c r="AO296" s="310" t="str">
        <f>IF(AO295="","",VLOOKUP(AO295,'シフト記号表（勤務時間帯）'!$C$6:$K$35,9,FALSE))</f>
        <v/>
      </c>
      <c r="AP296" s="310" t="str">
        <f>IF(AP295="","",VLOOKUP(AP295,'シフト記号表（勤務時間帯）'!$C$6:$K$35,9,FALSE))</f>
        <v/>
      </c>
      <c r="AQ296" s="310" t="str">
        <f>IF(AQ295="","",VLOOKUP(AQ295,'シフト記号表（勤務時間帯）'!$C$6:$K$35,9,FALSE))</f>
        <v/>
      </c>
      <c r="AR296" s="310" t="str">
        <f>IF(AR295="","",VLOOKUP(AR295,'シフト記号表（勤務時間帯）'!$C$6:$K$35,9,FALSE))</f>
        <v/>
      </c>
      <c r="AS296" s="310" t="str">
        <f>IF(AS295="","",VLOOKUP(AS295,'シフト記号表（勤務時間帯）'!$C$6:$K$35,9,FALSE))</f>
        <v/>
      </c>
      <c r="AT296" s="311" t="str">
        <f>IF(AT295="","",VLOOKUP(AT295,'シフト記号表（勤務時間帯）'!$C$6:$K$35,9,FALSE))</f>
        <v/>
      </c>
      <c r="AU296" s="309" t="str">
        <f>IF(AU295="","",VLOOKUP(AU295,'シフト記号表（勤務時間帯）'!$C$6:$K$35,9,FALSE))</f>
        <v/>
      </c>
      <c r="AV296" s="310" t="str">
        <f>IF(AV295="","",VLOOKUP(AV295,'シフト記号表（勤務時間帯）'!$C$6:$K$35,9,FALSE))</f>
        <v/>
      </c>
      <c r="AW296" s="310" t="str">
        <f>IF(AW295="","",VLOOKUP(AW295,'シフト記号表（勤務時間帯）'!$C$6:$K$35,9,FALSE))</f>
        <v/>
      </c>
      <c r="AX296" s="1009">
        <f>IF($BB$3="４週",SUM(S296:AT296),IF($BB$3="暦月",SUM(S296:AW296),""))</f>
        <v>0</v>
      </c>
      <c r="AY296" s="1010"/>
      <c r="AZ296" s="1011">
        <f>IF($BB$3="４週",AX296/4,IF($BB$3="暦月",'勤務形態一覧表（100名）'!AX296/('勤務形態一覧表（100名）'!$BB$8/7),""))</f>
        <v>0</v>
      </c>
      <c r="BA296" s="1012"/>
      <c r="BB296" s="1060"/>
      <c r="BC296" s="961"/>
      <c r="BD296" s="961"/>
      <c r="BE296" s="961"/>
      <c r="BF296" s="962"/>
    </row>
    <row r="297" spans="2:58" ht="20.25" customHeight="1" x14ac:dyDescent="0.2">
      <c r="B297" s="939"/>
      <c r="C297" s="1048"/>
      <c r="D297" s="1049"/>
      <c r="E297" s="1050"/>
      <c r="F297" s="369">
        <f>C295</f>
        <v>0</v>
      </c>
      <c r="G297" s="1024"/>
      <c r="H297" s="954"/>
      <c r="I297" s="955"/>
      <c r="J297" s="955"/>
      <c r="K297" s="956"/>
      <c r="L297" s="1029"/>
      <c r="M297" s="1030"/>
      <c r="N297" s="1030"/>
      <c r="O297" s="1031"/>
      <c r="P297" s="1013" t="s">
        <v>521</v>
      </c>
      <c r="Q297" s="1014"/>
      <c r="R297" s="1015"/>
      <c r="S297" s="313" t="str">
        <f>IF(S295="","",VLOOKUP(S295,'シフト記号表（勤務時間帯）'!$C$6:$U$35,19,FALSE))</f>
        <v/>
      </c>
      <c r="T297" s="314" t="str">
        <f>IF(T295="","",VLOOKUP(T295,'シフト記号表（勤務時間帯）'!$C$6:$U$35,19,FALSE))</f>
        <v/>
      </c>
      <c r="U297" s="314" t="str">
        <f>IF(U295="","",VLOOKUP(U295,'シフト記号表（勤務時間帯）'!$C$6:$U$35,19,FALSE))</f>
        <v/>
      </c>
      <c r="V297" s="314" t="str">
        <f>IF(V295="","",VLOOKUP(V295,'シフト記号表（勤務時間帯）'!$C$6:$U$35,19,FALSE))</f>
        <v/>
      </c>
      <c r="W297" s="314" t="str">
        <f>IF(W295="","",VLOOKUP(W295,'シフト記号表（勤務時間帯）'!$C$6:$U$35,19,FALSE))</f>
        <v/>
      </c>
      <c r="X297" s="314" t="str">
        <f>IF(X295="","",VLOOKUP(X295,'シフト記号表（勤務時間帯）'!$C$6:$U$35,19,FALSE))</f>
        <v/>
      </c>
      <c r="Y297" s="315" t="str">
        <f>IF(Y295="","",VLOOKUP(Y295,'シフト記号表（勤務時間帯）'!$C$6:$U$35,19,FALSE))</f>
        <v/>
      </c>
      <c r="Z297" s="313" t="str">
        <f>IF(Z295="","",VLOOKUP(Z295,'シフト記号表（勤務時間帯）'!$C$6:$U$35,19,FALSE))</f>
        <v/>
      </c>
      <c r="AA297" s="314" t="str">
        <f>IF(AA295="","",VLOOKUP(AA295,'シフト記号表（勤務時間帯）'!$C$6:$U$35,19,FALSE))</f>
        <v/>
      </c>
      <c r="AB297" s="314" t="str">
        <f>IF(AB295="","",VLOOKUP(AB295,'シフト記号表（勤務時間帯）'!$C$6:$U$35,19,FALSE))</f>
        <v/>
      </c>
      <c r="AC297" s="314" t="str">
        <f>IF(AC295="","",VLOOKUP(AC295,'シフト記号表（勤務時間帯）'!$C$6:$U$35,19,FALSE))</f>
        <v/>
      </c>
      <c r="AD297" s="314" t="str">
        <f>IF(AD295="","",VLOOKUP(AD295,'シフト記号表（勤務時間帯）'!$C$6:$U$35,19,FALSE))</f>
        <v/>
      </c>
      <c r="AE297" s="314" t="str">
        <f>IF(AE295="","",VLOOKUP(AE295,'シフト記号表（勤務時間帯）'!$C$6:$U$35,19,FALSE))</f>
        <v/>
      </c>
      <c r="AF297" s="315" t="str">
        <f>IF(AF295="","",VLOOKUP(AF295,'シフト記号表（勤務時間帯）'!$C$6:$U$35,19,FALSE))</f>
        <v/>
      </c>
      <c r="AG297" s="313" t="str">
        <f>IF(AG295="","",VLOOKUP(AG295,'シフト記号表（勤務時間帯）'!$C$6:$U$35,19,FALSE))</f>
        <v/>
      </c>
      <c r="AH297" s="314" t="str">
        <f>IF(AH295="","",VLOOKUP(AH295,'シフト記号表（勤務時間帯）'!$C$6:$U$35,19,FALSE))</f>
        <v/>
      </c>
      <c r="AI297" s="314" t="str">
        <f>IF(AI295="","",VLOOKUP(AI295,'シフト記号表（勤務時間帯）'!$C$6:$U$35,19,FALSE))</f>
        <v/>
      </c>
      <c r="AJ297" s="314" t="str">
        <f>IF(AJ295="","",VLOOKUP(AJ295,'シフト記号表（勤務時間帯）'!$C$6:$U$35,19,FALSE))</f>
        <v/>
      </c>
      <c r="AK297" s="314" t="str">
        <f>IF(AK295="","",VLOOKUP(AK295,'シフト記号表（勤務時間帯）'!$C$6:$U$35,19,FALSE))</f>
        <v/>
      </c>
      <c r="AL297" s="314" t="str">
        <f>IF(AL295="","",VLOOKUP(AL295,'シフト記号表（勤務時間帯）'!$C$6:$U$35,19,FALSE))</f>
        <v/>
      </c>
      <c r="AM297" s="315" t="str">
        <f>IF(AM295="","",VLOOKUP(AM295,'シフト記号表（勤務時間帯）'!$C$6:$U$35,19,FALSE))</f>
        <v/>
      </c>
      <c r="AN297" s="313" t="str">
        <f>IF(AN295="","",VLOOKUP(AN295,'シフト記号表（勤務時間帯）'!$C$6:$U$35,19,FALSE))</f>
        <v/>
      </c>
      <c r="AO297" s="314" t="str">
        <f>IF(AO295="","",VLOOKUP(AO295,'シフト記号表（勤務時間帯）'!$C$6:$U$35,19,FALSE))</f>
        <v/>
      </c>
      <c r="AP297" s="314" t="str">
        <f>IF(AP295="","",VLOOKUP(AP295,'シフト記号表（勤務時間帯）'!$C$6:$U$35,19,FALSE))</f>
        <v/>
      </c>
      <c r="AQ297" s="314" t="str">
        <f>IF(AQ295="","",VLOOKUP(AQ295,'シフト記号表（勤務時間帯）'!$C$6:$U$35,19,FALSE))</f>
        <v/>
      </c>
      <c r="AR297" s="314" t="str">
        <f>IF(AR295="","",VLOOKUP(AR295,'シフト記号表（勤務時間帯）'!$C$6:$U$35,19,FALSE))</f>
        <v/>
      </c>
      <c r="AS297" s="314" t="str">
        <f>IF(AS295="","",VLOOKUP(AS295,'シフト記号表（勤務時間帯）'!$C$6:$U$35,19,FALSE))</f>
        <v/>
      </c>
      <c r="AT297" s="315" t="str">
        <f>IF(AT295="","",VLOOKUP(AT295,'シフト記号表（勤務時間帯）'!$C$6:$U$35,19,FALSE))</f>
        <v/>
      </c>
      <c r="AU297" s="313" t="str">
        <f>IF(AU295="","",VLOOKUP(AU295,'シフト記号表（勤務時間帯）'!$C$6:$U$35,19,FALSE))</f>
        <v/>
      </c>
      <c r="AV297" s="314" t="str">
        <f>IF(AV295="","",VLOOKUP(AV295,'シフト記号表（勤務時間帯）'!$C$6:$U$35,19,FALSE))</f>
        <v/>
      </c>
      <c r="AW297" s="314" t="str">
        <f>IF(AW295="","",VLOOKUP(AW295,'シフト記号表（勤務時間帯）'!$C$6:$U$35,19,FALSE))</f>
        <v/>
      </c>
      <c r="AX297" s="1016">
        <f>IF($BB$3="４週",SUM(S297:AT297),IF($BB$3="暦月",SUM(S297:AW297),""))</f>
        <v>0</v>
      </c>
      <c r="AY297" s="1017"/>
      <c r="AZ297" s="1018">
        <f>IF($BB$3="４週",AX297/4,IF($BB$3="暦月",'勤務形態一覧表（100名）'!AX297/('勤務形態一覧表（100名）'!$BB$8/7),""))</f>
        <v>0</v>
      </c>
      <c r="BA297" s="1019"/>
      <c r="BB297" s="1061"/>
      <c r="BC297" s="1030"/>
      <c r="BD297" s="1030"/>
      <c r="BE297" s="1030"/>
      <c r="BF297" s="1031"/>
    </row>
    <row r="298" spans="2:58" ht="20.25" customHeight="1" x14ac:dyDescent="0.2">
      <c r="B298" s="939">
        <f>B295+1</f>
        <v>93</v>
      </c>
      <c r="C298" s="1042"/>
      <c r="D298" s="1043"/>
      <c r="E298" s="1044"/>
      <c r="F298" s="316"/>
      <c r="G298" s="1023"/>
      <c r="H298" s="1025"/>
      <c r="I298" s="955"/>
      <c r="J298" s="955"/>
      <c r="K298" s="956"/>
      <c r="L298" s="1026"/>
      <c r="M298" s="1027"/>
      <c r="N298" s="1027"/>
      <c r="O298" s="1028"/>
      <c r="P298" s="1032" t="s">
        <v>802</v>
      </c>
      <c r="Q298" s="1033"/>
      <c r="R298" s="1034"/>
      <c r="S298" s="366"/>
      <c r="T298" s="367"/>
      <c r="U298" s="367"/>
      <c r="V298" s="367"/>
      <c r="W298" s="367"/>
      <c r="X298" s="367"/>
      <c r="Y298" s="368"/>
      <c r="Z298" s="366"/>
      <c r="AA298" s="367"/>
      <c r="AB298" s="367"/>
      <c r="AC298" s="367"/>
      <c r="AD298" s="367"/>
      <c r="AE298" s="367"/>
      <c r="AF298" s="368"/>
      <c r="AG298" s="366"/>
      <c r="AH298" s="367"/>
      <c r="AI298" s="367"/>
      <c r="AJ298" s="367"/>
      <c r="AK298" s="367"/>
      <c r="AL298" s="367"/>
      <c r="AM298" s="368"/>
      <c r="AN298" s="366"/>
      <c r="AO298" s="367"/>
      <c r="AP298" s="367"/>
      <c r="AQ298" s="367"/>
      <c r="AR298" s="367"/>
      <c r="AS298" s="367"/>
      <c r="AT298" s="368"/>
      <c r="AU298" s="366"/>
      <c r="AV298" s="367"/>
      <c r="AW298" s="367"/>
      <c r="AX298" s="1109"/>
      <c r="AY298" s="1110"/>
      <c r="AZ298" s="1111"/>
      <c r="BA298" s="1112"/>
      <c r="BB298" s="1059"/>
      <c r="BC298" s="1027"/>
      <c r="BD298" s="1027"/>
      <c r="BE298" s="1027"/>
      <c r="BF298" s="1028"/>
    </row>
    <row r="299" spans="2:58" ht="20.25" customHeight="1" x14ac:dyDescent="0.2">
      <c r="B299" s="939"/>
      <c r="C299" s="1045"/>
      <c r="D299" s="1046"/>
      <c r="E299" s="1047"/>
      <c r="F299" s="308"/>
      <c r="G299" s="950"/>
      <c r="H299" s="954"/>
      <c r="I299" s="955"/>
      <c r="J299" s="955"/>
      <c r="K299" s="956"/>
      <c r="L299" s="960"/>
      <c r="M299" s="961"/>
      <c r="N299" s="961"/>
      <c r="O299" s="962"/>
      <c r="P299" s="1006" t="s">
        <v>520</v>
      </c>
      <c r="Q299" s="1007"/>
      <c r="R299" s="1008"/>
      <c r="S299" s="309" t="str">
        <f>IF(S298="","",VLOOKUP(S298,'シフト記号表（勤務時間帯）'!$C$6:$K$35,9,FALSE))</f>
        <v/>
      </c>
      <c r="T299" s="310" t="str">
        <f>IF(T298="","",VLOOKUP(T298,'シフト記号表（勤務時間帯）'!$C$6:$K$35,9,FALSE))</f>
        <v/>
      </c>
      <c r="U299" s="310" t="str">
        <f>IF(U298="","",VLOOKUP(U298,'シフト記号表（勤務時間帯）'!$C$6:$K$35,9,FALSE))</f>
        <v/>
      </c>
      <c r="V299" s="310" t="str">
        <f>IF(V298="","",VLOOKUP(V298,'シフト記号表（勤務時間帯）'!$C$6:$K$35,9,FALSE))</f>
        <v/>
      </c>
      <c r="W299" s="310" t="str">
        <f>IF(W298="","",VLOOKUP(W298,'シフト記号表（勤務時間帯）'!$C$6:$K$35,9,FALSE))</f>
        <v/>
      </c>
      <c r="X299" s="310" t="str">
        <f>IF(X298="","",VLOOKUP(X298,'シフト記号表（勤務時間帯）'!$C$6:$K$35,9,FALSE))</f>
        <v/>
      </c>
      <c r="Y299" s="311" t="str">
        <f>IF(Y298="","",VLOOKUP(Y298,'シフト記号表（勤務時間帯）'!$C$6:$K$35,9,FALSE))</f>
        <v/>
      </c>
      <c r="Z299" s="309" t="str">
        <f>IF(Z298="","",VLOOKUP(Z298,'シフト記号表（勤務時間帯）'!$C$6:$K$35,9,FALSE))</f>
        <v/>
      </c>
      <c r="AA299" s="310" t="str">
        <f>IF(AA298="","",VLOOKUP(AA298,'シフト記号表（勤務時間帯）'!$C$6:$K$35,9,FALSE))</f>
        <v/>
      </c>
      <c r="AB299" s="310" t="str">
        <f>IF(AB298="","",VLOOKUP(AB298,'シフト記号表（勤務時間帯）'!$C$6:$K$35,9,FALSE))</f>
        <v/>
      </c>
      <c r="AC299" s="310" t="str">
        <f>IF(AC298="","",VLOOKUP(AC298,'シフト記号表（勤務時間帯）'!$C$6:$K$35,9,FALSE))</f>
        <v/>
      </c>
      <c r="AD299" s="310" t="str">
        <f>IF(AD298="","",VLOOKUP(AD298,'シフト記号表（勤務時間帯）'!$C$6:$K$35,9,FALSE))</f>
        <v/>
      </c>
      <c r="AE299" s="310" t="str">
        <f>IF(AE298="","",VLOOKUP(AE298,'シフト記号表（勤務時間帯）'!$C$6:$K$35,9,FALSE))</f>
        <v/>
      </c>
      <c r="AF299" s="311" t="str">
        <f>IF(AF298="","",VLOOKUP(AF298,'シフト記号表（勤務時間帯）'!$C$6:$K$35,9,FALSE))</f>
        <v/>
      </c>
      <c r="AG299" s="309" t="str">
        <f>IF(AG298="","",VLOOKUP(AG298,'シフト記号表（勤務時間帯）'!$C$6:$K$35,9,FALSE))</f>
        <v/>
      </c>
      <c r="AH299" s="310" t="str">
        <f>IF(AH298="","",VLOOKUP(AH298,'シフト記号表（勤務時間帯）'!$C$6:$K$35,9,FALSE))</f>
        <v/>
      </c>
      <c r="AI299" s="310" t="str">
        <f>IF(AI298="","",VLOOKUP(AI298,'シフト記号表（勤務時間帯）'!$C$6:$K$35,9,FALSE))</f>
        <v/>
      </c>
      <c r="AJ299" s="310" t="str">
        <f>IF(AJ298="","",VLOOKUP(AJ298,'シフト記号表（勤務時間帯）'!$C$6:$K$35,9,FALSE))</f>
        <v/>
      </c>
      <c r="AK299" s="310" t="str">
        <f>IF(AK298="","",VLOOKUP(AK298,'シフト記号表（勤務時間帯）'!$C$6:$K$35,9,FALSE))</f>
        <v/>
      </c>
      <c r="AL299" s="310" t="str">
        <f>IF(AL298="","",VLOOKUP(AL298,'シフト記号表（勤務時間帯）'!$C$6:$K$35,9,FALSE))</f>
        <v/>
      </c>
      <c r="AM299" s="311" t="str">
        <f>IF(AM298="","",VLOOKUP(AM298,'シフト記号表（勤務時間帯）'!$C$6:$K$35,9,FALSE))</f>
        <v/>
      </c>
      <c r="AN299" s="309" t="str">
        <f>IF(AN298="","",VLOOKUP(AN298,'シフト記号表（勤務時間帯）'!$C$6:$K$35,9,FALSE))</f>
        <v/>
      </c>
      <c r="AO299" s="310" t="str">
        <f>IF(AO298="","",VLOOKUP(AO298,'シフト記号表（勤務時間帯）'!$C$6:$K$35,9,FALSE))</f>
        <v/>
      </c>
      <c r="AP299" s="310" t="str">
        <f>IF(AP298="","",VLOOKUP(AP298,'シフト記号表（勤務時間帯）'!$C$6:$K$35,9,FALSE))</f>
        <v/>
      </c>
      <c r="AQ299" s="310" t="str">
        <f>IF(AQ298="","",VLOOKUP(AQ298,'シフト記号表（勤務時間帯）'!$C$6:$K$35,9,FALSE))</f>
        <v/>
      </c>
      <c r="AR299" s="310" t="str">
        <f>IF(AR298="","",VLOOKUP(AR298,'シフト記号表（勤務時間帯）'!$C$6:$K$35,9,FALSE))</f>
        <v/>
      </c>
      <c r="AS299" s="310" t="str">
        <f>IF(AS298="","",VLOOKUP(AS298,'シフト記号表（勤務時間帯）'!$C$6:$K$35,9,FALSE))</f>
        <v/>
      </c>
      <c r="AT299" s="311" t="str">
        <f>IF(AT298="","",VLOOKUP(AT298,'シフト記号表（勤務時間帯）'!$C$6:$K$35,9,FALSE))</f>
        <v/>
      </c>
      <c r="AU299" s="309" t="str">
        <f>IF(AU298="","",VLOOKUP(AU298,'シフト記号表（勤務時間帯）'!$C$6:$K$35,9,FALSE))</f>
        <v/>
      </c>
      <c r="AV299" s="310" t="str">
        <f>IF(AV298="","",VLOOKUP(AV298,'シフト記号表（勤務時間帯）'!$C$6:$K$35,9,FALSE))</f>
        <v/>
      </c>
      <c r="AW299" s="310" t="str">
        <f>IF(AW298="","",VLOOKUP(AW298,'シフト記号表（勤務時間帯）'!$C$6:$K$35,9,FALSE))</f>
        <v/>
      </c>
      <c r="AX299" s="1009">
        <f>IF($BB$3="４週",SUM(S299:AT299),IF($BB$3="暦月",SUM(S299:AW299),""))</f>
        <v>0</v>
      </c>
      <c r="AY299" s="1010"/>
      <c r="AZ299" s="1011">
        <f>IF($BB$3="４週",AX299/4,IF($BB$3="暦月",'勤務形態一覧表（100名）'!AX299/('勤務形態一覧表（100名）'!$BB$8/7),""))</f>
        <v>0</v>
      </c>
      <c r="BA299" s="1012"/>
      <c r="BB299" s="1060"/>
      <c r="BC299" s="961"/>
      <c r="BD299" s="961"/>
      <c r="BE299" s="961"/>
      <c r="BF299" s="962"/>
    </row>
    <row r="300" spans="2:58" ht="20.25" customHeight="1" x14ac:dyDescent="0.2">
      <c r="B300" s="939"/>
      <c r="C300" s="1048"/>
      <c r="D300" s="1049"/>
      <c r="E300" s="1050"/>
      <c r="F300" s="369">
        <f>C298</f>
        <v>0</v>
      </c>
      <c r="G300" s="1024"/>
      <c r="H300" s="954"/>
      <c r="I300" s="955"/>
      <c r="J300" s="955"/>
      <c r="K300" s="956"/>
      <c r="L300" s="1029"/>
      <c r="M300" s="1030"/>
      <c r="N300" s="1030"/>
      <c r="O300" s="1031"/>
      <c r="P300" s="1013" t="s">
        <v>521</v>
      </c>
      <c r="Q300" s="1014"/>
      <c r="R300" s="1015"/>
      <c r="S300" s="313" t="str">
        <f>IF(S298="","",VLOOKUP(S298,'シフト記号表（勤務時間帯）'!$C$6:$U$35,19,FALSE))</f>
        <v/>
      </c>
      <c r="T300" s="314" t="str">
        <f>IF(T298="","",VLOOKUP(T298,'シフト記号表（勤務時間帯）'!$C$6:$U$35,19,FALSE))</f>
        <v/>
      </c>
      <c r="U300" s="314" t="str">
        <f>IF(U298="","",VLOOKUP(U298,'シフト記号表（勤務時間帯）'!$C$6:$U$35,19,FALSE))</f>
        <v/>
      </c>
      <c r="V300" s="314" t="str">
        <f>IF(V298="","",VLOOKUP(V298,'シフト記号表（勤務時間帯）'!$C$6:$U$35,19,FALSE))</f>
        <v/>
      </c>
      <c r="W300" s="314" t="str">
        <f>IF(W298="","",VLOOKUP(W298,'シフト記号表（勤務時間帯）'!$C$6:$U$35,19,FALSE))</f>
        <v/>
      </c>
      <c r="X300" s="314" t="str">
        <f>IF(X298="","",VLOOKUP(X298,'シフト記号表（勤務時間帯）'!$C$6:$U$35,19,FALSE))</f>
        <v/>
      </c>
      <c r="Y300" s="315" t="str">
        <f>IF(Y298="","",VLOOKUP(Y298,'シフト記号表（勤務時間帯）'!$C$6:$U$35,19,FALSE))</f>
        <v/>
      </c>
      <c r="Z300" s="313" t="str">
        <f>IF(Z298="","",VLOOKUP(Z298,'シフト記号表（勤務時間帯）'!$C$6:$U$35,19,FALSE))</f>
        <v/>
      </c>
      <c r="AA300" s="314" t="str">
        <f>IF(AA298="","",VLOOKUP(AA298,'シフト記号表（勤務時間帯）'!$C$6:$U$35,19,FALSE))</f>
        <v/>
      </c>
      <c r="AB300" s="314" t="str">
        <f>IF(AB298="","",VLOOKUP(AB298,'シフト記号表（勤務時間帯）'!$C$6:$U$35,19,FALSE))</f>
        <v/>
      </c>
      <c r="AC300" s="314" t="str">
        <f>IF(AC298="","",VLOOKUP(AC298,'シフト記号表（勤務時間帯）'!$C$6:$U$35,19,FALSE))</f>
        <v/>
      </c>
      <c r="AD300" s="314" t="str">
        <f>IF(AD298="","",VLOOKUP(AD298,'シフト記号表（勤務時間帯）'!$C$6:$U$35,19,FALSE))</f>
        <v/>
      </c>
      <c r="AE300" s="314" t="str">
        <f>IF(AE298="","",VLOOKUP(AE298,'シフト記号表（勤務時間帯）'!$C$6:$U$35,19,FALSE))</f>
        <v/>
      </c>
      <c r="AF300" s="315" t="str">
        <f>IF(AF298="","",VLOOKUP(AF298,'シフト記号表（勤務時間帯）'!$C$6:$U$35,19,FALSE))</f>
        <v/>
      </c>
      <c r="AG300" s="313" t="str">
        <f>IF(AG298="","",VLOOKUP(AG298,'シフト記号表（勤務時間帯）'!$C$6:$U$35,19,FALSE))</f>
        <v/>
      </c>
      <c r="AH300" s="314" t="str">
        <f>IF(AH298="","",VLOOKUP(AH298,'シフト記号表（勤務時間帯）'!$C$6:$U$35,19,FALSE))</f>
        <v/>
      </c>
      <c r="AI300" s="314" t="str">
        <f>IF(AI298="","",VLOOKUP(AI298,'シフト記号表（勤務時間帯）'!$C$6:$U$35,19,FALSE))</f>
        <v/>
      </c>
      <c r="AJ300" s="314" t="str">
        <f>IF(AJ298="","",VLOOKUP(AJ298,'シフト記号表（勤務時間帯）'!$C$6:$U$35,19,FALSE))</f>
        <v/>
      </c>
      <c r="AK300" s="314" t="str">
        <f>IF(AK298="","",VLOOKUP(AK298,'シフト記号表（勤務時間帯）'!$C$6:$U$35,19,FALSE))</f>
        <v/>
      </c>
      <c r="AL300" s="314" t="str">
        <f>IF(AL298="","",VLOOKUP(AL298,'シフト記号表（勤務時間帯）'!$C$6:$U$35,19,FALSE))</f>
        <v/>
      </c>
      <c r="AM300" s="315" t="str">
        <f>IF(AM298="","",VLOOKUP(AM298,'シフト記号表（勤務時間帯）'!$C$6:$U$35,19,FALSE))</f>
        <v/>
      </c>
      <c r="AN300" s="313" t="str">
        <f>IF(AN298="","",VLOOKUP(AN298,'シフト記号表（勤務時間帯）'!$C$6:$U$35,19,FALSE))</f>
        <v/>
      </c>
      <c r="AO300" s="314" t="str">
        <f>IF(AO298="","",VLOOKUP(AO298,'シフト記号表（勤務時間帯）'!$C$6:$U$35,19,FALSE))</f>
        <v/>
      </c>
      <c r="AP300" s="314" t="str">
        <f>IF(AP298="","",VLOOKUP(AP298,'シフト記号表（勤務時間帯）'!$C$6:$U$35,19,FALSE))</f>
        <v/>
      </c>
      <c r="AQ300" s="314" t="str">
        <f>IF(AQ298="","",VLOOKUP(AQ298,'シフト記号表（勤務時間帯）'!$C$6:$U$35,19,FALSE))</f>
        <v/>
      </c>
      <c r="AR300" s="314" t="str">
        <f>IF(AR298="","",VLOOKUP(AR298,'シフト記号表（勤務時間帯）'!$C$6:$U$35,19,FALSE))</f>
        <v/>
      </c>
      <c r="AS300" s="314" t="str">
        <f>IF(AS298="","",VLOOKUP(AS298,'シフト記号表（勤務時間帯）'!$C$6:$U$35,19,FALSE))</f>
        <v/>
      </c>
      <c r="AT300" s="315" t="str">
        <f>IF(AT298="","",VLOOKUP(AT298,'シフト記号表（勤務時間帯）'!$C$6:$U$35,19,FALSE))</f>
        <v/>
      </c>
      <c r="AU300" s="313" t="str">
        <f>IF(AU298="","",VLOOKUP(AU298,'シフト記号表（勤務時間帯）'!$C$6:$U$35,19,FALSE))</f>
        <v/>
      </c>
      <c r="AV300" s="314" t="str">
        <f>IF(AV298="","",VLOOKUP(AV298,'シフト記号表（勤務時間帯）'!$C$6:$U$35,19,FALSE))</f>
        <v/>
      </c>
      <c r="AW300" s="314" t="str">
        <f>IF(AW298="","",VLOOKUP(AW298,'シフト記号表（勤務時間帯）'!$C$6:$U$35,19,FALSE))</f>
        <v/>
      </c>
      <c r="AX300" s="1016">
        <f>IF($BB$3="４週",SUM(S300:AT300),IF($BB$3="暦月",SUM(S300:AW300),""))</f>
        <v>0</v>
      </c>
      <c r="AY300" s="1017"/>
      <c r="AZ300" s="1018">
        <f>IF($BB$3="４週",AX300/4,IF($BB$3="暦月",'勤務形態一覧表（100名）'!AX300/('勤務形態一覧表（100名）'!$BB$8/7),""))</f>
        <v>0</v>
      </c>
      <c r="BA300" s="1019"/>
      <c r="BB300" s="1061"/>
      <c r="BC300" s="1030"/>
      <c r="BD300" s="1030"/>
      <c r="BE300" s="1030"/>
      <c r="BF300" s="1031"/>
    </row>
    <row r="301" spans="2:58" ht="20.25" customHeight="1" x14ac:dyDescent="0.2">
      <c r="B301" s="939">
        <f>B298+1</f>
        <v>94</v>
      </c>
      <c r="C301" s="1042"/>
      <c r="D301" s="1043"/>
      <c r="E301" s="1044"/>
      <c r="F301" s="316"/>
      <c r="G301" s="1023"/>
      <c r="H301" s="1025"/>
      <c r="I301" s="955"/>
      <c r="J301" s="955"/>
      <c r="K301" s="956"/>
      <c r="L301" s="1026"/>
      <c r="M301" s="1027"/>
      <c r="N301" s="1027"/>
      <c r="O301" s="1028"/>
      <c r="P301" s="1032" t="s">
        <v>779</v>
      </c>
      <c r="Q301" s="1033"/>
      <c r="R301" s="1034"/>
      <c r="S301" s="366"/>
      <c r="T301" s="367"/>
      <c r="U301" s="367"/>
      <c r="V301" s="367"/>
      <c r="W301" s="367"/>
      <c r="X301" s="367"/>
      <c r="Y301" s="368"/>
      <c r="Z301" s="366"/>
      <c r="AA301" s="367"/>
      <c r="AB301" s="367"/>
      <c r="AC301" s="367"/>
      <c r="AD301" s="367"/>
      <c r="AE301" s="367"/>
      <c r="AF301" s="368"/>
      <c r="AG301" s="366"/>
      <c r="AH301" s="367"/>
      <c r="AI301" s="367"/>
      <c r="AJ301" s="367"/>
      <c r="AK301" s="367"/>
      <c r="AL301" s="367"/>
      <c r="AM301" s="368"/>
      <c r="AN301" s="366"/>
      <c r="AO301" s="367"/>
      <c r="AP301" s="367"/>
      <c r="AQ301" s="367"/>
      <c r="AR301" s="367"/>
      <c r="AS301" s="367"/>
      <c r="AT301" s="368"/>
      <c r="AU301" s="366"/>
      <c r="AV301" s="367"/>
      <c r="AW301" s="367"/>
      <c r="AX301" s="1109"/>
      <c r="AY301" s="1110"/>
      <c r="AZ301" s="1111"/>
      <c r="BA301" s="1112"/>
      <c r="BB301" s="1059"/>
      <c r="BC301" s="1027"/>
      <c r="BD301" s="1027"/>
      <c r="BE301" s="1027"/>
      <c r="BF301" s="1028"/>
    </row>
    <row r="302" spans="2:58" ht="20.25" customHeight="1" x14ac:dyDescent="0.2">
      <c r="B302" s="939"/>
      <c r="C302" s="1045"/>
      <c r="D302" s="1046"/>
      <c r="E302" s="1047"/>
      <c r="F302" s="308"/>
      <c r="G302" s="950"/>
      <c r="H302" s="954"/>
      <c r="I302" s="955"/>
      <c r="J302" s="955"/>
      <c r="K302" s="956"/>
      <c r="L302" s="960"/>
      <c r="M302" s="961"/>
      <c r="N302" s="961"/>
      <c r="O302" s="962"/>
      <c r="P302" s="1006" t="s">
        <v>520</v>
      </c>
      <c r="Q302" s="1007"/>
      <c r="R302" s="1008"/>
      <c r="S302" s="309" t="str">
        <f>IF(S301="","",VLOOKUP(S301,'シフト記号表（勤務時間帯）'!$C$6:$K$35,9,FALSE))</f>
        <v/>
      </c>
      <c r="T302" s="310" t="str">
        <f>IF(T301="","",VLOOKUP(T301,'シフト記号表（勤務時間帯）'!$C$6:$K$35,9,FALSE))</f>
        <v/>
      </c>
      <c r="U302" s="310" t="str">
        <f>IF(U301="","",VLOOKUP(U301,'シフト記号表（勤務時間帯）'!$C$6:$K$35,9,FALSE))</f>
        <v/>
      </c>
      <c r="V302" s="310" t="str">
        <f>IF(V301="","",VLOOKUP(V301,'シフト記号表（勤務時間帯）'!$C$6:$K$35,9,FALSE))</f>
        <v/>
      </c>
      <c r="W302" s="310" t="str">
        <f>IF(W301="","",VLOOKUP(W301,'シフト記号表（勤務時間帯）'!$C$6:$K$35,9,FALSE))</f>
        <v/>
      </c>
      <c r="X302" s="310" t="str">
        <f>IF(X301="","",VLOOKUP(X301,'シフト記号表（勤務時間帯）'!$C$6:$K$35,9,FALSE))</f>
        <v/>
      </c>
      <c r="Y302" s="311" t="str">
        <f>IF(Y301="","",VLOOKUP(Y301,'シフト記号表（勤務時間帯）'!$C$6:$K$35,9,FALSE))</f>
        <v/>
      </c>
      <c r="Z302" s="309" t="str">
        <f>IF(Z301="","",VLOOKUP(Z301,'シフト記号表（勤務時間帯）'!$C$6:$K$35,9,FALSE))</f>
        <v/>
      </c>
      <c r="AA302" s="310" t="str">
        <f>IF(AA301="","",VLOOKUP(AA301,'シフト記号表（勤務時間帯）'!$C$6:$K$35,9,FALSE))</f>
        <v/>
      </c>
      <c r="AB302" s="310" t="str">
        <f>IF(AB301="","",VLOOKUP(AB301,'シフト記号表（勤務時間帯）'!$C$6:$K$35,9,FALSE))</f>
        <v/>
      </c>
      <c r="AC302" s="310" t="str">
        <f>IF(AC301="","",VLOOKUP(AC301,'シフト記号表（勤務時間帯）'!$C$6:$K$35,9,FALSE))</f>
        <v/>
      </c>
      <c r="AD302" s="310" t="str">
        <f>IF(AD301="","",VLOOKUP(AD301,'シフト記号表（勤務時間帯）'!$C$6:$K$35,9,FALSE))</f>
        <v/>
      </c>
      <c r="AE302" s="310" t="str">
        <f>IF(AE301="","",VLOOKUP(AE301,'シフト記号表（勤務時間帯）'!$C$6:$K$35,9,FALSE))</f>
        <v/>
      </c>
      <c r="AF302" s="311" t="str">
        <f>IF(AF301="","",VLOOKUP(AF301,'シフト記号表（勤務時間帯）'!$C$6:$K$35,9,FALSE))</f>
        <v/>
      </c>
      <c r="AG302" s="309" t="str">
        <f>IF(AG301="","",VLOOKUP(AG301,'シフト記号表（勤務時間帯）'!$C$6:$K$35,9,FALSE))</f>
        <v/>
      </c>
      <c r="AH302" s="310" t="str">
        <f>IF(AH301="","",VLOOKUP(AH301,'シフト記号表（勤務時間帯）'!$C$6:$K$35,9,FALSE))</f>
        <v/>
      </c>
      <c r="AI302" s="310" t="str">
        <f>IF(AI301="","",VLOOKUP(AI301,'シフト記号表（勤務時間帯）'!$C$6:$K$35,9,FALSE))</f>
        <v/>
      </c>
      <c r="AJ302" s="310" t="str">
        <f>IF(AJ301="","",VLOOKUP(AJ301,'シフト記号表（勤務時間帯）'!$C$6:$K$35,9,FALSE))</f>
        <v/>
      </c>
      <c r="AK302" s="310" t="str">
        <f>IF(AK301="","",VLOOKUP(AK301,'シフト記号表（勤務時間帯）'!$C$6:$K$35,9,FALSE))</f>
        <v/>
      </c>
      <c r="AL302" s="310" t="str">
        <f>IF(AL301="","",VLOOKUP(AL301,'シフト記号表（勤務時間帯）'!$C$6:$K$35,9,FALSE))</f>
        <v/>
      </c>
      <c r="AM302" s="311" t="str">
        <f>IF(AM301="","",VLOOKUP(AM301,'シフト記号表（勤務時間帯）'!$C$6:$K$35,9,FALSE))</f>
        <v/>
      </c>
      <c r="AN302" s="309" t="str">
        <f>IF(AN301="","",VLOOKUP(AN301,'シフト記号表（勤務時間帯）'!$C$6:$K$35,9,FALSE))</f>
        <v/>
      </c>
      <c r="AO302" s="310" t="str">
        <f>IF(AO301="","",VLOOKUP(AO301,'シフト記号表（勤務時間帯）'!$C$6:$K$35,9,FALSE))</f>
        <v/>
      </c>
      <c r="AP302" s="310" t="str">
        <f>IF(AP301="","",VLOOKUP(AP301,'シフト記号表（勤務時間帯）'!$C$6:$K$35,9,FALSE))</f>
        <v/>
      </c>
      <c r="AQ302" s="310" t="str">
        <f>IF(AQ301="","",VLOOKUP(AQ301,'シフト記号表（勤務時間帯）'!$C$6:$K$35,9,FALSE))</f>
        <v/>
      </c>
      <c r="AR302" s="310" t="str">
        <f>IF(AR301="","",VLOOKUP(AR301,'シフト記号表（勤務時間帯）'!$C$6:$K$35,9,FALSE))</f>
        <v/>
      </c>
      <c r="AS302" s="310" t="str">
        <f>IF(AS301="","",VLOOKUP(AS301,'シフト記号表（勤務時間帯）'!$C$6:$K$35,9,FALSE))</f>
        <v/>
      </c>
      <c r="AT302" s="311" t="str">
        <f>IF(AT301="","",VLOOKUP(AT301,'シフト記号表（勤務時間帯）'!$C$6:$K$35,9,FALSE))</f>
        <v/>
      </c>
      <c r="AU302" s="309" t="str">
        <f>IF(AU301="","",VLOOKUP(AU301,'シフト記号表（勤務時間帯）'!$C$6:$K$35,9,FALSE))</f>
        <v/>
      </c>
      <c r="AV302" s="310" t="str">
        <f>IF(AV301="","",VLOOKUP(AV301,'シフト記号表（勤務時間帯）'!$C$6:$K$35,9,FALSE))</f>
        <v/>
      </c>
      <c r="AW302" s="310" t="str">
        <f>IF(AW301="","",VLOOKUP(AW301,'シフト記号表（勤務時間帯）'!$C$6:$K$35,9,FALSE))</f>
        <v/>
      </c>
      <c r="AX302" s="1009">
        <f>IF($BB$3="４週",SUM(S302:AT302),IF($BB$3="暦月",SUM(S302:AW302),""))</f>
        <v>0</v>
      </c>
      <c r="AY302" s="1010"/>
      <c r="AZ302" s="1011">
        <f>IF($BB$3="４週",AX302/4,IF($BB$3="暦月",'勤務形態一覧表（100名）'!AX302/('勤務形態一覧表（100名）'!$BB$8/7),""))</f>
        <v>0</v>
      </c>
      <c r="BA302" s="1012"/>
      <c r="BB302" s="1060"/>
      <c r="BC302" s="961"/>
      <c r="BD302" s="961"/>
      <c r="BE302" s="961"/>
      <c r="BF302" s="962"/>
    </row>
    <row r="303" spans="2:58" ht="20.25" customHeight="1" x14ac:dyDescent="0.2">
      <c r="B303" s="939"/>
      <c r="C303" s="1048"/>
      <c r="D303" s="1049"/>
      <c r="E303" s="1050"/>
      <c r="F303" s="369">
        <f>C301</f>
        <v>0</v>
      </c>
      <c r="G303" s="1024"/>
      <c r="H303" s="954"/>
      <c r="I303" s="955"/>
      <c r="J303" s="955"/>
      <c r="K303" s="956"/>
      <c r="L303" s="1029"/>
      <c r="M303" s="1030"/>
      <c r="N303" s="1030"/>
      <c r="O303" s="1031"/>
      <c r="P303" s="1013" t="s">
        <v>521</v>
      </c>
      <c r="Q303" s="1014"/>
      <c r="R303" s="1015"/>
      <c r="S303" s="313" t="str">
        <f>IF(S301="","",VLOOKUP(S301,'シフト記号表（勤務時間帯）'!$C$6:$U$35,19,FALSE))</f>
        <v/>
      </c>
      <c r="T303" s="314" t="str">
        <f>IF(T301="","",VLOOKUP(T301,'シフト記号表（勤務時間帯）'!$C$6:$U$35,19,FALSE))</f>
        <v/>
      </c>
      <c r="U303" s="314" t="str">
        <f>IF(U301="","",VLOOKUP(U301,'シフト記号表（勤務時間帯）'!$C$6:$U$35,19,FALSE))</f>
        <v/>
      </c>
      <c r="V303" s="314" t="str">
        <f>IF(V301="","",VLOOKUP(V301,'シフト記号表（勤務時間帯）'!$C$6:$U$35,19,FALSE))</f>
        <v/>
      </c>
      <c r="W303" s="314" t="str">
        <f>IF(W301="","",VLOOKUP(W301,'シフト記号表（勤務時間帯）'!$C$6:$U$35,19,FALSE))</f>
        <v/>
      </c>
      <c r="X303" s="314" t="str">
        <f>IF(X301="","",VLOOKUP(X301,'シフト記号表（勤務時間帯）'!$C$6:$U$35,19,FALSE))</f>
        <v/>
      </c>
      <c r="Y303" s="315" t="str">
        <f>IF(Y301="","",VLOOKUP(Y301,'シフト記号表（勤務時間帯）'!$C$6:$U$35,19,FALSE))</f>
        <v/>
      </c>
      <c r="Z303" s="313" t="str">
        <f>IF(Z301="","",VLOOKUP(Z301,'シフト記号表（勤務時間帯）'!$C$6:$U$35,19,FALSE))</f>
        <v/>
      </c>
      <c r="AA303" s="314" t="str">
        <f>IF(AA301="","",VLOOKUP(AA301,'シフト記号表（勤務時間帯）'!$C$6:$U$35,19,FALSE))</f>
        <v/>
      </c>
      <c r="AB303" s="314" t="str">
        <f>IF(AB301="","",VLOOKUP(AB301,'シフト記号表（勤務時間帯）'!$C$6:$U$35,19,FALSE))</f>
        <v/>
      </c>
      <c r="AC303" s="314" t="str">
        <f>IF(AC301="","",VLOOKUP(AC301,'シフト記号表（勤務時間帯）'!$C$6:$U$35,19,FALSE))</f>
        <v/>
      </c>
      <c r="AD303" s="314" t="str">
        <f>IF(AD301="","",VLOOKUP(AD301,'シフト記号表（勤務時間帯）'!$C$6:$U$35,19,FALSE))</f>
        <v/>
      </c>
      <c r="AE303" s="314" t="str">
        <f>IF(AE301="","",VLOOKUP(AE301,'シフト記号表（勤務時間帯）'!$C$6:$U$35,19,FALSE))</f>
        <v/>
      </c>
      <c r="AF303" s="315" t="str">
        <f>IF(AF301="","",VLOOKUP(AF301,'シフト記号表（勤務時間帯）'!$C$6:$U$35,19,FALSE))</f>
        <v/>
      </c>
      <c r="AG303" s="313" t="str">
        <f>IF(AG301="","",VLOOKUP(AG301,'シフト記号表（勤務時間帯）'!$C$6:$U$35,19,FALSE))</f>
        <v/>
      </c>
      <c r="AH303" s="314" t="str">
        <f>IF(AH301="","",VLOOKUP(AH301,'シフト記号表（勤務時間帯）'!$C$6:$U$35,19,FALSE))</f>
        <v/>
      </c>
      <c r="AI303" s="314" t="str">
        <f>IF(AI301="","",VLOOKUP(AI301,'シフト記号表（勤務時間帯）'!$C$6:$U$35,19,FALSE))</f>
        <v/>
      </c>
      <c r="AJ303" s="314" t="str">
        <f>IF(AJ301="","",VLOOKUP(AJ301,'シフト記号表（勤務時間帯）'!$C$6:$U$35,19,FALSE))</f>
        <v/>
      </c>
      <c r="AK303" s="314" t="str">
        <f>IF(AK301="","",VLOOKUP(AK301,'シフト記号表（勤務時間帯）'!$C$6:$U$35,19,FALSE))</f>
        <v/>
      </c>
      <c r="AL303" s="314" t="str">
        <f>IF(AL301="","",VLOOKUP(AL301,'シフト記号表（勤務時間帯）'!$C$6:$U$35,19,FALSE))</f>
        <v/>
      </c>
      <c r="AM303" s="315" t="str">
        <f>IF(AM301="","",VLOOKUP(AM301,'シフト記号表（勤務時間帯）'!$C$6:$U$35,19,FALSE))</f>
        <v/>
      </c>
      <c r="AN303" s="313" t="str">
        <f>IF(AN301="","",VLOOKUP(AN301,'シフト記号表（勤務時間帯）'!$C$6:$U$35,19,FALSE))</f>
        <v/>
      </c>
      <c r="AO303" s="314" t="str">
        <f>IF(AO301="","",VLOOKUP(AO301,'シフト記号表（勤務時間帯）'!$C$6:$U$35,19,FALSE))</f>
        <v/>
      </c>
      <c r="AP303" s="314" t="str">
        <f>IF(AP301="","",VLOOKUP(AP301,'シフト記号表（勤務時間帯）'!$C$6:$U$35,19,FALSE))</f>
        <v/>
      </c>
      <c r="AQ303" s="314" t="str">
        <f>IF(AQ301="","",VLOOKUP(AQ301,'シフト記号表（勤務時間帯）'!$C$6:$U$35,19,FALSE))</f>
        <v/>
      </c>
      <c r="AR303" s="314" t="str">
        <f>IF(AR301="","",VLOOKUP(AR301,'シフト記号表（勤務時間帯）'!$C$6:$U$35,19,FALSE))</f>
        <v/>
      </c>
      <c r="AS303" s="314" t="str">
        <f>IF(AS301="","",VLOOKUP(AS301,'シフト記号表（勤務時間帯）'!$C$6:$U$35,19,FALSE))</f>
        <v/>
      </c>
      <c r="AT303" s="315" t="str">
        <f>IF(AT301="","",VLOOKUP(AT301,'シフト記号表（勤務時間帯）'!$C$6:$U$35,19,FALSE))</f>
        <v/>
      </c>
      <c r="AU303" s="313" t="str">
        <f>IF(AU301="","",VLOOKUP(AU301,'シフト記号表（勤務時間帯）'!$C$6:$U$35,19,FALSE))</f>
        <v/>
      </c>
      <c r="AV303" s="314" t="str">
        <f>IF(AV301="","",VLOOKUP(AV301,'シフト記号表（勤務時間帯）'!$C$6:$U$35,19,FALSE))</f>
        <v/>
      </c>
      <c r="AW303" s="314" t="str">
        <f>IF(AW301="","",VLOOKUP(AW301,'シフト記号表（勤務時間帯）'!$C$6:$U$35,19,FALSE))</f>
        <v/>
      </c>
      <c r="AX303" s="1016">
        <f>IF($BB$3="４週",SUM(S303:AT303),IF($BB$3="暦月",SUM(S303:AW303),""))</f>
        <v>0</v>
      </c>
      <c r="AY303" s="1017"/>
      <c r="AZ303" s="1018">
        <f>IF($BB$3="４週",AX303/4,IF($BB$3="暦月",'勤務形態一覧表（100名）'!AX303/('勤務形態一覧表（100名）'!$BB$8/7),""))</f>
        <v>0</v>
      </c>
      <c r="BA303" s="1019"/>
      <c r="BB303" s="1061"/>
      <c r="BC303" s="1030"/>
      <c r="BD303" s="1030"/>
      <c r="BE303" s="1030"/>
      <c r="BF303" s="1031"/>
    </row>
    <row r="304" spans="2:58" ht="20.25" customHeight="1" x14ac:dyDescent="0.2">
      <c r="B304" s="939">
        <f>B301+1</f>
        <v>95</v>
      </c>
      <c r="C304" s="1042"/>
      <c r="D304" s="1043"/>
      <c r="E304" s="1044"/>
      <c r="F304" s="316"/>
      <c r="G304" s="1023"/>
      <c r="H304" s="1025"/>
      <c r="I304" s="955"/>
      <c r="J304" s="955"/>
      <c r="K304" s="956"/>
      <c r="L304" s="1026"/>
      <c r="M304" s="1027"/>
      <c r="N304" s="1027"/>
      <c r="O304" s="1028"/>
      <c r="P304" s="1032" t="s">
        <v>802</v>
      </c>
      <c r="Q304" s="1033"/>
      <c r="R304" s="1034"/>
      <c r="S304" s="366"/>
      <c r="T304" s="367"/>
      <c r="U304" s="367"/>
      <c r="V304" s="367"/>
      <c r="W304" s="367"/>
      <c r="X304" s="367"/>
      <c r="Y304" s="368"/>
      <c r="Z304" s="366"/>
      <c r="AA304" s="367"/>
      <c r="AB304" s="367"/>
      <c r="AC304" s="367"/>
      <c r="AD304" s="367"/>
      <c r="AE304" s="367"/>
      <c r="AF304" s="368"/>
      <c r="AG304" s="366"/>
      <c r="AH304" s="367"/>
      <c r="AI304" s="367"/>
      <c r="AJ304" s="367"/>
      <c r="AK304" s="367"/>
      <c r="AL304" s="367"/>
      <c r="AM304" s="368"/>
      <c r="AN304" s="366"/>
      <c r="AO304" s="367"/>
      <c r="AP304" s="367"/>
      <c r="AQ304" s="367"/>
      <c r="AR304" s="367"/>
      <c r="AS304" s="367"/>
      <c r="AT304" s="368"/>
      <c r="AU304" s="366"/>
      <c r="AV304" s="367"/>
      <c r="AW304" s="367"/>
      <c r="AX304" s="1109"/>
      <c r="AY304" s="1110"/>
      <c r="AZ304" s="1111"/>
      <c r="BA304" s="1112"/>
      <c r="BB304" s="1059"/>
      <c r="BC304" s="1027"/>
      <c r="BD304" s="1027"/>
      <c r="BE304" s="1027"/>
      <c r="BF304" s="1028"/>
    </row>
    <row r="305" spans="2:58" ht="20.25" customHeight="1" x14ac:dyDescent="0.2">
      <c r="B305" s="939"/>
      <c r="C305" s="1045"/>
      <c r="D305" s="1046"/>
      <c r="E305" s="1047"/>
      <c r="F305" s="308"/>
      <c r="G305" s="950"/>
      <c r="H305" s="954"/>
      <c r="I305" s="955"/>
      <c r="J305" s="955"/>
      <c r="K305" s="956"/>
      <c r="L305" s="960"/>
      <c r="M305" s="961"/>
      <c r="N305" s="961"/>
      <c r="O305" s="962"/>
      <c r="P305" s="1006" t="s">
        <v>520</v>
      </c>
      <c r="Q305" s="1007"/>
      <c r="R305" s="1008"/>
      <c r="S305" s="309" t="str">
        <f>IF(S304="","",VLOOKUP(S304,'シフト記号表（勤務時間帯）'!$C$6:$K$35,9,FALSE))</f>
        <v/>
      </c>
      <c r="T305" s="310" t="str">
        <f>IF(T304="","",VLOOKUP(T304,'シフト記号表（勤務時間帯）'!$C$6:$K$35,9,FALSE))</f>
        <v/>
      </c>
      <c r="U305" s="310" t="str">
        <f>IF(U304="","",VLOOKUP(U304,'シフト記号表（勤務時間帯）'!$C$6:$K$35,9,FALSE))</f>
        <v/>
      </c>
      <c r="V305" s="310" t="str">
        <f>IF(V304="","",VLOOKUP(V304,'シフト記号表（勤務時間帯）'!$C$6:$K$35,9,FALSE))</f>
        <v/>
      </c>
      <c r="W305" s="310" t="str">
        <f>IF(W304="","",VLOOKUP(W304,'シフト記号表（勤務時間帯）'!$C$6:$K$35,9,FALSE))</f>
        <v/>
      </c>
      <c r="X305" s="310" t="str">
        <f>IF(X304="","",VLOOKUP(X304,'シフト記号表（勤務時間帯）'!$C$6:$K$35,9,FALSE))</f>
        <v/>
      </c>
      <c r="Y305" s="311" t="str">
        <f>IF(Y304="","",VLOOKUP(Y304,'シフト記号表（勤務時間帯）'!$C$6:$K$35,9,FALSE))</f>
        <v/>
      </c>
      <c r="Z305" s="309" t="str">
        <f>IF(Z304="","",VLOOKUP(Z304,'シフト記号表（勤務時間帯）'!$C$6:$K$35,9,FALSE))</f>
        <v/>
      </c>
      <c r="AA305" s="310" t="str">
        <f>IF(AA304="","",VLOOKUP(AA304,'シフト記号表（勤務時間帯）'!$C$6:$K$35,9,FALSE))</f>
        <v/>
      </c>
      <c r="AB305" s="310" t="str">
        <f>IF(AB304="","",VLOOKUP(AB304,'シフト記号表（勤務時間帯）'!$C$6:$K$35,9,FALSE))</f>
        <v/>
      </c>
      <c r="AC305" s="310" t="str">
        <f>IF(AC304="","",VLOOKUP(AC304,'シフト記号表（勤務時間帯）'!$C$6:$K$35,9,FALSE))</f>
        <v/>
      </c>
      <c r="AD305" s="310" t="str">
        <f>IF(AD304="","",VLOOKUP(AD304,'シフト記号表（勤務時間帯）'!$C$6:$K$35,9,FALSE))</f>
        <v/>
      </c>
      <c r="AE305" s="310" t="str">
        <f>IF(AE304="","",VLOOKUP(AE304,'シフト記号表（勤務時間帯）'!$C$6:$K$35,9,FALSE))</f>
        <v/>
      </c>
      <c r="AF305" s="311" t="str">
        <f>IF(AF304="","",VLOOKUP(AF304,'シフト記号表（勤務時間帯）'!$C$6:$K$35,9,FALSE))</f>
        <v/>
      </c>
      <c r="AG305" s="309" t="str">
        <f>IF(AG304="","",VLOOKUP(AG304,'シフト記号表（勤務時間帯）'!$C$6:$K$35,9,FALSE))</f>
        <v/>
      </c>
      <c r="AH305" s="310" t="str">
        <f>IF(AH304="","",VLOOKUP(AH304,'シフト記号表（勤務時間帯）'!$C$6:$K$35,9,FALSE))</f>
        <v/>
      </c>
      <c r="AI305" s="310" t="str">
        <f>IF(AI304="","",VLOOKUP(AI304,'シフト記号表（勤務時間帯）'!$C$6:$K$35,9,FALSE))</f>
        <v/>
      </c>
      <c r="AJ305" s="310" t="str">
        <f>IF(AJ304="","",VLOOKUP(AJ304,'シフト記号表（勤務時間帯）'!$C$6:$K$35,9,FALSE))</f>
        <v/>
      </c>
      <c r="AK305" s="310" t="str">
        <f>IF(AK304="","",VLOOKUP(AK304,'シフト記号表（勤務時間帯）'!$C$6:$K$35,9,FALSE))</f>
        <v/>
      </c>
      <c r="AL305" s="310" t="str">
        <f>IF(AL304="","",VLOOKUP(AL304,'シフト記号表（勤務時間帯）'!$C$6:$K$35,9,FALSE))</f>
        <v/>
      </c>
      <c r="AM305" s="311" t="str">
        <f>IF(AM304="","",VLOOKUP(AM304,'シフト記号表（勤務時間帯）'!$C$6:$K$35,9,FALSE))</f>
        <v/>
      </c>
      <c r="AN305" s="309" t="str">
        <f>IF(AN304="","",VLOOKUP(AN304,'シフト記号表（勤務時間帯）'!$C$6:$K$35,9,FALSE))</f>
        <v/>
      </c>
      <c r="AO305" s="310" t="str">
        <f>IF(AO304="","",VLOOKUP(AO304,'シフト記号表（勤務時間帯）'!$C$6:$K$35,9,FALSE))</f>
        <v/>
      </c>
      <c r="AP305" s="310" t="str">
        <f>IF(AP304="","",VLOOKUP(AP304,'シフト記号表（勤務時間帯）'!$C$6:$K$35,9,FALSE))</f>
        <v/>
      </c>
      <c r="AQ305" s="310" t="str">
        <f>IF(AQ304="","",VLOOKUP(AQ304,'シフト記号表（勤務時間帯）'!$C$6:$K$35,9,FALSE))</f>
        <v/>
      </c>
      <c r="AR305" s="310" t="str">
        <f>IF(AR304="","",VLOOKUP(AR304,'シフト記号表（勤務時間帯）'!$C$6:$K$35,9,FALSE))</f>
        <v/>
      </c>
      <c r="AS305" s="310" t="str">
        <f>IF(AS304="","",VLOOKUP(AS304,'シフト記号表（勤務時間帯）'!$C$6:$K$35,9,FALSE))</f>
        <v/>
      </c>
      <c r="AT305" s="311" t="str">
        <f>IF(AT304="","",VLOOKUP(AT304,'シフト記号表（勤務時間帯）'!$C$6:$K$35,9,FALSE))</f>
        <v/>
      </c>
      <c r="AU305" s="309" t="str">
        <f>IF(AU304="","",VLOOKUP(AU304,'シフト記号表（勤務時間帯）'!$C$6:$K$35,9,FALSE))</f>
        <v/>
      </c>
      <c r="AV305" s="310" t="str">
        <f>IF(AV304="","",VLOOKUP(AV304,'シフト記号表（勤務時間帯）'!$C$6:$K$35,9,FALSE))</f>
        <v/>
      </c>
      <c r="AW305" s="310" t="str">
        <f>IF(AW304="","",VLOOKUP(AW304,'シフト記号表（勤務時間帯）'!$C$6:$K$35,9,FALSE))</f>
        <v/>
      </c>
      <c r="AX305" s="1009">
        <f>IF($BB$3="４週",SUM(S305:AT305),IF($BB$3="暦月",SUM(S305:AW305),""))</f>
        <v>0</v>
      </c>
      <c r="AY305" s="1010"/>
      <c r="AZ305" s="1011">
        <f>IF($BB$3="４週",AX305/4,IF($BB$3="暦月",'勤務形態一覧表（100名）'!AX305/('勤務形態一覧表（100名）'!$BB$8/7),""))</f>
        <v>0</v>
      </c>
      <c r="BA305" s="1012"/>
      <c r="BB305" s="1060"/>
      <c r="BC305" s="961"/>
      <c r="BD305" s="961"/>
      <c r="BE305" s="961"/>
      <c r="BF305" s="962"/>
    </row>
    <row r="306" spans="2:58" ht="20.25" customHeight="1" x14ac:dyDescent="0.2">
      <c r="B306" s="939"/>
      <c r="C306" s="1048"/>
      <c r="D306" s="1049"/>
      <c r="E306" s="1050"/>
      <c r="F306" s="369">
        <f>C304</f>
        <v>0</v>
      </c>
      <c r="G306" s="1024"/>
      <c r="H306" s="954"/>
      <c r="I306" s="955"/>
      <c r="J306" s="955"/>
      <c r="K306" s="956"/>
      <c r="L306" s="1029"/>
      <c r="M306" s="1030"/>
      <c r="N306" s="1030"/>
      <c r="O306" s="1031"/>
      <c r="P306" s="1013" t="s">
        <v>521</v>
      </c>
      <c r="Q306" s="1014"/>
      <c r="R306" s="1015"/>
      <c r="S306" s="313" t="str">
        <f>IF(S304="","",VLOOKUP(S304,'シフト記号表（勤務時間帯）'!$C$6:$U$35,19,FALSE))</f>
        <v/>
      </c>
      <c r="T306" s="314" t="str">
        <f>IF(T304="","",VLOOKUP(T304,'シフト記号表（勤務時間帯）'!$C$6:$U$35,19,FALSE))</f>
        <v/>
      </c>
      <c r="U306" s="314" t="str">
        <f>IF(U304="","",VLOOKUP(U304,'シフト記号表（勤務時間帯）'!$C$6:$U$35,19,FALSE))</f>
        <v/>
      </c>
      <c r="V306" s="314" t="str">
        <f>IF(V304="","",VLOOKUP(V304,'シフト記号表（勤務時間帯）'!$C$6:$U$35,19,FALSE))</f>
        <v/>
      </c>
      <c r="W306" s="314" t="str">
        <f>IF(W304="","",VLOOKUP(W304,'シフト記号表（勤務時間帯）'!$C$6:$U$35,19,FALSE))</f>
        <v/>
      </c>
      <c r="X306" s="314" t="str">
        <f>IF(X304="","",VLOOKUP(X304,'シフト記号表（勤務時間帯）'!$C$6:$U$35,19,FALSE))</f>
        <v/>
      </c>
      <c r="Y306" s="315" t="str">
        <f>IF(Y304="","",VLOOKUP(Y304,'シフト記号表（勤務時間帯）'!$C$6:$U$35,19,FALSE))</f>
        <v/>
      </c>
      <c r="Z306" s="313" t="str">
        <f>IF(Z304="","",VLOOKUP(Z304,'シフト記号表（勤務時間帯）'!$C$6:$U$35,19,FALSE))</f>
        <v/>
      </c>
      <c r="AA306" s="314" t="str">
        <f>IF(AA304="","",VLOOKUP(AA304,'シフト記号表（勤務時間帯）'!$C$6:$U$35,19,FALSE))</f>
        <v/>
      </c>
      <c r="AB306" s="314" t="str">
        <f>IF(AB304="","",VLOOKUP(AB304,'シフト記号表（勤務時間帯）'!$C$6:$U$35,19,FALSE))</f>
        <v/>
      </c>
      <c r="AC306" s="314" t="str">
        <f>IF(AC304="","",VLOOKUP(AC304,'シフト記号表（勤務時間帯）'!$C$6:$U$35,19,FALSE))</f>
        <v/>
      </c>
      <c r="AD306" s="314" t="str">
        <f>IF(AD304="","",VLOOKUP(AD304,'シフト記号表（勤務時間帯）'!$C$6:$U$35,19,FALSE))</f>
        <v/>
      </c>
      <c r="AE306" s="314" t="str">
        <f>IF(AE304="","",VLOOKUP(AE304,'シフト記号表（勤務時間帯）'!$C$6:$U$35,19,FALSE))</f>
        <v/>
      </c>
      <c r="AF306" s="315" t="str">
        <f>IF(AF304="","",VLOOKUP(AF304,'シフト記号表（勤務時間帯）'!$C$6:$U$35,19,FALSE))</f>
        <v/>
      </c>
      <c r="AG306" s="313" t="str">
        <f>IF(AG304="","",VLOOKUP(AG304,'シフト記号表（勤務時間帯）'!$C$6:$U$35,19,FALSE))</f>
        <v/>
      </c>
      <c r="AH306" s="314" t="str">
        <f>IF(AH304="","",VLOOKUP(AH304,'シフト記号表（勤務時間帯）'!$C$6:$U$35,19,FALSE))</f>
        <v/>
      </c>
      <c r="AI306" s="314" t="str">
        <f>IF(AI304="","",VLOOKUP(AI304,'シフト記号表（勤務時間帯）'!$C$6:$U$35,19,FALSE))</f>
        <v/>
      </c>
      <c r="AJ306" s="314" t="str">
        <f>IF(AJ304="","",VLOOKUP(AJ304,'シフト記号表（勤務時間帯）'!$C$6:$U$35,19,FALSE))</f>
        <v/>
      </c>
      <c r="AK306" s="314" t="str">
        <f>IF(AK304="","",VLOOKUP(AK304,'シフト記号表（勤務時間帯）'!$C$6:$U$35,19,FALSE))</f>
        <v/>
      </c>
      <c r="AL306" s="314" t="str">
        <f>IF(AL304="","",VLOOKUP(AL304,'シフト記号表（勤務時間帯）'!$C$6:$U$35,19,FALSE))</f>
        <v/>
      </c>
      <c r="AM306" s="315" t="str">
        <f>IF(AM304="","",VLOOKUP(AM304,'シフト記号表（勤務時間帯）'!$C$6:$U$35,19,FALSE))</f>
        <v/>
      </c>
      <c r="AN306" s="313" t="str">
        <f>IF(AN304="","",VLOOKUP(AN304,'シフト記号表（勤務時間帯）'!$C$6:$U$35,19,FALSE))</f>
        <v/>
      </c>
      <c r="AO306" s="314" t="str">
        <f>IF(AO304="","",VLOOKUP(AO304,'シフト記号表（勤務時間帯）'!$C$6:$U$35,19,FALSE))</f>
        <v/>
      </c>
      <c r="AP306" s="314" t="str">
        <f>IF(AP304="","",VLOOKUP(AP304,'シフト記号表（勤務時間帯）'!$C$6:$U$35,19,FALSE))</f>
        <v/>
      </c>
      <c r="AQ306" s="314" t="str">
        <f>IF(AQ304="","",VLOOKUP(AQ304,'シフト記号表（勤務時間帯）'!$C$6:$U$35,19,FALSE))</f>
        <v/>
      </c>
      <c r="AR306" s="314" t="str">
        <f>IF(AR304="","",VLOOKUP(AR304,'シフト記号表（勤務時間帯）'!$C$6:$U$35,19,FALSE))</f>
        <v/>
      </c>
      <c r="AS306" s="314" t="str">
        <f>IF(AS304="","",VLOOKUP(AS304,'シフト記号表（勤務時間帯）'!$C$6:$U$35,19,FALSE))</f>
        <v/>
      </c>
      <c r="AT306" s="315" t="str">
        <f>IF(AT304="","",VLOOKUP(AT304,'シフト記号表（勤務時間帯）'!$C$6:$U$35,19,FALSE))</f>
        <v/>
      </c>
      <c r="AU306" s="313" t="str">
        <f>IF(AU304="","",VLOOKUP(AU304,'シフト記号表（勤務時間帯）'!$C$6:$U$35,19,FALSE))</f>
        <v/>
      </c>
      <c r="AV306" s="314" t="str">
        <f>IF(AV304="","",VLOOKUP(AV304,'シフト記号表（勤務時間帯）'!$C$6:$U$35,19,FALSE))</f>
        <v/>
      </c>
      <c r="AW306" s="314" t="str">
        <f>IF(AW304="","",VLOOKUP(AW304,'シフト記号表（勤務時間帯）'!$C$6:$U$35,19,FALSE))</f>
        <v/>
      </c>
      <c r="AX306" s="1016">
        <f>IF($BB$3="４週",SUM(S306:AT306),IF($BB$3="暦月",SUM(S306:AW306),""))</f>
        <v>0</v>
      </c>
      <c r="AY306" s="1017"/>
      <c r="AZ306" s="1018">
        <f>IF($BB$3="４週",AX306/4,IF($BB$3="暦月",'勤務形態一覧表（100名）'!AX306/('勤務形態一覧表（100名）'!$BB$8/7),""))</f>
        <v>0</v>
      </c>
      <c r="BA306" s="1019"/>
      <c r="BB306" s="1061"/>
      <c r="BC306" s="1030"/>
      <c r="BD306" s="1030"/>
      <c r="BE306" s="1030"/>
      <c r="BF306" s="1031"/>
    </row>
    <row r="307" spans="2:58" ht="20.25" customHeight="1" x14ac:dyDescent="0.2">
      <c r="B307" s="939">
        <f>B304+1</f>
        <v>96</v>
      </c>
      <c r="C307" s="1042"/>
      <c r="D307" s="1043"/>
      <c r="E307" s="1044"/>
      <c r="F307" s="316"/>
      <c r="G307" s="1023"/>
      <c r="H307" s="1025"/>
      <c r="I307" s="955"/>
      <c r="J307" s="955"/>
      <c r="K307" s="956"/>
      <c r="L307" s="1026"/>
      <c r="M307" s="1027"/>
      <c r="N307" s="1027"/>
      <c r="O307" s="1028"/>
      <c r="P307" s="1032" t="s">
        <v>779</v>
      </c>
      <c r="Q307" s="1033"/>
      <c r="R307" s="1034"/>
      <c r="S307" s="366"/>
      <c r="T307" s="367"/>
      <c r="U307" s="367"/>
      <c r="V307" s="367"/>
      <c r="W307" s="367"/>
      <c r="X307" s="367"/>
      <c r="Y307" s="368"/>
      <c r="Z307" s="366"/>
      <c r="AA307" s="367"/>
      <c r="AB307" s="367"/>
      <c r="AC307" s="367"/>
      <c r="AD307" s="367"/>
      <c r="AE307" s="367"/>
      <c r="AF307" s="368"/>
      <c r="AG307" s="366"/>
      <c r="AH307" s="367"/>
      <c r="AI307" s="367"/>
      <c r="AJ307" s="367"/>
      <c r="AK307" s="367"/>
      <c r="AL307" s="367"/>
      <c r="AM307" s="368"/>
      <c r="AN307" s="366"/>
      <c r="AO307" s="367"/>
      <c r="AP307" s="367"/>
      <c r="AQ307" s="367"/>
      <c r="AR307" s="367"/>
      <c r="AS307" s="367"/>
      <c r="AT307" s="368"/>
      <c r="AU307" s="366"/>
      <c r="AV307" s="367"/>
      <c r="AW307" s="367"/>
      <c r="AX307" s="1109"/>
      <c r="AY307" s="1110"/>
      <c r="AZ307" s="1111"/>
      <c r="BA307" s="1112"/>
      <c r="BB307" s="1059"/>
      <c r="BC307" s="1027"/>
      <c r="BD307" s="1027"/>
      <c r="BE307" s="1027"/>
      <c r="BF307" s="1028"/>
    </row>
    <row r="308" spans="2:58" ht="20.25" customHeight="1" x14ac:dyDescent="0.2">
      <c r="B308" s="939"/>
      <c r="C308" s="1045"/>
      <c r="D308" s="1046"/>
      <c r="E308" s="1047"/>
      <c r="F308" s="308"/>
      <c r="G308" s="950"/>
      <c r="H308" s="954"/>
      <c r="I308" s="955"/>
      <c r="J308" s="955"/>
      <c r="K308" s="956"/>
      <c r="L308" s="960"/>
      <c r="M308" s="961"/>
      <c r="N308" s="961"/>
      <c r="O308" s="962"/>
      <c r="P308" s="1006" t="s">
        <v>520</v>
      </c>
      <c r="Q308" s="1007"/>
      <c r="R308" s="1008"/>
      <c r="S308" s="309" t="str">
        <f>IF(S307="","",VLOOKUP(S307,'シフト記号表（勤務時間帯）'!$C$6:$K$35,9,FALSE))</f>
        <v/>
      </c>
      <c r="T308" s="310" t="str">
        <f>IF(T307="","",VLOOKUP(T307,'シフト記号表（勤務時間帯）'!$C$6:$K$35,9,FALSE))</f>
        <v/>
      </c>
      <c r="U308" s="310" t="str">
        <f>IF(U307="","",VLOOKUP(U307,'シフト記号表（勤務時間帯）'!$C$6:$K$35,9,FALSE))</f>
        <v/>
      </c>
      <c r="V308" s="310" t="str">
        <f>IF(V307="","",VLOOKUP(V307,'シフト記号表（勤務時間帯）'!$C$6:$K$35,9,FALSE))</f>
        <v/>
      </c>
      <c r="W308" s="310" t="str">
        <f>IF(W307="","",VLOOKUP(W307,'シフト記号表（勤務時間帯）'!$C$6:$K$35,9,FALSE))</f>
        <v/>
      </c>
      <c r="X308" s="310" t="str">
        <f>IF(X307="","",VLOOKUP(X307,'シフト記号表（勤務時間帯）'!$C$6:$K$35,9,FALSE))</f>
        <v/>
      </c>
      <c r="Y308" s="311" t="str">
        <f>IF(Y307="","",VLOOKUP(Y307,'シフト記号表（勤務時間帯）'!$C$6:$K$35,9,FALSE))</f>
        <v/>
      </c>
      <c r="Z308" s="309" t="str">
        <f>IF(Z307="","",VLOOKUP(Z307,'シフト記号表（勤務時間帯）'!$C$6:$K$35,9,FALSE))</f>
        <v/>
      </c>
      <c r="AA308" s="310" t="str">
        <f>IF(AA307="","",VLOOKUP(AA307,'シフト記号表（勤務時間帯）'!$C$6:$K$35,9,FALSE))</f>
        <v/>
      </c>
      <c r="AB308" s="310" t="str">
        <f>IF(AB307="","",VLOOKUP(AB307,'シフト記号表（勤務時間帯）'!$C$6:$K$35,9,FALSE))</f>
        <v/>
      </c>
      <c r="AC308" s="310" t="str">
        <f>IF(AC307="","",VLOOKUP(AC307,'シフト記号表（勤務時間帯）'!$C$6:$K$35,9,FALSE))</f>
        <v/>
      </c>
      <c r="AD308" s="310" t="str">
        <f>IF(AD307="","",VLOOKUP(AD307,'シフト記号表（勤務時間帯）'!$C$6:$K$35,9,FALSE))</f>
        <v/>
      </c>
      <c r="AE308" s="310" t="str">
        <f>IF(AE307="","",VLOOKUP(AE307,'シフト記号表（勤務時間帯）'!$C$6:$K$35,9,FALSE))</f>
        <v/>
      </c>
      <c r="AF308" s="311" t="str">
        <f>IF(AF307="","",VLOOKUP(AF307,'シフト記号表（勤務時間帯）'!$C$6:$K$35,9,FALSE))</f>
        <v/>
      </c>
      <c r="AG308" s="309" t="str">
        <f>IF(AG307="","",VLOOKUP(AG307,'シフト記号表（勤務時間帯）'!$C$6:$K$35,9,FALSE))</f>
        <v/>
      </c>
      <c r="AH308" s="310" t="str">
        <f>IF(AH307="","",VLOOKUP(AH307,'シフト記号表（勤務時間帯）'!$C$6:$K$35,9,FALSE))</f>
        <v/>
      </c>
      <c r="AI308" s="310" t="str">
        <f>IF(AI307="","",VLOOKUP(AI307,'シフト記号表（勤務時間帯）'!$C$6:$K$35,9,FALSE))</f>
        <v/>
      </c>
      <c r="AJ308" s="310" t="str">
        <f>IF(AJ307="","",VLOOKUP(AJ307,'シフト記号表（勤務時間帯）'!$C$6:$K$35,9,FALSE))</f>
        <v/>
      </c>
      <c r="AK308" s="310" t="str">
        <f>IF(AK307="","",VLOOKUP(AK307,'シフト記号表（勤務時間帯）'!$C$6:$K$35,9,FALSE))</f>
        <v/>
      </c>
      <c r="AL308" s="310" t="str">
        <f>IF(AL307="","",VLOOKUP(AL307,'シフト記号表（勤務時間帯）'!$C$6:$K$35,9,FALSE))</f>
        <v/>
      </c>
      <c r="AM308" s="311" t="str">
        <f>IF(AM307="","",VLOOKUP(AM307,'シフト記号表（勤務時間帯）'!$C$6:$K$35,9,FALSE))</f>
        <v/>
      </c>
      <c r="AN308" s="309" t="str">
        <f>IF(AN307="","",VLOOKUP(AN307,'シフト記号表（勤務時間帯）'!$C$6:$K$35,9,FALSE))</f>
        <v/>
      </c>
      <c r="AO308" s="310" t="str">
        <f>IF(AO307="","",VLOOKUP(AO307,'シフト記号表（勤務時間帯）'!$C$6:$K$35,9,FALSE))</f>
        <v/>
      </c>
      <c r="AP308" s="310" t="str">
        <f>IF(AP307="","",VLOOKUP(AP307,'シフト記号表（勤務時間帯）'!$C$6:$K$35,9,FALSE))</f>
        <v/>
      </c>
      <c r="AQ308" s="310" t="str">
        <f>IF(AQ307="","",VLOOKUP(AQ307,'シフト記号表（勤務時間帯）'!$C$6:$K$35,9,FALSE))</f>
        <v/>
      </c>
      <c r="AR308" s="310" t="str">
        <f>IF(AR307="","",VLOOKUP(AR307,'シフト記号表（勤務時間帯）'!$C$6:$K$35,9,FALSE))</f>
        <v/>
      </c>
      <c r="AS308" s="310" t="str">
        <f>IF(AS307="","",VLOOKUP(AS307,'シフト記号表（勤務時間帯）'!$C$6:$K$35,9,FALSE))</f>
        <v/>
      </c>
      <c r="AT308" s="311" t="str">
        <f>IF(AT307="","",VLOOKUP(AT307,'シフト記号表（勤務時間帯）'!$C$6:$K$35,9,FALSE))</f>
        <v/>
      </c>
      <c r="AU308" s="309" t="str">
        <f>IF(AU307="","",VLOOKUP(AU307,'シフト記号表（勤務時間帯）'!$C$6:$K$35,9,FALSE))</f>
        <v/>
      </c>
      <c r="AV308" s="310" t="str">
        <f>IF(AV307="","",VLOOKUP(AV307,'シフト記号表（勤務時間帯）'!$C$6:$K$35,9,FALSE))</f>
        <v/>
      </c>
      <c r="AW308" s="310" t="str">
        <f>IF(AW307="","",VLOOKUP(AW307,'シフト記号表（勤務時間帯）'!$C$6:$K$35,9,FALSE))</f>
        <v/>
      </c>
      <c r="AX308" s="1009">
        <f>IF($BB$3="４週",SUM(S308:AT308),IF($BB$3="暦月",SUM(S308:AW308),""))</f>
        <v>0</v>
      </c>
      <c r="AY308" s="1010"/>
      <c r="AZ308" s="1011">
        <f>IF($BB$3="４週",AX308/4,IF($BB$3="暦月",'勤務形態一覧表（100名）'!AX308/('勤務形態一覧表（100名）'!$BB$8/7),""))</f>
        <v>0</v>
      </c>
      <c r="BA308" s="1012"/>
      <c r="BB308" s="1060"/>
      <c r="BC308" s="961"/>
      <c r="BD308" s="961"/>
      <c r="BE308" s="961"/>
      <c r="BF308" s="962"/>
    </row>
    <row r="309" spans="2:58" ht="20.25" customHeight="1" x14ac:dyDescent="0.2">
      <c r="B309" s="939"/>
      <c r="C309" s="1048"/>
      <c r="D309" s="1049"/>
      <c r="E309" s="1050"/>
      <c r="F309" s="369">
        <f>C307</f>
        <v>0</v>
      </c>
      <c r="G309" s="1024"/>
      <c r="H309" s="954"/>
      <c r="I309" s="955"/>
      <c r="J309" s="955"/>
      <c r="K309" s="956"/>
      <c r="L309" s="1029"/>
      <c r="M309" s="1030"/>
      <c r="N309" s="1030"/>
      <c r="O309" s="1031"/>
      <c r="P309" s="1013" t="s">
        <v>521</v>
      </c>
      <c r="Q309" s="1014"/>
      <c r="R309" s="1015"/>
      <c r="S309" s="313" t="str">
        <f>IF(S307="","",VLOOKUP(S307,'シフト記号表（勤務時間帯）'!$C$6:$U$35,19,FALSE))</f>
        <v/>
      </c>
      <c r="T309" s="314" t="str">
        <f>IF(T307="","",VLOOKUP(T307,'シフト記号表（勤務時間帯）'!$C$6:$U$35,19,FALSE))</f>
        <v/>
      </c>
      <c r="U309" s="314" t="str">
        <f>IF(U307="","",VLOOKUP(U307,'シフト記号表（勤務時間帯）'!$C$6:$U$35,19,FALSE))</f>
        <v/>
      </c>
      <c r="V309" s="314" t="str">
        <f>IF(V307="","",VLOOKUP(V307,'シフト記号表（勤務時間帯）'!$C$6:$U$35,19,FALSE))</f>
        <v/>
      </c>
      <c r="W309" s="314" t="str">
        <f>IF(W307="","",VLOOKUP(W307,'シフト記号表（勤務時間帯）'!$C$6:$U$35,19,FALSE))</f>
        <v/>
      </c>
      <c r="X309" s="314" t="str">
        <f>IF(X307="","",VLOOKUP(X307,'シフト記号表（勤務時間帯）'!$C$6:$U$35,19,FALSE))</f>
        <v/>
      </c>
      <c r="Y309" s="315" t="str">
        <f>IF(Y307="","",VLOOKUP(Y307,'シフト記号表（勤務時間帯）'!$C$6:$U$35,19,FALSE))</f>
        <v/>
      </c>
      <c r="Z309" s="313" t="str">
        <f>IF(Z307="","",VLOOKUP(Z307,'シフト記号表（勤務時間帯）'!$C$6:$U$35,19,FALSE))</f>
        <v/>
      </c>
      <c r="AA309" s="314" t="str">
        <f>IF(AA307="","",VLOOKUP(AA307,'シフト記号表（勤務時間帯）'!$C$6:$U$35,19,FALSE))</f>
        <v/>
      </c>
      <c r="AB309" s="314" t="str">
        <f>IF(AB307="","",VLOOKUP(AB307,'シフト記号表（勤務時間帯）'!$C$6:$U$35,19,FALSE))</f>
        <v/>
      </c>
      <c r="AC309" s="314" t="str">
        <f>IF(AC307="","",VLOOKUP(AC307,'シフト記号表（勤務時間帯）'!$C$6:$U$35,19,FALSE))</f>
        <v/>
      </c>
      <c r="AD309" s="314" t="str">
        <f>IF(AD307="","",VLOOKUP(AD307,'シフト記号表（勤務時間帯）'!$C$6:$U$35,19,FALSE))</f>
        <v/>
      </c>
      <c r="AE309" s="314" t="str">
        <f>IF(AE307="","",VLOOKUP(AE307,'シフト記号表（勤務時間帯）'!$C$6:$U$35,19,FALSE))</f>
        <v/>
      </c>
      <c r="AF309" s="315" t="str">
        <f>IF(AF307="","",VLOOKUP(AF307,'シフト記号表（勤務時間帯）'!$C$6:$U$35,19,FALSE))</f>
        <v/>
      </c>
      <c r="AG309" s="313" t="str">
        <f>IF(AG307="","",VLOOKUP(AG307,'シフト記号表（勤務時間帯）'!$C$6:$U$35,19,FALSE))</f>
        <v/>
      </c>
      <c r="AH309" s="314" t="str">
        <f>IF(AH307="","",VLOOKUP(AH307,'シフト記号表（勤務時間帯）'!$C$6:$U$35,19,FALSE))</f>
        <v/>
      </c>
      <c r="AI309" s="314" t="str">
        <f>IF(AI307="","",VLOOKUP(AI307,'シフト記号表（勤務時間帯）'!$C$6:$U$35,19,FALSE))</f>
        <v/>
      </c>
      <c r="AJ309" s="314" t="str">
        <f>IF(AJ307="","",VLOOKUP(AJ307,'シフト記号表（勤務時間帯）'!$C$6:$U$35,19,FALSE))</f>
        <v/>
      </c>
      <c r="AK309" s="314" t="str">
        <f>IF(AK307="","",VLOOKUP(AK307,'シフト記号表（勤務時間帯）'!$C$6:$U$35,19,FALSE))</f>
        <v/>
      </c>
      <c r="AL309" s="314" t="str">
        <f>IF(AL307="","",VLOOKUP(AL307,'シフト記号表（勤務時間帯）'!$C$6:$U$35,19,FALSE))</f>
        <v/>
      </c>
      <c r="AM309" s="315" t="str">
        <f>IF(AM307="","",VLOOKUP(AM307,'シフト記号表（勤務時間帯）'!$C$6:$U$35,19,FALSE))</f>
        <v/>
      </c>
      <c r="AN309" s="313" t="str">
        <f>IF(AN307="","",VLOOKUP(AN307,'シフト記号表（勤務時間帯）'!$C$6:$U$35,19,FALSE))</f>
        <v/>
      </c>
      <c r="AO309" s="314" t="str">
        <f>IF(AO307="","",VLOOKUP(AO307,'シフト記号表（勤務時間帯）'!$C$6:$U$35,19,FALSE))</f>
        <v/>
      </c>
      <c r="AP309" s="314" t="str">
        <f>IF(AP307="","",VLOOKUP(AP307,'シフト記号表（勤務時間帯）'!$C$6:$U$35,19,FALSE))</f>
        <v/>
      </c>
      <c r="AQ309" s="314" t="str">
        <f>IF(AQ307="","",VLOOKUP(AQ307,'シフト記号表（勤務時間帯）'!$C$6:$U$35,19,FALSE))</f>
        <v/>
      </c>
      <c r="AR309" s="314" t="str">
        <f>IF(AR307="","",VLOOKUP(AR307,'シフト記号表（勤務時間帯）'!$C$6:$U$35,19,FALSE))</f>
        <v/>
      </c>
      <c r="AS309" s="314" t="str">
        <f>IF(AS307="","",VLOOKUP(AS307,'シフト記号表（勤務時間帯）'!$C$6:$U$35,19,FALSE))</f>
        <v/>
      </c>
      <c r="AT309" s="315" t="str">
        <f>IF(AT307="","",VLOOKUP(AT307,'シフト記号表（勤務時間帯）'!$C$6:$U$35,19,FALSE))</f>
        <v/>
      </c>
      <c r="AU309" s="313" t="str">
        <f>IF(AU307="","",VLOOKUP(AU307,'シフト記号表（勤務時間帯）'!$C$6:$U$35,19,FALSE))</f>
        <v/>
      </c>
      <c r="AV309" s="314" t="str">
        <f>IF(AV307="","",VLOOKUP(AV307,'シフト記号表（勤務時間帯）'!$C$6:$U$35,19,FALSE))</f>
        <v/>
      </c>
      <c r="AW309" s="314" t="str">
        <f>IF(AW307="","",VLOOKUP(AW307,'シフト記号表（勤務時間帯）'!$C$6:$U$35,19,FALSE))</f>
        <v/>
      </c>
      <c r="AX309" s="1016">
        <f>IF($BB$3="４週",SUM(S309:AT309),IF($BB$3="暦月",SUM(S309:AW309),""))</f>
        <v>0</v>
      </c>
      <c r="AY309" s="1017"/>
      <c r="AZ309" s="1018">
        <f>IF($BB$3="４週",AX309/4,IF($BB$3="暦月",'勤務形態一覧表（100名）'!AX309/('勤務形態一覧表（100名）'!$BB$8/7),""))</f>
        <v>0</v>
      </c>
      <c r="BA309" s="1019"/>
      <c r="BB309" s="1061"/>
      <c r="BC309" s="1030"/>
      <c r="BD309" s="1030"/>
      <c r="BE309" s="1030"/>
      <c r="BF309" s="1031"/>
    </row>
    <row r="310" spans="2:58" ht="20.25" customHeight="1" x14ac:dyDescent="0.2">
      <c r="B310" s="939">
        <f>B307+1</f>
        <v>97</v>
      </c>
      <c r="C310" s="1042"/>
      <c r="D310" s="1043"/>
      <c r="E310" s="1044"/>
      <c r="F310" s="316"/>
      <c r="G310" s="1023"/>
      <c r="H310" s="1025"/>
      <c r="I310" s="955"/>
      <c r="J310" s="955"/>
      <c r="K310" s="956"/>
      <c r="L310" s="1026"/>
      <c r="M310" s="1027"/>
      <c r="N310" s="1027"/>
      <c r="O310" s="1028"/>
      <c r="P310" s="1032" t="s">
        <v>779</v>
      </c>
      <c r="Q310" s="1033"/>
      <c r="R310" s="1034"/>
      <c r="S310" s="366"/>
      <c r="T310" s="367"/>
      <c r="U310" s="367"/>
      <c r="V310" s="367"/>
      <c r="W310" s="367"/>
      <c r="X310" s="367"/>
      <c r="Y310" s="368"/>
      <c r="Z310" s="366"/>
      <c r="AA310" s="367"/>
      <c r="AB310" s="367"/>
      <c r="AC310" s="367"/>
      <c r="AD310" s="367"/>
      <c r="AE310" s="367"/>
      <c r="AF310" s="368"/>
      <c r="AG310" s="366"/>
      <c r="AH310" s="367"/>
      <c r="AI310" s="367"/>
      <c r="AJ310" s="367"/>
      <c r="AK310" s="367"/>
      <c r="AL310" s="367"/>
      <c r="AM310" s="368"/>
      <c r="AN310" s="366"/>
      <c r="AO310" s="367"/>
      <c r="AP310" s="367"/>
      <c r="AQ310" s="367"/>
      <c r="AR310" s="367"/>
      <c r="AS310" s="367"/>
      <c r="AT310" s="368"/>
      <c r="AU310" s="366"/>
      <c r="AV310" s="367"/>
      <c r="AW310" s="367"/>
      <c r="AX310" s="1109"/>
      <c r="AY310" s="1110"/>
      <c r="AZ310" s="1111"/>
      <c r="BA310" s="1112"/>
      <c r="BB310" s="1059"/>
      <c r="BC310" s="1027"/>
      <c r="BD310" s="1027"/>
      <c r="BE310" s="1027"/>
      <c r="BF310" s="1028"/>
    </row>
    <row r="311" spans="2:58" ht="20.25" customHeight="1" x14ac:dyDescent="0.2">
      <c r="B311" s="939"/>
      <c r="C311" s="1045"/>
      <c r="D311" s="1046"/>
      <c r="E311" s="1047"/>
      <c r="F311" s="308"/>
      <c r="G311" s="950"/>
      <c r="H311" s="954"/>
      <c r="I311" s="955"/>
      <c r="J311" s="955"/>
      <c r="K311" s="956"/>
      <c r="L311" s="960"/>
      <c r="M311" s="961"/>
      <c r="N311" s="961"/>
      <c r="O311" s="962"/>
      <c r="P311" s="1006" t="s">
        <v>520</v>
      </c>
      <c r="Q311" s="1007"/>
      <c r="R311" s="1008"/>
      <c r="S311" s="309" t="str">
        <f>IF(S310="","",VLOOKUP(S310,'シフト記号表（勤務時間帯）'!$C$6:$K$35,9,FALSE))</f>
        <v/>
      </c>
      <c r="T311" s="310" t="str">
        <f>IF(T310="","",VLOOKUP(T310,'シフト記号表（勤務時間帯）'!$C$6:$K$35,9,FALSE))</f>
        <v/>
      </c>
      <c r="U311" s="310" t="str">
        <f>IF(U310="","",VLOOKUP(U310,'シフト記号表（勤務時間帯）'!$C$6:$K$35,9,FALSE))</f>
        <v/>
      </c>
      <c r="V311" s="310" t="str">
        <f>IF(V310="","",VLOOKUP(V310,'シフト記号表（勤務時間帯）'!$C$6:$K$35,9,FALSE))</f>
        <v/>
      </c>
      <c r="W311" s="310" t="str">
        <f>IF(W310="","",VLOOKUP(W310,'シフト記号表（勤務時間帯）'!$C$6:$K$35,9,FALSE))</f>
        <v/>
      </c>
      <c r="X311" s="310" t="str">
        <f>IF(X310="","",VLOOKUP(X310,'シフト記号表（勤務時間帯）'!$C$6:$K$35,9,FALSE))</f>
        <v/>
      </c>
      <c r="Y311" s="311" t="str">
        <f>IF(Y310="","",VLOOKUP(Y310,'シフト記号表（勤務時間帯）'!$C$6:$K$35,9,FALSE))</f>
        <v/>
      </c>
      <c r="Z311" s="309" t="str">
        <f>IF(Z310="","",VLOOKUP(Z310,'シフト記号表（勤務時間帯）'!$C$6:$K$35,9,FALSE))</f>
        <v/>
      </c>
      <c r="AA311" s="310" t="str">
        <f>IF(AA310="","",VLOOKUP(AA310,'シフト記号表（勤務時間帯）'!$C$6:$K$35,9,FALSE))</f>
        <v/>
      </c>
      <c r="AB311" s="310" t="str">
        <f>IF(AB310="","",VLOOKUP(AB310,'シフト記号表（勤務時間帯）'!$C$6:$K$35,9,FALSE))</f>
        <v/>
      </c>
      <c r="AC311" s="310" t="str">
        <f>IF(AC310="","",VLOOKUP(AC310,'シフト記号表（勤務時間帯）'!$C$6:$K$35,9,FALSE))</f>
        <v/>
      </c>
      <c r="AD311" s="310" t="str">
        <f>IF(AD310="","",VLOOKUP(AD310,'シフト記号表（勤務時間帯）'!$C$6:$K$35,9,FALSE))</f>
        <v/>
      </c>
      <c r="AE311" s="310" t="str">
        <f>IF(AE310="","",VLOOKUP(AE310,'シフト記号表（勤務時間帯）'!$C$6:$K$35,9,FALSE))</f>
        <v/>
      </c>
      <c r="AF311" s="311" t="str">
        <f>IF(AF310="","",VLOOKUP(AF310,'シフト記号表（勤務時間帯）'!$C$6:$K$35,9,FALSE))</f>
        <v/>
      </c>
      <c r="AG311" s="309" t="str">
        <f>IF(AG310="","",VLOOKUP(AG310,'シフト記号表（勤務時間帯）'!$C$6:$K$35,9,FALSE))</f>
        <v/>
      </c>
      <c r="AH311" s="310" t="str">
        <f>IF(AH310="","",VLOOKUP(AH310,'シフト記号表（勤務時間帯）'!$C$6:$K$35,9,FALSE))</f>
        <v/>
      </c>
      <c r="AI311" s="310" t="str">
        <f>IF(AI310="","",VLOOKUP(AI310,'シフト記号表（勤務時間帯）'!$C$6:$K$35,9,FALSE))</f>
        <v/>
      </c>
      <c r="AJ311" s="310" t="str">
        <f>IF(AJ310="","",VLOOKUP(AJ310,'シフト記号表（勤務時間帯）'!$C$6:$K$35,9,FALSE))</f>
        <v/>
      </c>
      <c r="AK311" s="310" t="str">
        <f>IF(AK310="","",VLOOKUP(AK310,'シフト記号表（勤務時間帯）'!$C$6:$K$35,9,FALSE))</f>
        <v/>
      </c>
      <c r="AL311" s="310" t="str">
        <f>IF(AL310="","",VLOOKUP(AL310,'シフト記号表（勤務時間帯）'!$C$6:$K$35,9,FALSE))</f>
        <v/>
      </c>
      <c r="AM311" s="311" t="str">
        <f>IF(AM310="","",VLOOKUP(AM310,'シフト記号表（勤務時間帯）'!$C$6:$K$35,9,FALSE))</f>
        <v/>
      </c>
      <c r="AN311" s="309" t="str">
        <f>IF(AN310="","",VLOOKUP(AN310,'シフト記号表（勤務時間帯）'!$C$6:$K$35,9,FALSE))</f>
        <v/>
      </c>
      <c r="AO311" s="310" t="str">
        <f>IF(AO310="","",VLOOKUP(AO310,'シフト記号表（勤務時間帯）'!$C$6:$K$35,9,FALSE))</f>
        <v/>
      </c>
      <c r="AP311" s="310" t="str">
        <f>IF(AP310="","",VLOOKUP(AP310,'シフト記号表（勤務時間帯）'!$C$6:$K$35,9,FALSE))</f>
        <v/>
      </c>
      <c r="AQ311" s="310" t="str">
        <f>IF(AQ310="","",VLOOKUP(AQ310,'シフト記号表（勤務時間帯）'!$C$6:$K$35,9,FALSE))</f>
        <v/>
      </c>
      <c r="AR311" s="310" t="str">
        <f>IF(AR310="","",VLOOKUP(AR310,'シフト記号表（勤務時間帯）'!$C$6:$K$35,9,FALSE))</f>
        <v/>
      </c>
      <c r="AS311" s="310" t="str">
        <f>IF(AS310="","",VLOOKUP(AS310,'シフト記号表（勤務時間帯）'!$C$6:$K$35,9,FALSE))</f>
        <v/>
      </c>
      <c r="AT311" s="311" t="str">
        <f>IF(AT310="","",VLOOKUP(AT310,'シフト記号表（勤務時間帯）'!$C$6:$K$35,9,FALSE))</f>
        <v/>
      </c>
      <c r="AU311" s="309" t="str">
        <f>IF(AU310="","",VLOOKUP(AU310,'シフト記号表（勤務時間帯）'!$C$6:$K$35,9,FALSE))</f>
        <v/>
      </c>
      <c r="AV311" s="310" t="str">
        <f>IF(AV310="","",VLOOKUP(AV310,'シフト記号表（勤務時間帯）'!$C$6:$K$35,9,FALSE))</f>
        <v/>
      </c>
      <c r="AW311" s="310" t="str">
        <f>IF(AW310="","",VLOOKUP(AW310,'シフト記号表（勤務時間帯）'!$C$6:$K$35,9,FALSE))</f>
        <v/>
      </c>
      <c r="AX311" s="1009">
        <f>IF($BB$3="４週",SUM(S311:AT311),IF($BB$3="暦月",SUM(S311:AW311),""))</f>
        <v>0</v>
      </c>
      <c r="AY311" s="1010"/>
      <c r="AZ311" s="1011">
        <f>IF($BB$3="４週",AX311/4,IF($BB$3="暦月",'勤務形態一覧表（100名）'!AX311/('勤務形態一覧表（100名）'!$BB$8/7),""))</f>
        <v>0</v>
      </c>
      <c r="BA311" s="1012"/>
      <c r="BB311" s="1060"/>
      <c r="BC311" s="961"/>
      <c r="BD311" s="961"/>
      <c r="BE311" s="961"/>
      <c r="BF311" s="962"/>
    </row>
    <row r="312" spans="2:58" ht="20.25" customHeight="1" x14ac:dyDescent="0.2">
      <c r="B312" s="939"/>
      <c r="C312" s="1048"/>
      <c r="D312" s="1049"/>
      <c r="E312" s="1050"/>
      <c r="F312" s="369">
        <f>C310</f>
        <v>0</v>
      </c>
      <c r="G312" s="1024"/>
      <c r="H312" s="954"/>
      <c r="I312" s="955"/>
      <c r="J312" s="955"/>
      <c r="K312" s="956"/>
      <c r="L312" s="1029"/>
      <c r="M312" s="1030"/>
      <c r="N312" s="1030"/>
      <c r="O312" s="1031"/>
      <c r="P312" s="1013" t="s">
        <v>521</v>
      </c>
      <c r="Q312" s="1014"/>
      <c r="R312" s="1015"/>
      <c r="S312" s="313" t="str">
        <f>IF(S310="","",VLOOKUP(S310,'シフト記号表（勤務時間帯）'!$C$6:$U$35,19,FALSE))</f>
        <v/>
      </c>
      <c r="T312" s="314" t="str">
        <f>IF(T310="","",VLOOKUP(T310,'シフト記号表（勤務時間帯）'!$C$6:$U$35,19,FALSE))</f>
        <v/>
      </c>
      <c r="U312" s="314" t="str">
        <f>IF(U310="","",VLOOKUP(U310,'シフト記号表（勤務時間帯）'!$C$6:$U$35,19,FALSE))</f>
        <v/>
      </c>
      <c r="V312" s="314" t="str">
        <f>IF(V310="","",VLOOKUP(V310,'シフト記号表（勤務時間帯）'!$C$6:$U$35,19,FALSE))</f>
        <v/>
      </c>
      <c r="W312" s="314" t="str">
        <f>IF(W310="","",VLOOKUP(W310,'シフト記号表（勤務時間帯）'!$C$6:$U$35,19,FALSE))</f>
        <v/>
      </c>
      <c r="X312" s="314" t="str">
        <f>IF(X310="","",VLOOKUP(X310,'シフト記号表（勤務時間帯）'!$C$6:$U$35,19,FALSE))</f>
        <v/>
      </c>
      <c r="Y312" s="315" t="str">
        <f>IF(Y310="","",VLOOKUP(Y310,'シフト記号表（勤務時間帯）'!$C$6:$U$35,19,FALSE))</f>
        <v/>
      </c>
      <c r="Z312" s="313" t="str">
        <f>IF(Z310="","",VLOOKUP(Z310,'シフト記号表（勤務時間帯）'!$C$6:$U$35,19,FALSE))</f>
        <v/>
      </c>
      <c r="AA312" s="314" t="str">
        <f>IF(AA310="","",VLOOKUP(AA310,'シフト記号表（勤務時間帯）'!$C$6:$U$35,19,FALSE))</f>
        <v/>
      </c>
      <c r="AB312" s="314" t="str">
        <f>IF(AB310="","",VLOOKUP(AB310,'シフト記号表（勤務時間帯）'!$C$6:$U$35,19,FALSE))</f>
        <v/>
      </c>
      <c r="AC312" s="314" t="str">
        <f>IF(AC310="","",VLOOKUP(AC310,'シフト記号表（勤務時間帯）'!$C$6:$U$35,19,FALSE))</f>
        <v/>
      </c>
      <c r="AD312" s="314" t="str">
        <f>IF(AD310="","",VLOOKUP(AD310,'シフト記号表（勤務時間帯）'!$C$6:$U$35,19,FALSE))</f>
        <v/>
      </c>
      <c r="AE312" s="314" t="str">
        <f>IF(AE310="","",VLOOKUP(AE310,'シフト記号表（勤務時間帯）'!$C$6:$U$35,19,FALSE))</f>
        <v/>
      </c>
      <c r="AF312" s="315" t="str">
        <f>IF(AF310="","",VLOOKUP(AF310,'シフト記号表（勤務時間帯）'!$C$6:$U$35,19,FALSE))</f>
        <v/>
      </c>
      <c r="AG312" s="313" t="str">
        <f>IF(AG310="","",VLOOKUP(AG310,'シフト記号表（勤務時間帯）'!$C$6:$U$35,19,FALSE))</f>
        <v/>
      </c>
      <c r="AH312" s="314" t="str">
        <f>IF(AH310="","",VLOOKUP(AH310,'シフト記号表（勤務時間帯）'!$C$6:$U$35,19,FALSE))</f>
        <v/>
      </c>
      <c r="AI312" s="314" t="str">
        <f>IF(AI310="","",VLOOKUP(AI310,'シフト記号表（勤務時間帯）'!$C$6:$U$35,19,FALSE))</f>
        <v/>
      </c>
      <c r="AJ312" s="314" t="str">
        <f>IF(AJ310="","",VLOOKUP(AJ310,'シフト記号表（勤務時間帯）'!$C$6:$U$35,19,FALSE))</f>
        <v/>
      </c>
      <c r="AK312" s="314" t="str">
        <f>IF(AK310="","",VLOOKUP(AK310,'シフト記号表（勤務時間帯）'!$C$6:$U$35,19,FALSE))</f>
        <v/>
      </c>
      <c r="AL312" s="314" t="str">
        <f>IF(AL310="","",VLOOKUP(AL310,'シフト記号表（勤務時間帯）'!$C$6:$U$35,19,FALSE))</f>
        <v/>
      </c>
      <c r="AM312" s="315" t="str">
        <f>IF(AM310="","",VLOOKUP(AM310,'シフト記号表（勤務時間帯）'!$C$6:$U$35,19,FALSE))</f>
        <v/>
      </c>
      <c r="AN312" s="313" t="str">
        <f>IF(AN310="","",VLOOKUP(AN310,'シフト記号表（勤務時間帯）'!$C$6:$U$35,19,FALSE))</f>
        <v/>
      </c>
      <c r="AO312" s="314" t="str">
        <f>IF(AO310="","",VLOOKUP(AO310,'シフト記号表（勤務時間帯）'!$C$6:$U$35,19,FALSE))</f>
        <v/>
      </c>
      <c r="AP312" s="314" t="str">
        <f>IF(AP310="","",VLOOKUP(AP310,'シフト記号表（勤務時間帯）'!$C$6:$U$35,19,FALSE))</f>
        <v/>
      </c>
      <c r="AQ312" s="314" t="str">
        <f>IF(AQ310="","",VLOOKUP(AQ310,'シフト記号表（勤務時間帯）'!$C$6:$U$35,19,FALSE))</f>
        <v/>
      </c>
      <c r="AR312" s="314" t="str">
        <f>IF(AR310="","",VLOOKUP(AR310,'シフト記号表（勤務時間帯）'!$C$6:$U$35,19,FALSE))</f>
        <v/>
      </c>
      <c r="AS312" s="314" t="str">
        <f>IF(AS310="","",VLOOKUP(AS310,'シフト記号表（勤務時間帯）'!$C$6:$U$35,19,FALSE))</f>
        <v/>
      </c>
      <c r="AT312" s="315" t="str">
        <f>IF(AT310="","",VLOOKUP(AT310,'シフト記号表（勤務時間帯）'!$C$6:$U$35,19,FALSE))</f>
        <v/>
      </c>
      <c r="AU312" s="313" t="str">
        <f>IF(AU310="","",VLOOKUP(AU310,'シフト記号表（勤務時間帯）'!$C$6:$U$35,19,FALSE))</f>
        <v/>
      </c>
      <c r="AV312" s="314" t="str">
        <f>IF(AV310="","",VLOOKUP(AV310,'シフト記号表（勤務時間帯）'!$C$6:$U$35,19,FALSE))</f>
        <v/>
      </c>
      <c r="AW312" s="314" t="str">
        <f>IF(AW310="","",VLOOKUP(AW310,'シフト記号表（勤務時間帯）'!$C$6:$U$35,19,FALSE))</f>
        <v/>
      </c>
      <c r="AX312" s="1016">
        <f>IF($BB$3="４週",SUM(S312:AT312),IF($BB$3="暦月",SUM(S312:AW312),""))</f>
        <v>0</v>
      </c>
      <c r="AY312" s="1017"/>
      <c r="AZ312" s="1018">
        <f>IF($BB$3="４週",AX312/4,IF($BB$3="暦月",'勤務形態一覧表（100名）'!AX312/('勤務形態一覧表（100名）'!$BB$8/7),""))</f>
        <v>0</v>
      </c>
      <c r="BA312" s="1019"/>
      <c r="BB312" s="1061"/>
      <c r="BC312" s="1030"/>
      <c r="BD312" s="1030"/>
      <c r="BE312" s="1030"/>
      <c r="BF312" s="1031"/>
    </row>
    <row r="313" spans="2:58" ht="20.25" customHeight="1" x14ac:dyDescent="0.2">
      <c r="B313" s="939">
        <f>B310+1</f>
        <v>98</v>
      </c>
      <c r="C313" s="1042"/>
      <c r="D313" s="1043"/>
      <c r="E313" s="1044"/>
      <c r="F313" s="316"/>
      <c r="G313" s="1023"/>
      <c r="H313" s="1025"/>
      <c r="I313" s="955"/>
      <c r="J313" s="955"/>
      <c r="K313" s="956"/>
      <c r="L313" s="1026"/>
      <c r="M313" s="1027"/>
      <c r="N313" s="1027"/>
      <c r="O313" s="1028"/>
      <c r="P313" s="1032" t="s">
        <v>779</v>
      </c>
      <c r="Q313" s="1033"/>
      <c r="R313" s="1034"/>
      <c r="S313" s="366"/>
      <c r="T313" s="367"/>
      <c r="U313" s="367"/>
      <c r="V313" s="367"/>
      <c r="W313" s="367"/>
      <c r="X313" s="367"/>
      <c r="Y313" s="368"/>
      <c r="Z313" s="366"/>
      <c r="AA313" s="367"/>
      <c r="AB313" s="367"/>
      <c r="AC313" s="367"/>
      <c r="AD313" s="367"/>
      <c r="AE313" s="367"/>
      <c r="AF313" s="368"/>
      <c r="AG313" s="366"/>
      <c r="AH313" s="367"/>
      <c r="AI313" s="367"/>
      <c r="AJ313" s="367"/>
      <c r="AK313" s="367"/>
      <c r="AL313" s="367"/>
      <c r="AM313" s="368"/>
      <c r="AN313" s="366"/>
      <c r="AO313" s="367"/>
      <c r="AP313" s="367"/>
      <c r="AQ313" s="367"/>
      <c r="AR313" s="367"/>
      <c r="AS313" s="367"/>
      <c r="AT313" s="368"/>
      <c r="AU313" s="366"/>
      <c r="AV313" s="367"/>
      <c r="AW313" s="367"/>
      <c r="AX313" s="1109"/>
      <c r="AY313" s="1110"/>
      <c r="AZ313" s="1111"/>
      <c r="BA313" s="1112"/>
      <c r="BB313" s="1059"/>
      <c r="BC313" s="1027"/>
      <c r="BD313" s="1027"/>
      <c r="BE313" s="1027"/>
      <c r="BF313" s="1028"/>
    </row>
    <row r="314" spans="2:58" ht="20.25" customHeight="1" x14ac:dyDescent="0.2">
      <c r="B314" s="939"/>
      <c r="C314" s="1045"/>
      <c r="D314" s="1046"/>
      <c r="E314" s="1047"/>
      <c r="F314" s="308"/>
      <c r="G314" s="950"/>
      <c r="H314" s="954"/>
      <c r="I314" s="955"/>
      <c r="J314" s="955"/>
      <c r="K314" s="956"/>
      <c r="L314" s="960"/>
      <c r="M314" s="961"/>
      <c r="N314" s="961"/>
      <c r="O314" s="962"/>
      <c r="P314" s="1006" t="s">
        <v>520</v>
      </c>
      <c r="Q314" s="1007"/>
      <c r="R314" s="1008"/>
      <c r="S314" s="309" t="str">
        <f>IF(S313="","",VLOOKUP(S313,'シフト記号表（勤務時間帯）'!$C$6:$K$35,9,FALSE))</f>
        <v/>
      </c>
      <c r="T314" s="310" t="str">
        <f>IF(T313="","",VLOOKUP(T313,'シフト記号表（勤務時間帯）'!$C$6:$K$35,9,FALSE))</f>
        <v/>
      </c>
      <c r="U314" s="310" t="str">
        <f>IF(U313="","",VLOOKUP(U313,'シフト記号表（勤務時間帯）'!$C$6:$K$35,9,FALSE))</f>
        <v/>
      </c>
      <c r="V314" s="310" t="str">
        <f>IF(V313="","",VLOOKUP(V313,'シフト記号表（勤務時間帯）'!$C$6:$K$35,9,FALSE))</f>
        <v/>
      </c>
      <c r="W314" s="310" t="str">
        <f>IF(W313="","",VLOOKUP(W313,'シフト記号表（勤務時間帯）'!$C$6:$K$35,9,FALSE))</f>
        <v/>
      </c>
      <c r="X314" s="310" t="str">
        <f>IF(X313="","",VLOOKUP(X313,'シフト記号表（勤務時間帯）'!$C$6:$K$35,9,FALSE))</f>
        <v/>
      </c>
      <c r="Y314" s="311" t="str">
        <f>IF(Y313="","",VLOOKUP(Y313,'シフト記号表（勤務時間帯）'!$C$6:$K$35,9,FALSE))</f>
        <v/>
      </c>
      <c r="Z314" s="309" t="str">
        <f>IF(Z313="","",VLOOKUP(Z313,'シフト記号表（勤務時間帯）'!$C$6:$K$35,9,FALSE))</f>
        <v/>
      </c>
      <c r="AA314" s="310" t="str">
        <f>IF(AA313="","",VLOOKUP(AA313,'シフト記号表（勤務時間帯）'!$C$6:$K$35,9,FALSE))</f>
        <v/>
      </c>
      <c r="AB314" s="310" t="str">
        <f>IF(AB313="","",VLOOKUP(AB313,'シフト記号表（勤務時間帯）'!$C$6:$K$35,9,FALSE))</f>
        <v/>
      </c>
      <c r="AC314" s="310" t="str">
        <f>IF(AC313="","",VLOOKUP(AC313,'シフト記号表（勤務時間帯）'!$C$6:$K$35,9,FALSE))</f>
        <v/>
      </c>
      <c r="AD314" s="310" t="str">
        <f>IF(AD313="","",VLOOKUP(AD313,'シフト記号表（勤務時間帯）'!$C$6:$K$35,9,FALSE))</f>
        <v/>
      </c>
      <c r="AE314" s="310" t="str">
        <f>IF(AE313="","",VLOOKUP(AE313,'シフト記号表（勤務時間帯）'!$C$6:$K$35,9,FALSE))</f>
        <v/>
      </c>
      <c r="AF314" s="311" t="str">
        <f>IF(AF313="","",VLOOKUP(AF313,'シフト記号表（勤務時間帯）'!$C$6:$K$35,9,FALSE))</f>
        <v/>
      </c>
      <c r="AG314" s="309" t="str">
        <f>IF(AG313="","",VLOOKUP(AG313,'シフト記号表（勤務時間帯）'!$C$6:$K$35,9,FALSE))</f>
        <v/>
      </c>
      <c r="AH314" s="310" t="str">
        <f>IF(AH313="","",VLOOKUP(AH313,'シフト記号表（勤務時間帯）'!$C$6:$K$35,9,FALSE))</f>
        <v/>
      </c>
      <c r="AI314" s="310" t="str">
        <f>IF(AI313="","",VLOOKUP(AI313,'シフト記号表（勤務時間帯）'!$C$6:$K$35,9,FALSE))</f>
        <v/>
      </c>
      <c r="AJ314" s="310" t="str">
        <f>IF(AJ313="","",VLOOKUP(AJ313,'シフト記号表（勤務時間帯）'!$C$6:$K$35,9,FALSE))</f>
        <v/>
      </c>
      <c r="AK314" s="310" t="str">
        <f>IF(AK313="","",VLOOKUP(AK313,'シフト記号表（勤務時間帯）'!$C$6:$K$35,9,FALSE))</f>
        <v/>
      </c>
      <c r="AL314" s="310" t="str">
        <f>IF(AL313="","",VLOOKUP(AL313,'シフト記号表（勤務時間帯）'!$C$6:$K$35,9,FALSE))</f>
        <v/>
      </c>
      <c r="AM314" s="311" t="str">
        <f>IF(AM313="","",VLOOKUP(AM313,'シフト記号表（勤務時間帯）'!$C$6:$K$35,9,FALSE))</f>
        <v/>
      </c>
      <c r="AN314" s="309" t="str">
        <f>IF(AN313="","",VLOOKUP(AN313,'シフト記号表（勤務時間帯）'!$C$6:$K$35,9,FALSE))</f>
        <v/>
      </c>
      <c r="AO314" s="310" t="str">
        <f>IF(AO313="","",VLOOKUP(AO313,'シフト記号表（勤務時間帯）'!$C$6:$K$35,9,FALSE))</f>
        <v/>
      </c>
      <c r="AP314" s="310" t="str">
        <f>IF(AP313="","",VLOOKUP(AP313,'シフト記号表（勤務時間帯）'!$C$6:$K$35,9,FALSE))</f>
        <v/>
      </c>
      <c r="AQ314" s="310" t="str">
        <f>IF(AQ313="","",VLOOKUP(AQ313,'シフト記号表（勤務時間帯）'!$C$6:$K$35,9,FALSE))</f>
        <v/>
      </c>
      <c r="AR314" s="310" t="str">
        <f>IF(AR313="","",VLOOKUP(AR313,'シフト記号表（勤務時間帯）'!$C$6:$K$35,9,FALSE))</f>
        <v/>
      </c>
      <c r="AS314" s="310" t="str">
        <f>IF(AS313="","",VLOOKUP(AS313,'シフト記号表（勤務時間帯）'!$C$6:$K$35,9,FALSE))</f>
        <v/>
      </c>
      <c r="AT314" s="311" t="str">
        <f>IF(AT313="","",VLOOKUP(AT313,'シフト記号表（勤務時間帯）'!$C$6:$K$35,9,FALSE))</f>
        <v/>
      </c>
      <c r="AU314" s="309" t="str">
        <f>IF(AU313="","",VLOOKUP(AU313,'シフト記号表（勤務時間帯）'!$C$6:$K$35,9,FALSE))</f>
        <v/>
      </c>
      <c r="AV314" s="310" t="str">
        <f>IF(AV313="","",VLOOKUP(AV313,'シフト記号表（勤務時間帯）'!$C$6:$K$35,9,FALSE))</f>
        <v/>
      </c>
      <c r="AW314" s="310" t="str">
        <f>IF(AW313="","",VLOOKUP(AW313,'シフト記号表（勤務時間帯）'!$C$6:$K$35,9,FALSE))</f>
        <v/>
      </c>
      <c r="AX314" s="1009">
        <f>IF($BB$3="４週",SUM(S314:AT314),IF($BB$3="暦月",SUM(S314:AW314),""))</f>
        <v>0</v>
      </c>
      <c r="AY314" s="1010"/>
      <c r="AZ314" s="1011">
        <f>IF($BB$3="４週",AX314/4,IF($BB$3="暦月",'勤務形態一覧表（100名）'!AX314/('勤務形態一覧表（100名）'!$BB$8/7),""))</f>
        <v>0</v>
      </c>
      <c r="BA314" s="1012"/>
      <c r="BB314" s="1060"/>
      <c r="BC314" s="961"/>
      <c r="BD314" s="961"/>
      <c r="BE314" s="961"/>
      <c r="BF314" s="962"/>
    </row>
    <row r="315" spans="2:58" ht="20.25" customHeight="1" x14ac:dyDescent="0.2">
      <c r="B315" s="939"/>
      <c r="C315" s="1048"/>
      <c r="D315" s="1049"/>
      <c r="E315" s="1050"/>
      <c r="F315" s="369">
        <f>C313</f>
        <v>0</v>
      </c>
      <c r="G315" s="1024"/>
      <c r="H315" s="954"/>
      <c r="I315" s="955"/>
      <c r="J315" s="955"/>
      <c r="K315" s="956"/>
      <c r="L315" s="1029"/>
      <c r="M315" s="1030"/>
      <c r="N315" s="1030"/>
      <c r="O315" s="1031"/>
      <c r="P315" s="1013" t="s">
        <v>521</v>
      </c>
      <c r="Q315" s="1014"/>
      <c r="R315" s="1015"/>
      <c r="S315" s="313" t="str">
        <f>IF(S313="","",VLOOKUP(S313,'シフト記号表（勤務時間帯）'!$C$6:$U$35,19,FALSE))</f>
        <v/>
      </c>
      <c r="T315" s="314" t="str">
        <f>IF(T313="","",VLOOKUP(T313,'シフト記号表（勤務時間帯）'!$C$6:$U$35,19,FALSE))</f>
        <v/>
      </c>
      <c r="U315" s="314" t="str">
        <f>IF(U313="","",VLOOKUP(U313,'シフト記号表（勤務時間帯）'!$C$6:$U$35,19,FALSE))</f>
        <v/>
      </c>
      <c r="V315" s="314" t="str">
        <f>IF(V313="","",VLOOKUP(V313,'シフト記号表（勤務時間帯）'!$C$6:$U$35,19,FALSE))</f>
        <v/>
      </c>
      <c r="W315" s="314" t="str">
        <f>IF(W313="","",VLOOKUP(W313,'シフト記号表（勤務時間帯）'!$C$6:$U$35,19,FALSE))</f>
        <v/>
      </c>
      <c r="X315" s="314" t="str">
        <f>IF(X313="","",VLOOKUP(X313,'シフト記号表（勤務時間帯）'!$C$6:$U$35,19,FALSE))</f>
        <v/>
      </c>
      <c r="Y315" s="315" t="str">
        <f>IF(Y313="","",VLOOKUP(Y313,'シフト記号表（勤務時間帯）'!$C$6:$U$35,19,FALSE))</f>
        <v/>
      </c>
      <c r="Z315" s="313" t="str">
        <f>IF(Z313="","",VLOOKUP(Z313,'シフト記号表（勤務時間帯）'!$C$6:$U$35,19,FALSE))</f>
        <v/>
      </c>
      <c r="AA315" s="314" t="str">
        <f>IF(AA313="","",VLOOKUP(AA313,'シフト記号表（勤務時間帯）'!$C$6:$U$35,19,FALSE))</f>
        <v/>
      </c>
      <c r="AB315" s="314" t="str">
        <f>IF(AB313="","",VLOOKUP(AB313,'シフト記号表（勤務時間帯）'!$C$6:$U$35,19,FALSE))</f>
        <v/>
      </c>
      <c r="AC315" s="314" t="str">
        <f>IF(AC313="","",VLOOKUP(AC313,'シフト記号表（勤務時間帯）'!$C$6:$U$35,19,FALSE))</f>
        <v/>
      </c>
      <c r="AD315" s="314" t="str">
        <f>IF(AD313="","",VLOOKUP(AD313,'シフト記号表（勤務時間帯）'!$C$6:$U$35,19,FALSE))</f>
        <v/>
      </c>
      <c r="AE315" s="314" t="str">
        <f>IF(AE313="","",VLOOKUP(AE313,'シフト記号表（勤務時間帯）'!$C$6:$U$35,19,FALSE))</f>
        <v/>
      </c>
      <c r="AF315" s="315" t="str">
        <f>IF(AF313="","",VLOOKUP(AF313,'シフト記号表（勤務時間帯）'!$C$6:$U$35,19,FALSE))</f>
        <v/>
      </c>
      <c r="AG315" s="313" t="str">
        <f>IF(AG313="","",VLOOKUP(AG313,'シフト記号表（勤務時間帯）'!$C$6:$U$35,19,FALSE))</f>
        <v/>
      </c>
      <c r="AH315" s="314" t="str">
        <f>IF(AH313="","",VLOOKUP(AH313,'シフト記号表（勤務時間帯）'!$C$6:$U$35,19,FALSE))</f>
        <v/>
      </c>
      <c r="AI315" s="314" t="str">
        <f>IF(AI313="","",VLOOKUP(AI313,'シフト記号表（勤務時間帯）'!$C$6:$U$35,19,FALSE))</f>
        <v/>
      </c>
      <c r="AJ315" s="314" t="str">
        <f>IF(AJ313="","",VLOOKUP(AJ313,'シフト記号表（勤務時間帯）'!$C$6:$U$35,19,FALSE))</f>
        <v/>
      </c>
      <c r="AK315" s="314" t="str">
        <f>IF(AK313="","",VLOOKUP(AK313,'シフト記号表（勤務時間帯）'!$C$6:$U$35,19,FALSE))</f>
        <v/>
      </c>
      <c r="AL315" s="314" t="str">
        <f>IF(AL313="","",VLOOKUP(AL313,'シフト記号表（勤務時間帯）'!$C$6:$U$35,19,FALSE))</f>
        <v/>
      </c>
      <c r="AM315" s="315" t="str">
        <f>IF(AM313="","",VLOOKUP(AM313,'シフト記号表（勤務時間帯）'!$C$6:$U$35,19,FALSE))</f>
        <v/>
      </c>
      <c r="AN315" s="313" t="str">
        <f>IF(AN313="","",VLOOKUP(AN313,'シフト記号表（勤務時間帯）'!$C$6:$U$35,19,FALSE))</f>
        <v/>
      </c>
      <c r="AO315" s="314" t="str">
        <f>IF(AO313="","",VLOOKUP(AO313,'シフト記号表（勤務時間帯）'!$C$6:$U$35,19,FALSE))</f>
        <v/>
      </c>
      <c r="AP315" s="314" t="str">
        <f>IF(AP313="","",VLOOKUP(AP313,'シフト記号表（勤務時間帯）'!$C$6:$U$35,19,FALSE))</f>
        <v/>
      </c>
      <c r="AQ315" s="314" t="str">
        <f>IF(AQ313="","",VLOOKUP(AQ313,'シフト記号表（勤務時間帯）'!$C$6:$U$35,19,FALSE))</f>
        <v/>
      </c>
      <c r="AR315" s="314" t="str">
        <f>IF(AR313="","",VLOOKUP(AR313,'シフト記号表（勤務時間帯）'!$C$6:$U$35,19,FALSE))</f>
        <v/>
      </c>
      <c r="AS315" s="314" t="str">
        <f>IF(AS313="","",VLOOKUP(AS313,'シフト記号表（勤務時間帯）'!$C$6:$U$35,19,FALSE))</f>
        <v/>
      </c>
      <c r="AT315" s="315" t="str">
        <f>IF(AT313="","",VLOOKUP(AT313,'シフト記号表（勤務時間帯）'!$C$6:$U$35,19,FALSE))</f>
        <v/>
      </c>
      <c r="AU315" s="313" t="str">
        <f>IF(AU313="","",VLOOKUP(AU313,'シフト記号表（勤務時間帯）'!$C$6:$U$35,19,FALSE))</f>
        <v/>
      </c>
      <c r="AV315" s="314" t="str">
        <f>IF(AV313="","",VLOOKUP(AV313,'シフト記号表（勤務時間帯）'!$C$6:$U$35,19,FALSE))</f>
        <v/>
      </c>
      <c r="AW315" s="314" t="str">
        <f>IF(AW313="","",VLOOKUP(AW313,'シフト記号表（勤務時間帯）'!$C$6:$U$35,19,FALSE))</f>
        <v/>
      </c>
      <c r="AX315" s="1016">
        <f>IF($BB$3="４週",SUM(S315:AT315),IF($BB$3="暦月",SUM(S315:AW315),""))</f>
        <v>0</v>
      </c>
      <c r="AY315" s="1017"/>
      <c r="AZ315" s="1018">
        <f>IF($BB$3="４週",AX315/4,IF($BB$3="暦月",'勤務形態一覧表（100名）'!AX315/('勤務形態一覧表（100名）'!$BB$8/7),""))</f>
        <v>0</v>
      </c>
      <c r="BA315" s="1019"/>
      <c r="BB315" s="1061"/>
      <c r="BC315" s="1030"/>
      <c r="BD315" s="1030"/>
      <c r="BE315" s="1030"/>
      <c r="BF315" s="1031"/>
    </row>
    <row r="316" spans="2:58" ht="20.25" customHeight="1" x14ac:dyDescent="0.2">
      <c r="B316" s="939">
        <f>B313+1</f>
        <v>99</v>
      </c>
      <c r="C316" s="1042"/>
      <c r="D316" s="1043"/>
      <c r="E316" s="1044"/>
      <c r="F316" s="316"/>
      <c r="G316" s="1023"/>
      <c r="H316" s="1025"/>
      <c r="I316" s="955"/>
      <c r="J316" s="955"/>
      <c r="K316" s="956"/>
      <c r="L316" s="1026"/>
      <c r="M316" s="1027"/>
      <c r="N316" s="1027"/>
      <c r="O316" s="1028"/>
      <c r="P316" s="1032" t="s">
        <v>802</v>
      </c>
      <c r="Q316" s="1033"/>
      <c r="R316" s="1034"/>
      <c r="S316" s="366"/>
      <c r="T316" s="367"/>
      <c r="U316" s="367"/>
      <c r="V316" s="367"/>
      <c r="W316" s="367"/>
      <c r="X316" s="367"/>
      <c r="Y316" s="368"/>
      <c r="Z316" s="366"/>
      <c r="AA316" s="367"/>
      <c r="AB316" s="367"/>
      <c r="AC316" s="367"/>
      <c r="AD316" s="367"/>
      <c r="AE316" s="367"/>
      <c r="AF316" s="368"/>
      <c r="AG316" s="366"/>
      <c r="AH316" s="367"/>
      <c r="AI316" s="367"/>
      <c r="AJ316" s="367"/>
      <c r="AK316" s="367"/>
      <c r="AL316" s="367"/>
      <c r="AM316" s="368"/>
      <c r="AN316" s="366"/>
      <c r="AO316" s="367"/>
      <c r="AP316" s="367"/>
      <c r="AQ316" s="367"/>
      <c r="AR316" s="367"/>
      <c r="AS316" s="367"/>
      <c r="AT316" s="368"/>
      <c r="AU316" s="366"/>
      <c r="AV316" s="367"/>
      <c r="AW316" s="367"/>
      <c r="AX316" s="1109"/>
      <c r="AY316" s="1110"/>
      <c r="AZ316" s="1111"/>
      <c r="BA316" s="1112"/>
      <c r="BB316" s="1059"/>
      <c r="BC316" s="1027"/>
      <c r="BD316" s="1027"/>
      <c r="BE316" s="1027"/>
      <c r="BF316" s="1028"/>
    </row>
    <row r="317" spans="2:58" ht="20.25" customHeight="1" x14ac:dyDescent="0.2">
      <c r="B317" s="939"/>
      <c r="C317" s="1045"/>
      <c r="D317" s="1046"/>
      <c r="E317" s="1047"/>
      <c r="F317" s="308"/>
      <c r="G317" s="950"/>
      <c r="H317" s="954"/>
      <c r="I317" s="955"/>
      <c r="J317" s="955"/>
      <c r="K317" s="956"/>
      <c r="L317" s="960"/>
      <c r="M317" s="961"/>
      <c r="N317" s="961"/>
      <c r="O317" s="962"/>
      <c r="P317" s="1006" t="s">
        <v>520</v>
      </c>
      <c r="Q317" s="1007"/>
      <c r="R317" s="1008"/>
      <c r="S317" s="309" t="str">
        <f>IF(S316="","",VLOOKUP(S316,'シフト記号表（勤務時間帯）'!$C$6:$K$35,9,FALSE))</f>
        <v/>
      </c>
      <c r="T317" s="310" t="str">
        <f>IF(T316="","",VLOOKUP(T316,'シフト記号表（勤務時間帯）'!$C$6:$K$35,9,FALSE))</f>
        <v/>
      </c>
      <c r="U317" s="310" t="str">
        <f>IF(U316="","",VLOOKUP(U316,'シフト記号表（勤務時間帯）'!$C$6:$K$35,9,FALSE))</f>
        <v/>
      </c>
      <c r="V317" s="310" t="str">
        <f>IF(V316="","",VLOOKUP(V316,'シフト記号表（勤務時間帯）'!$C$6:$K$35,9,FALSE))</f>
        <v/>
      </c>
      <c r="W317" s="310" t="str">
        <f>IF(W316="","",VLOOKUP(W316,'シフト記号表（勤務時間帯）'!$C$6:$K$35,9,FALSE))</f>
        <v/>
      </c>
      <c r="X317" s="310" t="str">
        <f>IF(X316="","",VLOOKUP(X316,'シフト記号表（勤務時間帯）'!$C$6:$K$35,9,FALSE))</f>
        <v/>
      </c>
      <c r="Y317" s="311" t="str">
        <f>IF(Y316="","",VLOOKUP(Y316,'シフト記号表（勤務時間帯）'!$C$6:$K$35,9,FALSE))</f>
        <v/>
      </c>
      <c r="Z317" s="309" t="str">
        <f>IF(Z316="","",VLOOKUP(Z316,'シフト記号表（勤務時間帯）'!$C$6:$K$35,9,FALSE))</f>
        <v/>
      </c>
      <c r="AA317" s="310" t="str">
        <f>IF(AA316="","",VLOOKUP(AA316,'シフト記号表（勤務時間帯）'!$C$6:$K$35,9,FALSE))</f>
        <v/>
      </c>
      <c r="AB317" s="310" t="str">
        <f>IF(AB316="","",VLOOKUP(AB316,'シフト記号表（勤務時間帯）'!$C$6:$K$35,9,FALSE))</f>
        <v/>
      </c>
      <c r="AC317" s="310" t="str">
        <f>IF(AC316="","",VLOOKUP(AC316,'シフト記号表（勤務時間帯）'!$C$6:$K$35,9,FALSE))</f>
        <v/>
      </c>
      <c r="AD317" s="310" t="str">
        <f>IF(AD316="","",VLOOKUP(AD316,'シフト記号表（勤務時間帯）'!$C$6:$K$35,9,FALSE))</f>
        <v/>
      </c>
      <c r="AE317" s="310" t="str">
        <f>IF(AE316="","",VLOOKUP(AE316,'シフト記号表（勤務時間帯）'!$C$6:$K$35,9,FALSE))</f>
        <v/>
      </c>
      <c r="AF317" s="311" t="str">
        <f>IF(AF316="","",VLOOKUP(AF316,'シフト記号表（勤務時間帯）'!$C$6:$K$35,9,FALSE))</f>
        <v/>
      </c>
      <c r="AG317" s="309" t="str">
        <f>IF(AG316="","",VLOOKUP(AG316,'シフト記号表（勤務時間帯）'!$C$6:$K$35,9,FALSE))</f>
        <v/>
      </c>
      <c r="AH317" s="310" t="str">
        <f>IF(AH316="","",VLOOKUP(AH316,'シフト記号表（勤務時間帯）'!$C$6:$K$35,9,FALSE))</f>
        <v/>
      </c>
      <c r="AI317" s="310" t="str">
        <f>IF(AI316="","",VLOOKUP(AI316,'シフト記号表（勤務時間帯）'!$C$6:$K$35,9,FALSE))</f>
        <v/>
      </c>
      <c r="AJ317" s="310" t="str">
        <f>IF(AJ316="","",VLOOKUP(AJ316,'シフト記号表（勤務時間帯）'!$C$6:$K$35,9,FALSE))</f>
        <v/>
      </c>
      <c r="AK317" s="310" t="str">
        <f>IF(AK316="","",VLOOKUP(AK316,'シフト記号表（勤務時間帯）'!$C$6:$K$35,9,FALSE))</f>
        <v/>
      </c>
      <c r="AL317" s="310" t="str">
        <f>IF(AL316="","",VLOOKUP(AL316,'シフト記号表（勤務時間帯）'!$C$6:$K$35,9,FALSE))</f>
        <v/>
      </c>
      <c r="AM317" s="311" t="str">
        <f>IF(AM316="","",VLOOKUP(AM316,'シフト記号表（勤務時間帯）'!$C$6:$K$35,9,FALSE))</f>
        <v/>
      </c>
      <c r="AN317" s="309" t="str">
        <f>IF(AN316="","",VLOOKUP(AN316,'シフト記号表（勤務時間帯）'!$C$6:$K$35,9,FALSE))</f>
        <v/>
      </c>
      <c r="AO317" s="310" t="str">
        <f>IF(AO316="","",VLOOKUP(AO316,'シフト記号表（勤務時間帯）'!$C$6:$K$35,9,FALSE))</f>
        <v/>
      </c>
      <c r="AP317" s="310" t="str">
        <f>IF(AP316="","",VLOOKUP(AP316,'シフト記号表（勤務時間帯）'!$C$6:$K$35,9,FALSE))</f>
        <v/>
      </c>
      <c r="AQ317" s="310" t="str">
        <f>IF(AQ316="","",VLOOKUP(AQ316,'シフト記号表（勤務時間帯）'!$C$6:$K$35,9,FALSE))</f>
        <v/>
      </c>
      <c r="AR317" s="310" t="str">
        <f>IF(AR316="","",VLOOKUP(AR316,'シフト記号表（勤務時間帯）'!$C$6:$K$35,9,FALSE))</f>
        <v/>
      </c>
      <c r="AS317" s="310" t="str">
        <f>IF(AS316="","",VLOOKUP(AS316,'シフト記号表（勤務時間帯）'!$C$6:$K$35,9,FALSE))</f>
        <v/>
      </c>
      <c r="AT317" s="311" t="str">
        <f>IF(AT316="","",VLOOKUP(AT316,'シフト記号表（勤務時間帯）'!$C$6:$K$35,9,FALSE))</f>
        <v/>
      </c>
      <c r="AU317" s="309" t="str">
        <f>IF(AU316="","",VLOOKUP(AU316,'シフト記号表（勤務時間帯）'!$C$6:$K$35,9,FALSE))</f>
        <v/>
      </c>
      <c r="AV317" s="310" t="str">
        <f>IF(AV316="","",VLOOKUP(AV316,'シフト記号表（勤務時間帯）'!$C$6:$K$35,9,FALSE))</f>
        <v/>
      </c>
      <c r="AW317" s="310" t="str">
        <f>IF(AW316="","",VLOOKUP(AW316,'シフト記号表（勤務時間帯）'!$C$6:$K$35,9,FALSE))</f>
        <v/>
      </c>
      <c r="AX317" s="1009">
        <f>IF($BB$3="４週",SUM(S317:AT317),IF($BB$3="暦月",SUM(S317:AW317),""))</f>
        <v>0</v>
      </c>
      <c r="AY317" s="1010"/>
      <c r="AZ317" s="1011">
        <f>IF($BB$3="４週",AX317/4,IF($BB$3="暦月",'勤務形態一覧表（100名）'!AX317/('勤務形態一覧表（100名）'!$BB$8/7),""))</f>
        <v>0</v>
      </c>
      <c r="BA317" s="1012"/>
      <c r="BB317" s="1060"/>
      <c r="BC317" s="961"/>
      <c r="BD317" s="961"/>
      <c r="BE317" s="961"/>
      <c r="BF317" s="962"/>
    </row>
    <row r="318" spans="2:58" ht="20.25" customHeight="1" x14ac:dyDescent="0.2">
      <c r="B318" s="939"/>
      <c r="C318" s="1048"/>
      <c r="D318" s="1049"/>
      <c r="E318" s="1050"/>
      <c r="F318" s="369">
        <f>C316</f>
        <v>0</v>
      </c>
      <c r="G318" s="1024"/>
      <c r="H318" s="954"/>
      <c r="I318" s="955"/>
      <c r="J318" s="955"/>
      <c r="K318" s="956"/>
      <c r="L318" s="1029"/>
      <c r="M318" s="1030"/>
      <c r="N318" s="1030"/>
      <c r="O318" s="1031"/>
      <c r="P318" s="1013" t="s">
        <v>521</v>
      </c>
      <c r="Q318" s="1014"/>
      <c r="R318" s="1015"/>
      <c r="S318" s="313" t="str">
        <f>IF(S316="","",VLOOKUP(S316,'シフト記号表（勤務時間帯）'!$C$6:$U$35,19,FALSE))</f>
        <v/>
      </c>
      <c r="T318" s="314" t="str">
        <f>IF(T316="","",VLOOKUP(T316,'シフト記号表（勤務時間帯）'!$C$6:$U$35,19,FALSE))</f>
        <v/>
      </c>
      <c r="U318" s="314" t="str">
        <f>IF(U316="","",VLOOKUP(U316,'シフト記号表（勤務時間帯）'!$C$6:$U$35,19,FALSE))</f>
        <v/>
      </c>
      <c r="V318" s="314" t="str">
        <f>IF(V316="","",VLOOKUP(V316,'シフト記号表（勤務時間帯）'!$C$6:$U$35,19,FALSE))</f>
        <v/>
      </c>
      <c r="W318" s="314" t="str">
        <f>IF(W316="","",VLOOKUP(W316,'シフト記号表（勤務時間帯）'!$C$6:$U$35,19,FALSE))</f>
        <v/>
      </c>
      <c r="X318" s="314" t="str">
        <f>IF(X316="","",VLOOKUP(X316,'シフト記号表（勤務時間帯）'!$C$6:$U$35,19,FALSE))</f>
        <v/>
      </c>
      <c r="Y318" s="315" t="str">
        <f>IF(Y316="","",VLOOKUP(Y316,'シフト記号表（勤務時間帯）'!$C$6:$U$35,19,FALSE))</f>
        <v/>
      </c>
      <c r="Z318" s="313" t="str">
        <f>IF(Z316="","",VLOOKUP(Z316,'シフト記号表（勤務時間帯）'!$C$6:$U$35,19,FALSE))</f>
        <v/>
      </c>
      <c r="AA318" s="314" t="str">
        <f>IF(AA316="","",VLOOKUP(AA316,'シフト記号表（勤務時間帯）'!$C$6:$U$35,19,FALSE))</f>
        <v/>
      </c>
      <c r="AB318" s="314" t="str">
        <f>IF(AB316="","",VLOOKUP(AB316,'シフト記号表（勤務時間帯）'!$C$6:$U$35,19,FALSE))</f>
        <v/>
      </c>
      <c r="AC318" s="314" t="str">
        <f>IF(AC316="","",VLOOKUP(AC316,'シフト記号表（勤務時間帯）'!$C$6:$U$35,19,FALSE))</f>
        <v/>
      </c>
      <c r="AD318" s="314" t="str">
        <f>IF(AD316="","",VLOOKUP(AD316,'シフト記号表（勤務時間帯）'!$C$6:$U$35,19,FALSE))</f>
        <v/>
      </c>
      <c r="AE318" s="314" t="str">
        <f>IF(AE316="","",VLOOKUP(AE316,'シフト記号表（勤務時間帯）'!$C$6:$U$35,19,FALSE))</f>
        <v/>
      </c>
      <c r="AF318" s="315" t="str">
        <f>IF(AF316="","",VLOOKUP(AF316,'シフト記号表（勤務時間帯）'!$C$6:$U$35,19,FALSE))</f>
        <v/>
      </c>
      <c r="AG318" s="313" t="str">
        <f>IF(AG316="","",VLOOKUP(AG316,'シフト記号表（勤務時間帯）'!$C$6:$U$35,19,FALSE))</f>
        <v/>
      </c>
      <c r="AH318" s="314" t="str">
        <f>IF(AH316="","",VLOOKUP(AH316,'シフト記号表（勤務時間帯）'!$C$6:$U$35,19,FALSE))</f>
        <v/>
      </c>
      <c r="AI318" s="314" t="str">
        <f>IF(AI316="","",VLOOKUP(AI316,'シフト記号表（勤務時間帯）'!$C$6:$U$35,19,FALSE))</f>
        <v/>
      </c>
      <c r="AJ318" s="314" t="str">
        <f>IF(AJ316="","",VLOOKUP(AJ316,'シフト記号表（勤務時間帯）'!$C$6:$U$35,19,FALSE))</f>
        <v/>
      </c>
      <c r="AK318" s="314" t="str">
        <f>IF(AK316="","",VLOOKUP(AK316,'シフト記号表（勤務時間帯）'!$C$6:$U$35,19,FALSE))</f>
        <v/>
      </c>
      <c r="AL318" s="314" t="str">
        <f>IF(AL316="","",VLOOKUP(AL316,'シフト記号表（勤務時間帯）'!$C$6:$U$35,19,FALSE))</f>
        <v/>
      </c>
      <c r="AM318" s="315" t="str">
        <f>IF(AM316="","",VLOOKUP(AM316,'シフト記号表（勤務時間帯）'!$C$6:$U$35,19,FALSE))</f>
        <v/>
      </c>
      <c r="AN318" s="313" t="str">
        <f>IF(AN316="","",VLOOKUP(AN316,'シフト記号表（勤務時間帯）'!$C$6:$U$35,19,FALSE))</f>
        <v/>
      </c>
      <c r="AO318" s="314" t="str">
        <f>IF(AO316="","",VLOOKUP(AO316,'シフト記号表（勤務時間帯）'!$C$6:$U$35,19,FALSE))</f>
        <v/>
      </c>
      <c r="AP318" s="314" t="str">
        <f>IF(AP316="","",VLOOKUP(AP316,'シフト記号表（勤務時間帯）'!$C$6:$U$35,19,FALSE))</f>
        <v/>
      </c>
      <c r="AQ318" s="314" t="str">
        <f>IF(AQ316="","",VLOOKUP(AQ316,'シフト記号表（勤務時間帯）'!$C$6:$U$35,19,FALSE))</f>
        <v/>
      </c>
      <c r="AR318" s="314" t="str">
        <f>IF(AR316="","",VLOOKUP(AR316,'シフト記号表（勤務時間帯）'!$C$6:$U$35,19,FALSE))</f>
        <v/>
      </c>
      <c r="AS318" s="314" t="str">
        <f>IF(AS316="","",VLOOKUP(AS316,'シフト記号表（勤務時間帯）'!$C$6:$U$35,19,FALSE))</f>
        <v/>
      </c>
      <c r="AT318" s="315" t="str">
        <f>IF(AT316="","",VLOOKUP(AT316,'シフト記号表（勤務時間帯）'!$C$6:$U$35,19,FALSE))</f>
        <v/>
      </c>
      <c r="AU318" s="313" t="str">
        <f>IF(AU316="","",VLOOKUP(AU316,'シフト記号表（勤務時間帯）'!$C$6:$U$35,19,FALSE))</f>
        <v/>
      </c>
      <c r="AV318" s="314" t="str">
        <f>IF(AV316="","",VLOOKUP(AV316,'シフト記号表（勤務時間帯）'!$C$6:$U$35,19,FALSE))</f>
        <v/>
      </c>
      <c r="AW318" s="314" t="str">
        <f>IF(AW316="","",VLOOKUP(AW316,'シフト記号表（勤務時間帯）'!$C$6:$U$35,19,FALSE))</f>
        <v/>
      </c>
      <c r="AX318" s="1016">
        <f>IF($BB$3="４週",SUM(S318:AT318),IF($BB$3="暦月",SUM(S318:AW318),""))</f>
        <v>0</v>
      </c>
      <c r="AY318" s="1017"/>
      <c r="AZ318" s="1018">
        <f>IF($BB$3="４週",AX318/4,IF($BB$3="暦月",'勤務形態一覧表（100名）'!AX318/('勤務形態一覧表（100名）'!$BB$8/7),""))</f>
        <v>0</v>
      </c>
      <c r="BA318" s="1019"/>
      <c r="BB318" s="1061"/>
      <c r="BC318" s="1030"/>
      <c r="BD318" s="1030"/>
      <c r="BE318" s="1030"/>
      <c r="BF318" s="1031"/>
    </row>
    <row r="319" spans="2:58" ht="20.25" customHeight="1" x14ac:dyDescent="0.2">
      <c r="B319" s="939">
        <f>B316+1</f>
        <v>100</v>
      </c>
      <c r="C319" s="1042"/>
      <c r="D319" s="1043"/>
      <c r="E319" s="1044"/>
      <c r="F319" s="316"/>
      <c r="G319" s="1023"/>
      <c r="H319" s="1025"/>
      <c r="I319" s="955"/>
      <c r="J319" s="955"/>
      <c r="K319" s="956"/>
      <c r="L319" s="1026"/>
      <c r="M319" s="1027"/>
      <c r="N319" s="1027"/>
      <c r="O319" s="1028"/>
      <c r="P319" s="1032" t="s">
        <v>779</v>
      </c>
      <c r="Q319" s="1033"/>
      <c r="R319" s="1034"/>
      <c r="S319" s="366"/>
      <c r="T319" s="367"/>
      <c r="U319" s="367"/>
      <c r="V319" s="367"/>
      <c r="W319" s="367"/>
      <c r="X319" s="367"/>
      <c r="Y319" s="368"/>
      <c r="Z319" s="366"/>
      <c r="AA319" s="367"/>
      <c r="AB319" s="367"/>
      <c r="AC319" s="367"/>
      <c r="AD319" s="367"/>
      <c r="AE319" s="367"/>
      <c r="AF319" s="368"/>
      <c r="AG319" s="366"/>
      <c r="AH319" s="367"/>
      <c r="AI319" s="367"/>
      <c r="AJ319" s="367"/>
      <c r="AK319" s="367"/>
      <c r="AL319" s="367"/>
      <c r="AM319" s="368"/>
      <c r="AN319" s="366"/>
      <c r="AO319" s="367"/>
      <c r="AP319" s="367"/>
      <c r="AQ319" s="367"/>
      <c r="AR319" s="367"/>
      <c r="AS319" s="367"/>
      <c r="AT319" s="368"/>
      <c r="AU319" s="366"/>
      <c r="AV319" s="367"/>
      <c r="AW319" s="367"/>
      <c r="AX319" s="1109"/>
      <c r="AY319" s="1110"/>
      <c r="AZ319" s="1111"/>
      <c r="BA319" s="1112"/>
      <c r="BB319" s="1059"/>
      <c r="BC319" s="1027"/>
      <c r="BD319" s="1027"/>
      <c r="BE319" s="1027"/>
      <c r="BF319" s="1028"/>
    </row>
    <row r="320" spans="2:58" ht="20.25" customHeight="1" x14ac:dyDescent="0.2">
      <c r="B320" s="939"/>
      <c r="C320" s="1045"/>
      <c r="D320" s="1046"/>
      <c r="E320" s="1047"/>
      <c r="F320" s="308"/>
      <c r="G320" s="950"/>
      <c r="H320" s="954"/>
      <c r="I320" s="955"/>
      <c r="J320" s="955"/>
      <c r="K320" s="956"/>
      <c r="L320" s="960"/>
      <c r="M320" s="961"/>
      <c r="N320" s="961"/>
      <c r="O320" s="962"/>
      <c r="P320" s="1006" t="s">
        <v>520</v>
      </c>
      <c r="Q320" s="1007"/>
      <c r="R320" s="1008"/>
      <c r="S320" s="309" t="str">
        <f>IF(S319="","",VLOOKUP(S319,'シフト記号表（勤務時間帯）'!$C$6:$K$35,9,FALSE))</f>
        <v/>
      </c>
      <c r="T320" s="310" t="str">
        <f>IF(T319="","",VLOOKUP(T319,'シフト記号表（勤務時間帯）'!$C$6:$K$35,9,FALSE))</f>
        <v/>
      </c>
      <c r="U320" s="310" t="str">
        <f>IF(U319="","",VLOOKUP(U319,'シフト記号表（勤務時間帯）'!$C$6:$K$35,9,FALSE))</f>
        <v/>
      </c>
      <c r="V320" s="310" t="str">
        <f>IF(V319="","",VLOOKUP(V319,'シフト記号表（勤務時間帯）'!$C$6:$K$35,9,FALSE))</f>
        <v/>
      </c>
      <c r="W320" s="310" t="str">
        <f>IF(W319="","",VLOOKUP(W319,'シフト記号表（勤務時間帯）'!$C$6:$K$35,9,FALSE))</f>
        <v/>
      </c>
      <c r="X320" s="310" t="str">
        <f>IF(X319="","",VLOOKUP(X319,'シフト記号表（勤務時間帯）'!$C$6:$K$35,9,FALSE))</f>
        <v/>
      </c>
      <c r="Y320" s="311" t="str">
        <f>IF(Y319="","",VLOOKUP(Y319,'シフト記号表（勤務時間帯）'!$C$6:$K$35,9,FALSE))</f>
        <v/>
      </c>
      <c r="Z320" s="309" t="str">
        <f>IF(Z319="","",VLOOKUP(Z319,'シフト記号表（勤務時間帯）'!$C$6:$K$35,9,FALSE))</f>
        <v/>
      </c>
      <c r="AA320" s="310" t="str">
        <f>IF(AA319="","",VLOOKUP(AA319,'シフト記号表（勤務時間帯）'!$C$6:$K$35,9,FALSE))</f>
        <v/>
      </c>
      <c r="AB320" s="310" t="str">
        <f>IF(AB319="","",VLOOKUP(AB319,'シフト記号表（勤務時間帯）'!$C$6:$K$35,9,FALSE))</f>
        <v/>
      </c>
      <c r="AC320" s="310" t="str">
        <f>IF(AC319="","",VLOOKUP(AC319,'シフト記号表（勤務時間帯）'!$C$6:$K$35,9,FALSE))</f>
        <v/>
      </c>
      <c r="AD320" s="310" t="str">
        <f>IF(AD319="","",VLOOKUP(AD319,'シフト記号表（勤務時間帯）'!$C$6:$K$35,9,FALSE))</f>
        <v/>
      </c>
      <c r="AE320" s="310" t="str">
        <f>IF(AE319="","",VLOOKUP(AE319,'シフト記号表（勤務時間帯）'!$C$6:$K$35,9,FALSE))</f>
        <v/>
      </c>
      <c r="AF320" s="311" t="str">
        <f>IF(AF319="","",VLOOKUP(AF319,'シフト記号表（勤務時間帯）'!$C$6:$K$35,9,FALSE))</f>
        <v/>
      </c>
      <c r="AG320" s="309" t="str">
        <f>IF(AG319="","",VLOOKUP(AG319,'シフト記号表（勤務時間帯）'!$C$6:$K$35,9,FALSE))</f>
        <v/>
      </c>
      <c r="AH320" s="310" t="str">
        <f>IF(AH319="","",VLOOKUP(AH319,'シフト記号表（勤務時間帯）'!$C$6:$K$35,9,FALSE))</f>
        <v/>
      </c>
      <c r="AI320" s="310" t="str">
        <f>IF(AI319="","",VLOOKUP(AI319,'シフト記号表（勤務時間帯）'!$C$6:$K$35,9,FALSE))</f>
        <v/>
      </c>
      <c r="AJ320" s="310" t="str">
        <f>IF(AJ319="","",VLOOKUP(AJ319,'シフト記号表（勤務時間帯）'!$C$6:$K$35,9,FALSE))</f>
        <v/>
      </c>
      <c r="AK320" s="310" t="str">
        <f>IF(AK319="","",VLOOKUP(AK319,'シフト記号表（勤務時間帯）'!$C$6:$K$35,9,FALSE))</f>
        <v/>
      </c>
      <c r="AL320" s="310" t="str">
        <f>IF(AL319="","",VLOOKUP(AL319,'シフト記号表（勤務時間帯）'!$C$6:$K$35,9,FALSE))</f>
        <v/>
      </c>
      <c r="AM320" s="311" t="str">
        <f>IF(AM319="","",VLOOKUP(AM319,'シフト記号表（勤務時間帯）'!$C$6:$K$35,9,FALSE))</f>
        <v/>
      </c>
      <c r="AN320" s="309" t="str">
        <f>IF(AN319="","",VLOOKUP(AN319,'シフト記号表（勤務時間帯）'!$C$6:$K$35,9,FALSE))</f>
        <v/>
      </c>
      <c r="AO320" s="310" t="str">
        <f>IF(AO319="","",VLOOKUP(AO319,'シフト記号表（勤務時間帯）'!$C$6:$K$35,9,FALSE))</f>
        <v/>
      </c>
      <c r="AP320" s="310" t="str">
        <f>IF(AP319="","",VLOOKUP(AP319,'シフト記号表（勤務時間帯）'!$C$6:$K$35,9,FALSE))</f>
        <v/>
      </c>
      <c r="AQ320" s="310" t="str">
        <f>IF(AQ319="","",VLOOKUP(AQ319,'シフト記号表（勤務時間帯）'!$C$6:$K$35,9,FALSE))</f>
        <v/>
      </c>
      <c r="AR320" s="310" t="str">
        <f>IF(AR319="","",VLOOKUP(AR319,'シフト記号表（勤務時間帯）'!$C$6:$K$35,9,FALSE))</f>
        <v/>
      </c>
      <c r="AS320" s="310" t="str">
        <f>IF(AS319="","",VLOOKUP(AS319,'シフト記号表（勤務時間帯）'!$C$6:$K$35,9,FALSE))</f>
        <v/>
      </c>
      <c r="AT320" s="311" t="str">
        <f>IF(AT319="","",VLOOKUP(AT319,'シフト記号表（勤務時間帯）'!$C$6:$K$35,9,FALSE))</f>
        <v/>
      </c>
      <c r="AU320" s="309" t="str">
        <f>IF(AU319="","",VLOOKUP(AU319,'シフト記号表（勤務時間帯）'!$C$6:$K$35,9,FALSE))</f>
        <v/>
      </c>
      <c r="AV320" s="310" t="str">
        <f>IF(AV319="","",VLOOKUP(AV319,'シフト記号表（勤務時間帯）'!$C$6:$K$35,9,FALSE))</f>
        <v/>
      </c>
      <c r="AW320" s="310" t="str">
        <f>IF(AW319="","",VLOOKUP(AW319,'シフト記号表（勤務時間帯）'!$C$6:$K$35,9,FALSE))</f>
        <v/>
      </c>
      <c r="AX320" s="1009">
        <f>IF($BB$3="４週",SUM(S320:AT320),IF($BB$3="暦月",SUM(S320:AW320),""))</f>
        <v>0</v>
      </c>
      <c r="AY320" s="1010"/>
      <c r="AZ320" s="1011">
        <f>IF($BB$3="４週",AX320/4,IF($BB$3="暦月",'勤務形態一覧表（100名）'!AX320/('勤務形態一覧表（100名）'!$BB$8/7),""))</f>
        <v>0</v>
      </c>
      <c r="BA320" s="1012"/>
      <c r="BB320" s="1060"/>
      <c r="BC320" s="961"/>
      <c r="BD320" s="961"/>
      <c r="BE320" s="961"/>
      <c r="BF320" s="962"/>
    </row>
    <row r="321" spans="2:73" ht="20.25" customHeight="1" thickBot="1" x14ac:dyDescent="0.25">
      <c r="B321" s="939"/>
      <c r="C321" s="1048"/>
      <c r="D321" s="1049"/>
      <c r="E321" s="1050"/>
      <c r="F321" s="369">
        <f>C319</f>
        <v>0</v>
      </c>
      <c r="G321" s="1024"/>
      <c r="H321" s="954"/>
      <c r="I321" s="955"/>
      <c r="J321" s="955"/>
      <c r="K321" s="956"/>
      <c r="L321" s="1029"/>
      <c r="M321" s="1030"/>
      <c r="N321" s="1030"/>
      <c r="O321" s="1031"/>
      <c r="P321" s="1013" t="s">
        <v>521</v>
      </c>
      <c r="Q321" s="1014"/>
      <c r="R321" s="1015"/>
      <c r="S321" s="313" t="str">
        <f>IF(S319="","",VLOOKUP(S319,'シフト記号表（勤務時間帯）'!$C$6:$U$35,19,FALSE))</f>
        <v/>
      </c>
      <c r="T321" s="314" t="str">
        <f>IF(T319="","",VLOOKUP(T319,'シフト記号表（勤務時間帯）'!$C$6:$U$35,19,FALSE))</f>
        <v/>
      </c>
      <c r="U321" s="314" t="str">
        <f>IF(U319="","",VLOOKUP(U319,'シフト記号表（勤務時間帯）'!$C$6:$U$35,19,FALSE))</f>
        <v/>
      </c>
      <c r="V321" s="314" t="str">
        <f>IF(V319="","",VLOOKUP(V319,'シフト記号表（勤務時間帯）'!$C$6:$U$35,19,FALSE))</f>
        <v/>
      </c>
      <c r="W321" s="314" t="str">
        <f>IF(W319="","",VLOOKUP(W319,'シフト記号表（勤務時間帯）'!$C$6:$U$35,19,FALSE))</f>
        <v/>
      </c>
      <c r="X321" s="314" t="str">
        <f>IF(X319="","",VLOOKUP(X319,'シフト記号表（勤務時間帯）'!$C$6:$U$35,19,FALSE))</f>
        <v/>
      </c>
      <c r="Y321" s="315" t="str">
        <f>IF(Y319="","",VLOOKUP(Y319,'シフト記号表（勤務時間帯）'!$C$6:$U$35,19,FALSE))</f>
        <v/>
      </c>
      <c r="Z321" s="313" t="str">
        <f>IF(Z319="","",VLOOKUP(Z319,'シフト記号表（勤務時間帯）'!$C$6:$U$35,19,FALSE))</f>
        <v/>
      </c>
      <c r="AA321" s="314" t="str">
        <f>IF(AA319="","",VLOOKUP(AA319,'シフト記号表（勤務時間帯）'!$C$6:$U$35,19,FALSE))</f>
        <v/>
      </c>
      <c r="AB321" s="314" t="str">
        <f>IF(AB319="","",VLOOKUP(AB319,'シフト記号表（勤務時間帯）'!$C$6:$U$35,19,FALSE))</f>
        <v/>
      </c>
      <c r="AC321" s="314" t="str">
        <f>IF(AC319="","",VLOOKUP(AC319,'シフト記号表（勤務時間帯）'!$C$6:$U$35,19,FALSE))</f>
        <v/>
      </c>
      <c r="AD321" s="314" t="str">
        <f>IF(AD319="","",VLOOKUP(AD319,'シフト記号表（勤務時間帯）'!$C$6:$U$35,19,FALSE))</f>
        <v/>
      </c>
      <c r="AE321" s="314" t="str">
        <f>IF(AE319="","",VLOOKUP(AE319,'シフト記号表（勤務時間帯）'!$C$6:$U$35,19,FALSE))</f>
        <v/>
      </c>
      <c r="AF321" s="315" t="str">
        <f>IF(AF319="","",VLOOKUP(AF319,'シフト記号表（勤務時間帯）'!$C$6:$U$35,19,FALSE))</f>
        <v/>
      </c>
      <c r="AG321" s="313" t="str">
        <f>IF(AG319="","",VLOOKUP(AG319,'シフト記号表（勤務時間帯）'!$C$6:$U$35,19,FALSE))</f>
        <v/>
      </c>
      <c r="AH321" s="314" t="str">
        <f>IF(AH319="","",VLOOKUP(AH319,'シフト記号表（勤務時間帯）'!$C$6:$U$35,19,FALSE))</f>
        <v/>
      </c>
      <c r="AI321" s="314" t="str">
        <f>IF(AI319="","",VLOOKUP(AI319,'シフト記号表（勤務時間帯）'!$C$6:$U$35,19,FALSE))</f>
        <v/>
      </c>
      <c r="AJ321" s="314" t="str">
        <f>IF(AJ319="","",VLOOKUP(AJ319,'シフト記号表（勤務時間帯）'!$C$6:$U$35,19,FALSE))</f>
        <v/>
      </c>
      <c r="AK321" s="314" t="str">
        <f>IF(AK319="","",VLOOKUP(AK319,'シフト記号表（勤務時間帯）'!$C$6:$U$35,19,FALSE))</f>
        <v/>
      </c>
      <c r="AL321" s="314" t="str">
        <f>IF(AL319="","",VLOOKUP(AL319,'シフト記号表（勤務時間帯）'!$C$6:$U$35,19,FALSE))</f>
        <v/>
      </c>
      <c r="AM321" s="315" t="str">
        <f>IF(AM319="","",VLOOKUP(AM319,'シフト記号表（勤務時間帯）'!$C$6:$U$35,19,FALSE))</f>
        <v/>
      </c>
      <c r="AN321" s="313" t="str">
        <f>IF(AN319="","",VLOOKUP(AN319,'シフト記号表（勤務時間帯）'!$C$6:$U$35,19,FALSE))</f>
        <v/>
      </c>
      <c r="AO321" s="314" t="str">
        <f>IF(AO319="","",VLOOKUP(AO319,'シフト記号表（勤務時間帯）'!$C$6:$U$35,19,FALSE))</f>
        <v/>
      </c>
      <c r="AP321" s="314" t="str">
        <f>IF(AP319="","",VLOOKUP(AP319,'シフト記号表（勤務時間帯）'!$C$6:$U$35,19,FALSE))</f>
        <v/>
      </c>
      <c r="AQ321" s="314" t="str">
        <f>IF(AQ319="","",VLOOKUP(AQ319,'シフト記号表（勤務時間帯）'!$C$6:$U$35,19,FALSE))</f>
        <v/>
      </c>
      <c r="AR321" s="314" t="str">
        <f>IF(AR319="","",VLOOKUP(AR319,'シフト記号表（勤務時間帯）'!$C$6:$U$35,19,FALSE))</f>
        <v/>
      </c>
      <c r="AS321" s="314" t="str">
        <f>IF(AS319="","",VLOOKUP(AS319,'シフト記号表（勤務時間帯）'!$C$6:$U$35,19,FALSE))</f>
        <v/>
      </c>
      <c r="AT321" s="315" t="str">
        <f>IF(AT319="","",VLOOKUP(AT319,'シフト記号表（勤務時間帯）'!$C$6:$U$35,19,FALSE))</f>
        <v/>
      </c>
      <c r="AU321" s="313" t="str">
        <f>IF(AU319="","",VLOOKUP(AU319,'シフト記号表（勤務時間帯）'!$C$6:$U$35,19,FALSE))</f>
        <v/>
      </c>
      <c r="AV321" s="314" t="str">
        <f>IF(AV319="","",VLOOKUP(AV319,'シフト記号表（勤務時間帯）'!$C$6:$U$35,19,FALSE))</f>
        <v/>
      </c>
      <c r="AW321" s="314" t="str">
        <f>IF(AW319="","",VLOOKUP(AW319,'シフト記号表（勤務時間帯）'!$C$6:$U$35,19,FALSE))</f>
        <v/>
      </c>
      <c r="AX321" s="1016">
        <f>IF($BB$3="４週",SUM(S321:AT321),IF($BB$3="暦月",SUM(S321:AW321),""))</f>
        <v>0</v>
      </c>
      <c r="AY321" s="1017"/>
      <c r="AZ321" s="1018">
        <f>IF($BB$3="４週",AX321/4,IF($BB$3="暦月",'勤務形態一覧表（100名）'!AX321/('勤務形態一覧表（100名）'!$BB$8/7),""))</f>
        <v>0</v>
      </c>
      <c r="BA321" s="1019"/>
      <c r="BB321" s="1061"/>
      <c r="BC321" s="1030"/>
      <c r="BD321" s="1030"/>
      <c r="BE321" s="1030"/>
      <c r="BF321" s="1031"/>
    </row>
    <row r="322" spans="2:73" s="286" customFormat="1" ht="6" customHeight="1" thickBot="1" x14ac:dyDescent="0.25">
      <c r="B322" s="318"/>
      <c r="C322" s="319"/>
      <c r="D322" s="319"/>
      <c r="E322" s="319"/>
      <c r="F322" s="320"/>
      <c r="G322" s="320"/>
      <c r="H322" s="321"/>
      <c r="I322" s="321"/>
      <c r="J322" s="321"/>
      <c r="K322" s="321"/>
      <c r="L322" s="320"/>
      <c r="M322" s="320"/>
      <c r="N322" s="320"/>
      <c r="O322" s="320"/>
      <c r="P322" s="322"/>
      <c r="Q322" s="322"/>
      <c r="R322" s="322"/>
      <c r="S322" s="371"/>
      <c r="T322" s="371"/>
      <c r="U322" s="371"/>
      <c r="V322" s="371"/>
      <c r="W322" s="371"/>
      <c r="X322" s="371"/>
      <c r="Y322" s="371"/>
      <c r="Z322" s="371"/>
      <c r="AA322" s="371"/>
      <c r="AB322" s="371"/>
      <c r="AC322" s="371"/>
      <c r="AD322" s="371"/>
      <c r="AE322" s="371"/>
      <c r="AF322" s="371"/>
      <c r="AG322" s="371"/>
      <c r="AH322" s="371"/>
      <c r="AI322" s="371"/>
      <c r="AJ322" s="371"/>
      <c r="AK322" s="371"/>
      <c r="AL322" s="371"/>
      <c r="AM322" s="371"/>
      <c r="AN322" s="371"/>
      <c r="AO322" s="371"/>
      <c r="AP322" s="371"/>
      <c r="AQ322" s="371"/>
      <c r="AR322" s="371"/>
      <c r="AS322" s="371"/>
      <c r="AT322" s="371"/>
      <c r="AU322" s="371"/>
      <c r="AV322" s="371"/>
      <c r="AW322" s="371"/>
      <c r="AX322" s="372"/>
      <c r="AY322" s="372"/>
      <c r="AZ322" s="372"/>
      <c r="BA322" s="372"/>
      <c r="BB322" s="320"/>
      <c r="BC322" s="320"/>
      <c r="BD322" s="320"/>
      <c r="BE322" s="320"/>
      <c r="BF322" s="324"/>
    </row>
    <row r="323" spans="2:73" ht="20.100000000000001" customHeight="1" x14ac:dyDescent="0.2">
      <c r="B323" s="325"/>
      <c r="C323" s="326"/>
      <c r="D323" s="326"/>
      <c r="E323" s="326"/>
      <c r="F323" s="327"/>
      <c r="G323" s="979" t="s">
        <v>807</v>
      </c>
      <c r="H323" s="979"/>
      <c r="I323" s="979"/>
      <c r="J323" s="979"/>
      <c r="K323" s="1102"/>
      <c r="L323" s="328"/>
      <c r="M323" s="1106" t="s">
        <v>524</v>
      </c>
      <c r="N323" s="1107"/>
      <c r="O323" s="1107"/>
      <c r="P323" s="1107"/>
      <c r="Q323" s="1107"/>
      <c r="R323" s="1108"/>
      <c r="S323" s="329" t="str">
        <f>IF(SUMIF($F$22:$F$321, $M323, S$22:S$321)=0,"",SUMIF($F$22:$F$321, $M323, S$22:S$321))</f>
        <v/>
      </c>
      <c r="T323" s="330" t="str">
        <f t="shared" ref="T323:AW325" si="1">IF(SUMIF($F$22:$F$321, $M323, T$22:T$321)=0,"",SUMIF($F$22:$F$321, $M323, T$22:T$321))</f>
        <v/>
      </c>
      <c r="U323" s="330" t="str">
        <f t="shared" si="1"/>
        <v/>
      </c>
      <c r="V323" s="330" t="str">
        <f>IF(SUMIF($F$22:$F$321, $M323, V$22:V$321)=0,"",SUMIF($F$22:$F$321, $M323, V$22:V$321))</f>
        <v/>
      </c>
      <c r="W323" s="330" t="str">
        <f t="shared" si="1"/>
        <v/>
      </c>
      <c r="X323" s="330" t="str">
        <f t="shared" si="1"/>
        <v/>
      </c>
      <c r="Y323" s="331" t="str">
        <f t="shared" si="1"/>
        <v/>
      </c>
      <c r="Z323" s="329" t="str">
        <f>IF(SUMIF($F$22:$F$321, $M323, Z$22:Z$321)=0,"",SUMIF($F$22:$F$321, $M323, Z$22:Z$321))</f>
        <v/>
      </c>
      <c r="AA323" s="330" t="str">
        <f t="shared" si="1"/>
        <v/>
      </c>
      <c r="AB323" s="330" t="str">
        <f t="shared" si="1"/>
        <v/>
      </c>
      <c r="AC323" s="330" t="str">
        <f>IF(SUMIF($F$22:$F$321, $M323, AC$22:AC$321)=0,"",SUMIF($F$22:$F$321, $M323, AC$22:AC$321))</f>
        <v/>
      </c>
      <c r="AD323" s="330" t="str">
        <f t="shared" si="1"/>
        <v/>
      </c>
      <c r="AE323" s="330" t="str">
        <f t="shared" si="1"/>
        <v/>
      </c>
      <c r="AF323" s="331" t="str">
        <f t="shared" si="1"/>
        <v/>
      </c>
      <c r="AG323" s="329" t="str">
        <f>IF(SUMIF($F$22:$F$321, $M323, AG$22:AG$321)=0,"",SUMIF($F$22:$F$321, $M323, AG$22:AG$321))</f>
        <v/>
      </c>
      <c r="AH323" s="330" t="str">
        <f t="shared" si="1"/>
        <v/>
      </c>
      <c r="AI323" s="330" t="str">
        <f t="shared" si="1"/>
        <v/>
      </c>
      <c r="AJ323" s="330" t="str">
        <f>IF(SUMIF($F$22:$F$321, $M323, AJ$22:AJ$321)=0,"",SUMIF($F$22:$F$321, $M323, AJ$22:AJ$321))</f>
        <v/>
      </c>
      <c r="AK323" s="330" t="str">
        <f t="shared" si="1"/>
        <v/>
      </c>
      <c r="AL323" s="330" t="str">
        <f t="shared" si="1"/>
        <v/>
      </c>
      <c r="AM323" s="331" t="str">
        <f t="shared" si="1"/>
        <v/>
      </c>
      <c r="AN323" s="329" t="str">
        <f>IF(SUMIF($F$22:$F$321, $M323, AN$22:AN$321)=0,"",SUMIF($F$22:$F$321, $M323, AN$22:AN$321))</f>
        <v/>
      </c>
      <c r="AO323" s="330" t="str">
        <f t="shared" si="1"/>
        <v/>
      </c>
      <c r="AP323" s="330" t="str">
        <f t="shared" si="1"/>
        <v/>
      </c>
      <c r="AQ323" s="330" t="str">
        <f>IF(SUMIF($F$22:$F$321, $M323, AQ$22:AQ$321)=0,"",SUMIF($F$22:$F$321, $M323, AQ$22:AQ$321))</f>
        <v/>
      </c>
      <c r="AR323" s="330" t="str">
        <f t="shared" si="1"/>
        <v/>
      </c>
      <c r="AS323" s="330" t="str">
        <f t="shared" si="1"/>
        <v/>
      </c>
      <c r="AT323" s="331" t="str">
        <f t="shared" si="1"/>
        <v/>
      </c>
      <c r="AU323" s="329" t="str">
        <f>IF(SUMIF($F$22:$F$321, $M323, AU$22:AU$321)=0,"",SUMIF($F$22:$F$321, $M323, AU$22:AU$321))</f>
        <v/>
      </c>
      <c r="AV323" s="330" t="str">
        <f t="shared" si="1"/>
        <v/>
      </c>
      <c r="AW323" s="330" t="str">
        <f t="shared" si="1"/>
        <v/>
      </c>
      <c r="AX323" s="1074" t="str">
        <f>IF(SUMIF($F$22:$F$321, $M323, AX$22:AX$321)=0,"",SUMIF($F$22:$F$321, $M323, AX$22:AX$321))</f>
        <v/>
      </c>
      <c r="AY323" s="1075"/>
      <c r="AZ323" s="1076" t="str">
        <f>IF(AX323="","",IF($BB$3="４週",AX323/4,IF($BB$3="暦月",AX323/($BB$8/7),"")))</f>
        <v/>
      </c>
      <c r="BA323" s="1077"/>
      <c r="BB323" s="1062"/>
      <c r="BC323" s="1063"/>
      <c r="BD323" s="1063"/>
      <c r="BE323" s="1063"/>
      <c r="BF323" s="1064"/>
    </row>
    <row r="324" spans="2:73" ht="20.25" customHeight="1" x14ac:dyDescent="0.2">
      <c r="B324" s="332"/>
      <c r="C324" s="333"/>
      <c r="D324" s="333"/>
      <c r="E324" s="333"/>
      <c r="F324" s="334"/>
      <c r="G324" s="982"/>
      <c r="H324" s="982"/>
      <c r="I324" s="982"/>
      <c r="J324" s="982"/>
      <c r="K324" s="1103"/>
      <c r="L324" s="335"/>
      <c r="M324" s="1071" t="s">
        <v>531</v>
      </c>
      <c r="N324" s="1072"/>
      <c r="O324" s="1072"/>
      <c r="P324" s="1072"/>
      <c r="Q324" s="1072"/>
      <c r="R324" s="1073"/>
      <c r="S324" s="329" t="str">
        <f>IF(SUMIF($F$22:$F$321, $M324, S$22:S$321)=0,"",SUMIF($F$22:$F$321, $M324, S$22:S$321))</f>
        <v/>
      </c>
      <c r="T324" s="330" t="str">
        <f t="shared" si="1"/>
        <v/>
      </c>
      <c r="U324" s="330" t="str">
        <f t="shared" si="1"/>
        <v/>
      </c>
      <c r="V324" s="330" t="str">
        <f>IF(SUMIF($F$22:$F$321, $M324, V$22:V$321)=0,"",SUMIF($F$22:$F$321, $M324, V$22:V$321))</f>
        <v/>
      </c>
      <c r="W324" s="330" t="str">
        <f t="shared" si="1"/>
        <v/>
      </c>
      <c r="X324" s="330" t="str">
        <f t="shared" si="1"/>
        <v/>
      </c>
      <c r="Y324" s="331" t="str">
        <f t="shared" si="1"/>
        <v/>
      </c>
      <c r="Z324" s="329" t="str">
        <f>IF(SUMIF($F$22:$F$321, $M324, Z$22:Z$321)=0,"",SUMIF($F$22:$F$321, $M324, Z$22:Z$321))</f>
        <v/>
      </c>
      <c r="AA324" s="330" t="str">
        <f t="shared" si="1"/>
        <v/>
      </c>
      <c r="AB324" s="330" t="str">
        <f t="shared" si="1"/>
        <v/>
      </c>
      <c r="AC324" s="330" t="str">
        <f>IF(SUMIF($F$22:$F$321, $M324, AC$22:AC$321)=0,"",SUMIF($F$22:$F$321, $M324, AC$22:AC$321))</f>
        <v/>
      </c>
      <c r="AD324" s="330" t="str">
        <f t="shared" si="1"/>
        <v/>
      </c>
      <c r="AE324" s="330" t="str">
        <f t="shared" si="1"/>
        <v/>
      </c>
      <c r="AF324" s="331" t="str">
        <f t="shared" si="1"/>
        <v/>
      </c>
      <c r="AG324" s="329" t="str">
        <f>IF(SUMIF($F$22:$F$321, $M324, AG$22:AG$321)=0,"",SUMIF($F$22:$F$321, $M324, AG$22:AG$321))</f>
        <v/>
      </c>
      <c r="AH324" s="330" t="str">
        <f t="shared" si="1"/>
        <v/>
      </c>
      <c r="AI324" s="330" t="str">
        <f t="shared" si="1"/>
        <v/>
      </c>
      <c r="AJ324" s="330" t="str">
        <f>IF(SUMIF($F$22:$F$321, $M324, AJ$22:AJ$321)=0,"",SUMIF($F$22:$F$321, $M324, AJ$22:AJ$321))</f>
        <v/>
      </c>
      <c r="AK324" s="330" t="str">
        <f t="shared" si="1"/>
        <v/>
      </c>
      <c r="AL324" s="330" t="str">
        <f t="shared" si="1"/>
        <v/>
      </c>
      <c r="AM324" s="331" t="str">
        <f t="shared" si="1"/>
        <v/>
      </c>
      <c r="AN324" s="329" t="str">
        <f>IF(SUMIF($F$22:$F$321, $M324, AN$22:AN$321)=0,"",SUMIF($F$22:$F$321, $M324, AN$22:AN$321))</f>
        <v/>
      </c>
      <c r="AO324" s="330" t="str">
        <f t="shared" si="1"/>
        <v/>
      </c>
      <c r="AP324" s="330" t="str">
        <f t="shared" si="1"/>
        <v/>
      </c>
      <c r="AQ324" s="330" t="str">
        <f>IF(SUMIF($F$22:$F$321, $M324, AQ$22:AQ$321)=0,"",SUMIF($F$22:$F$321, $M324, AQ$22:AQ$321))</f>
        <v/>
      </c>
      <c r="AR324" s="330" t="str">
        <f t="shared" si="1"/>
        <v/>
      </c>
      <c r="AS324" s="330" t="str">
        <f t="shared" si="1"/>
        <v/>
      </c>
      <c r="AT324" s="331" t="str">
        <f t="shared" si="1"/>
        <v/>
      </c>
      <c r="AU324" s="329" t="str">
        <f>IF(SUMIF($F$22:$F$321, $M324, AU$22:AU$321)=0,"",SUMIF($F$22:$F$321, $M324, AU$22:AU$321))</f>
        <v/>
      </c>
      <c r="AV324" s="330" t="str">
        <f t="shared" si="1"/>
        <v/>
      </c>
      <c r="AW324" s="330" t="str">
        <f t="shared" si="1"/>
        <v/>
      </c>
      <c r="AX324" s="1074" t="str">
        <f>IF(SUMIF($F$22:$F$321, $M324, AX$22:AX$321)=0,"",SUMIF($F$22:$F$321, $M324, AX$22:AX$321))</f>
        <v/>
      </c>
      <c r="AY324" s="1075"/>
      <c r="AZ324" s="1076" t="str">
        <f>IF(AX324="","",IF($BB$3="４週",AX324/4,IF($BB$3="暦月",AX324/($BB$8/7),"")))</f>
        <v/>
      </c>
      <c r="BA324" s="1077"/>
      <c r="BB324" s="1065"/>
      <c r="BC324" s="1066"/>
      <c r="BD324" s="1066"/>
      <c r="BE324" s="1066"/>
      <c r="BF324" s="1067"/>
    </row>
    <row r="325" spans="2:73" ht="20.25" customHeight="1" x14ac:dyDescent="0.2">
      <c r="B325" s="336"/>
      <c r="C325" s="337"/>
      <c r="D325" s="337"/>
      <c r="E325" s="337"/>
      <c r="F325" s="334"/>
      <c r="G325" s="1104"/>
      <c r="H325" s="1104"/>
      <c r="I325" s="1104"/>
      <c r="J325" s="1104"/>
      <c r="K325" s="1105"/>
      <c r="L325" s="335"/>
      <c r="M325" s="1071" t="s">
        <v>527</v>
      </c>
      <c r="N325" s="1072"/>
      <c r="O325" s="1072"/>
      <c r="P325" s="1072"/>
      <c r="Q325" s="1072"/>
      <c r="R325" s="1073"/>
      <c r="S325" s="329" t="str">
        <f>IF(SUMIF($F$22:$F$321, $M325, S$22:S$321)=0,"",SUMIF($F$22:$F$321, $M325, S$22:S$321))</f>
        <v/>
      </c>
      <c r="T325" s="330" t="str">
        <f>IF(SUMIF($F$22:$F$321, $M325, T$22:T$321)=0,"",SUMIF($F$22:$F$321, $M325, T$22:T$321))</f>
        <v/>
      </c>
      <c r="U325" s="330" t="str">
        <f t="shared" si="1"/>
        <v/>
      </c>
      <c r="V325" s="330" t="str">
        <f>IF(SUMIF($F$22:$F$321, $M325, V$22:V$321)=0,"",SUMIF($F$22:$F$321, $M325, V$22:V$321))</f>
        <v/>
      </c>
      <c r="W325" s="330" t="str">
        <f t="shared" si="1"/>
        <v/>
      </c>
      <c r="X325" s="330" t="str">
        <f t="shared" si="1"/>
        <v/>
      </c>
      <c r="Y325" s="331" t="str">
        <f t="shared" si="1"/>
        <v/>
      </c>
      <c r="Z325" s="329" t="str">
        <f>IF(SUMIF($F$22:$F$321, $M325, Z$22:Z$321)=0,"",SUMIF($F$22:$F$321, $M325, Z$22:Z$321))</f>
        <v/>
      </c>
      <c r="AA325" s="330" t="str">
        <f t="shared" si="1"/>
        <v/>
      </c>
      <c r="AB325" s="330" t="str">
        <f t="shared" si="1"/>
        <v/>
      </c>
      <c r="AC325" s="330" t="str">
        <f>IF(SUMIF($F$22:$F$321, $M325, AC$22:AC$321)=0,"",SUMIF($F$22:$F$321, $M325, AC$22:AC$321))</f>
        <v/>
      </c>
      <c r="AD325" s="330" t="str">
        <f t="shared" si="1"/>
        <v/>
      </c>
      <c r="AE325" s="330" t="str">
        <f t="shared" si="1"/>
        <v/>
      </c>
      <c r="AF325" s="331" t="str">
        <f t="shared" si="1"/>
        <v/>
      </c>
      <c r="AG325" s="329" t="str">
        <f>IF(SUMIF($F$22:$F$321, $M325, AG$22:AG$321)=0,"",SUMIF($F$22:$F$321, $M325, AG$22:AG$321))</f>
        <v/>
      </c>
      <c r="AH325" s="330" t="str">
        <f t="shared" si="1"/>
        <v/>
      </c>
      <c r="AI325" s="330" t="str">
        <f t="shared" si="1"/>
        <v/>
      </c>
      <c r="AJ325" s="330" t="str">
        <f>IF(SUMIF($F$22:$F$321, $M325, AJ$22:AJ$321)=0,"",SUMIF($F$22:$F$321, $M325, AJ$22:AJ$321))</f>
        <v/>
      </c>
      <c r="AK325" s="330" t="str">
        <f t="shared" si="1"/>
        <v/>
      </c>
      <c r="AL325" s="330" t="str">
        <f t="shared" si="1"/>
        <v/>
      </c>
      <c r="AM325" s="331" t="str">
        <f t="shared" si="1"/>
        <v/>
      </c>
      <c r="AN325" s="329" t="str">
        <f>IF(SUMIF($F$22:$F$321, $M325, AN$22:AN$321)=0,"",SUMIF($F$22:$F$321, $M325, AN$22:AN$321))</f>
        <v/>
      </c>
      <c r="AO325" s="330" t="str">
        <f t="shared" si="1"/>
        <v/>
      </c>
      <c r="AP325" s="330" t="str">
        <f t="shared" si="1"/>
        <v/>
      </c>
      <c r="AQ325" s="330" t="str">
        <f>IF(SUMIF($F$22:$F$321, $M325, AQ$22:AQ$321)=0,"",SUMIF($F$22:$F$321, $M325, AQ$22:AQ$321))</f>
        <v/>
      </c>
      <c r="AR325" s="330" t="str">
        <f t="shared" si="1"/>
        <v/>
      </c>
      <c r="AS325" s="330" t="str">
        <f t="shared" si="1"/>
        <v/>
      </c>
      <c r="AT325" s="331" t="str">
        <f t="shared" si="1"/>
        <v/>
      </c>
      <c r="AU325" s="329" t="str">
        <f>IF(SUMIF($F$22:$F$321, $M325, AU$22:AU$321)=0,"",SUMIF($F$22:$F$321, $M325, AU$22:AU$321))</f>
        <v/>
      </c>
      <c r="AV325" s="330" t="str">
        <f t="shared" si="1"/>
        <v/>
      </c>
      <c r="AW325" s="330" t="str">
        <f t="shared" si="1"/>
        <v/>
      </c>
      <c r="AX325" s="1074" t="str">
        <f>IF(SUMIF($F$22:$F$321, $M325, AX$22:AX$321)=0,"",SUMIF($F$22:$F$321, $M325, AX$22:AX$321))</f>
        <v/>
      </c>
      <c r="AY325" s="1075"/>
      <c r="AZ325" s="1076" t="str">
        <f>IF(AX325="","",IF($BB$3="４週",AX325/4,IF($BB$3="暦月",AX325/($BB$8/7),"")))</f>
        <v/>
      </c>
      <c r="BA325" s="1077"/>
      <c r="BB325" s="1065"/>
      <c r="BC325" s="1066"/>
      <c r="BD325" s="1066"/>
      <c r="BE325" s="1066"/>
      <c r="BF325" s="1067"/>
    </row>
    <row r="326" spans="2:73" ht="20.25" customHeight="1" x14ac:dyDescent="0.2">
      <c r="B326" s="338"/>
      <c r="C326" s="339"/>
      <c r="D326" s="339"/>
      <c r="E326" s="339"/>
      <c r="F326" s="339"/>
      <c r="G326" s="1084" t="s">
        <v>808</v>
      </c>
      <c r="H326" s="1084"/>
      <c r="I326" s="1084"/>
      <c r="J326" s="1084"/>
      <c r="K326" s="1084"/>
      <c r="L326" s="1084"/>
      <c r="M326" s="1084"/>
      <c r="N326" s="1084"/>
      <c r="O326" s="1084"/>
      <c r="P326" s="1084"/>
      <c r="Q326" s="1084"/>
      <c r="R326" s="1085"/>
      <c r="S326" s="340"/>
      <c r="T326" s="341"/>
      <c r="U326" s="341"/>
      <c r="V326" s="341"/>
      <c r="W326" s="341"/>
      <c r="X326" s="341"/>
      <c r="Y326" s="342"/>
      <c r="Z326" s="340"/>
      <c r="AA326" s="341"/>
      <c r="AB326" s="341"/>
      <c r="AC326" s="341"/>
      <c r="AD326" s="341"/>
      <c r="AE326" s="341"/>
      <c r="AF326" s="342"/>
      <c r="AG326" s="340"/>
      <c r="AH326" s="341"/>
      <c r="AI326" s="341"/>
      <c r="AJ326" s="341"/>
      <c r="AK326" s="341"/>
      <c r="AL326" s="341"/>
      <c r="AM326" s="342"/>
      <c r="AN326" s="340"/>
      <c r="AO326" s="341"/>
      <c r="AP326" s="341"/>
      <c r="AQ326" s="341"/>
      <c r="AR326" s="341"/>
      <c r="AS326" s="341"/>
      <c r="AT326" s="342"/>
      <c r="AU326" s="340"/>
      <c r="AV326" s="341"/>
      <c r="AW326" s="342"/>
      <c r="AX326" s="1086"/>
      <c r="AY326" s="1087"/>
      <c r="AZ326" s="1087"/>
      <c r="BA326" s="1088"/>
      <c r="BB326" s="1065"/>
      <c r="BC326" s="1066"/>
      <c r="BD326" s="1066"/>
      <c r="BE326" s="1066"/>
      <c r="BF326" s="1067"/>
    </row>
    <row r="327" spans="2:73" ht="20.25" customHeight="1" x14ac:dyDescent="0.2">
      <c r="B327" s="338"/>
      <c r="C327" s="339"/>
      <c r="D327" s="339"/>
      <c r="E327" s="339"/>
      <c r="F327" s="339"/>
      <c r="G327" s="1084" t="s">
        <v>730</v>
      </c>
      <c r="H327" s="1084"/>
      <c r="I327" s="1084"/>
      <c r="J327" s="1084"/>
      <c r="K327" s="1084"/>
      <c r="L327" s="1084"/>
      <c r="M327" s="1084"/>
      <c r="N327" s="1084"/>
      <c r="O327" s="1084"/>
      <c r="P327" s="1084"/>
      <c r="Q327" s="1084"/>
      <c r="R327" s="1085"/>
      <c r="S327" s="340"/>
      <c r="T327" s="341"/>
      <c r="U327" s="341"/>
      <c r="V327" s="341"/>
      <c r="W327" s="341"/>
      <c r="X327" s="341"/>
      <c r="Y327" s="342"/>
      <c r="Z327" s="340"/>
      <c r="AA327" s="341"/>
      <c r="AB327" s="341"/>
      <c r="AC327" s="341"/>
      <c r="AD327" s="341"/>
      <c r="AE327" s="341"/>
      <c r="AF327" s="342"/>
      <c r="AG327" s="340"/>
      <c r="AH327" s="341"/>
      <c r="AI327" s="341"/>
      <c r="AJ327" s="341"/>
      <c r="AK327" s="341"/>
      <c r="AL327" s="341"/>
      <c r="AM327" s="342"/>
      <c r="AN327" s="340"/>
      <c r="AO327" s="341"/>
      <c r="AP327" s="341"/>
      <c r="AQ327" s="341"/>
      <c r="AR327" s="341"/>
      <c r="AS327" s="341"/>
      <c r="AT327" s="342"/>
      <c r="AU327" s="340"/>
      <c r="AV327" s="341"/>
      <c r="AW327" s="342"/>
      <c r="AX327" s="1089"/>
      <c r="AY327" s="1090"/>
      <c r="AZ327" s="1090"/>
      <c r="BA327" s="1091"/>
      <c r="BB327" s="1065"/>
      <c r="BC327" s="1066"/>
      <c r="BD327" s="1066"/>
      <c r="BE327" s="1066"/>
      <c r="BF327" s="1067"/>
    </row>
    <row r="328" spans="2:73" ht="20.25" customHeight="1" thickBot="1" x14ac:dyDescent="0.25">
      <c r="B328" s="343"/>
      <c r="C328" s="344"/>
      <c r="D328" s="344"/>
      <c r="E328" s="344"/>
      <c r="F328" s="344"/>
      <c r="G328" s="1095" t="s">
        <v>783</v>
      </c>
      <c r="H328" s="1096"/>
      <c r="I328" s="1096"/>
      <c r="J328" s="1096"/>
      <c r="K328" s="1096"/>
      <c r="L328" s="1096"/>
      <c r="M328" s="1096"/>
      <c r="N328" s="1096"/>
      <c r="O328" s="1096"/>
      <c r="P328" s="1096"/>
      <c r="Q328" s="1096"/>
      <c r="R328" s="1097"/>
      <c r="S328" s="345" t="str">
        <f>IF(S327&lt;&gt;"",IF(S326&gt;15,((S326-15)/5+1)*S327,S327),"")</f>
        <v/>
      </c>
      <c r="T328" s="346" t="str">
        <f t="shared" ref="T328:AW328" si="2">IF(T327&lt;&gt;"",IF(T326&gt;15,((T326-15)/5+1)*T327,T327),"")</f>
        <v/>
      </c>
      <c r="U328" s="346" t="str">
        <f t="shared" si="2"/>
        <v/>
      </c>
      <c r="V328" s="346" t="str">
        <f t="shared" si="2"/>
        <v/>
      </c>
      <c r="W328" s="346" t="str">
        <f t="shared" si="2"/>
        <v/>
      </c>
      <c r="X328" s="346" t="str">
        <f t="shared" si="2"/>
        <v/>
      </c>
      <c r="Y328" s="347" t="str">
        <f t="shared" si="2"/>
        <v/>
      </c>
      <c r="Z328" s="345" t="str">
        <f t="shared" si="2"/>
        <v/>
      </c>
      <c r="AA328" s="346" t="str">
        <f t="shared" si="2"/>
        <v/>
      </c>
      <c r="AB328" s="346" t="str">
        <f t="shared" si="2"/>
        <v/>
      </c>
      <c r="AC328" s="346" t="str">
        <f t="shared" si="2"/>
        <v/>
      </c>
      <c r="AD328" s="346" t="str">
        <f t="shared" si="2"/>
        <v/>
      </c>
      <c r="AE328" s="346" t="str">
        <f t="shared" si="2"/>
        <v/>
      </c>
      <c r="AF328" s="347" t="str">
        <f t="shared" si="2"/>
        <v/>
      </c>
      <c r="AG328" s="345" t="str">
        <f t="shared" si="2"/>
        <v/>
      </c>
      <c r="AH328" s="346" t="str">
        <f t="shared" si="2"/>
        <v/>
      </c>
      <c r="AI328" s="346" t="str">
        <f t="shared" si="2"/>
        <v/>
      </c>
      <c r="AJ328" s="346" t="str">
        <f t="shared" si="2"/>
        <v/>
      </c>
      <c r="AK328" s="346" t="str">
        <f t="shared" si="2"/>
        <v/>
      </c>
      <c r="AL328" s="346" t="str">
        <f t="shared" si="2"/>
        <v/>
      </c>
      <c r="AM328" s="347" t="str">
        <f t="shared" si="2"/>
        <v/>
      </c>
      <c r="AN328" s="345" t="str">
        <f t="shared" si="2"/>
        <v/>
      </c>
      <c r="AO328" s="346" t="str">
        <f t="shared" si="2"/>
        <v/>
      </c>
      <c r="AP328" s="346" t="str">
        <f t="shared" si="2"/>
        <v/>
      </c>
      <c r="AQ328" s="346" t="str">
        <f t="shared" si="2"/>
        <v/>
      </c>
      <c r="AR328" s="346" t="str">
        <f t="shared" si="2"/>
        <v/>
      </c>
      <c r="AS328" s="346" t="str">
        <f t="shared" si="2"/>
        <v/>
      </c>
      <c r="AT328" s="347" t="str">
        <f t="shared" si="2"/>
        <v/>
      </c>
      <c r="AU328" s="348" t="str">
        <f t="shared" si="2"/>
        <v/>
      </c>
      <c r="AV328" s="349" t="str">
        <f t="shared" si="2"/>
        <v/>
      </c>
      <c r="AW328" s="350" t="str">
        <f t="shared" si="2"/>
        <v/>
      </c>
      <c r="AX328" s="1089"/>
      <c r="AY328" s="1090"/>
      <c r="AZ328" s="1090"/>
      <c r="BA328" s="1091"/>
      <c r="BB328" s="1065"/>
      <c r="BC328" s="1066"/>
      <c r="BD328" s="1066"/>
      <c r="BE328" s="1066"/>
      <c r="BF328" s="1067"/>
    </row>
    <row r="329" spans="2:73" ht="18.75" customHeight="1" x14ac:dyDescent="0.2">
      <c r="B329" s="981" t="s">
        <v>732</v>
      </c>
      <c r="C329" s="982"/>
      <c r="D329" s="982"/>
      <c r="E329" s="982"/>
      <c r="F329" s="982"/>
      <c r="G329" s="982"/>
      <c r="H329" s="982"/>
      <c r="I329" s="982"/>
      <c r="J329" s="982"/>
      <c r="K329" s="983"/>
      <c r="L329" s="1098" t="s">
        <v>524</v>
      </c>
      <c r="M329" s="1098"/>
      <c r="N329" s="1098"/>
      <c r="O329" s="1098"/>
      <c r="P329" s="1098"/>
      <c r="Q329" s="1098"/>
      <c r="R329" s="1099"/>
      <c r="S329" s="351" t="str">
        <f>IF($L329="","",IF(COUNTIFS($F$22:$F$60,$L329,S$22:S$60,"&gt;0")=0,"",COUNTIFS($F$22:$F$60,$L329,S$22:S$60,"&gt;0")))</f>
        <v/>
      </c>
      <c r="T329" s="352" t="str">
        <f t="shared" ref="T329:AW333" si="3">IF($L329="","",IF(COUNTIFS($F$22:$F$60,$L329,T$22:T$60,"&gt;0")=0,"",COUNTIFS($F$22:$F$60,$L329,T$22:T$60,"&gt;0")))</f>
        <v/>
      </c>
      <c r="U329" s="352" t="str">
        <f t="shared" si="3"/>
        <v/>
      </c>
      <c r="V329" s="352" t="str">
        <f t="shared" si="3"/>
        <v/>
      </c>
      <c r="W329" s="352" t="str">
        <f t="shared" si="3"/>
        <v/>
      </c>
      <c r="X329" s="352" t="str">
        <f t="shared" si="3"/>
        <v/>
      </c>
      <c r="Y329" s="353" t="str">
        <f t="shared" si="3"/>
        <v/>
      </c>
      <c r="Z329" s="354" t="str">
        <f t="shared" si="3"/>
        <v/>
      </c>
      <c r="AA329" s="352" t="str">
        <f t="shared" si="3"/>
        <v/>
      </c>
      <c r="AB329" s="352" t="str">
        <f t="shared" si="3"/>
        <v/>
      </c>
      <c r="AC329" s="352" t="str">
        <f t="shared" si="3"/>
        <v/>
      </c>
      <c r="AD329" s="352" t="str">
        <f t="shared" si="3"/>
        <v/>
      </c>
      <c r="AE329" s="352" t="str">
        <f t="shared" si="3"/>
        <v/>
      </c>
      <c r="AF329" s="353" t="str">
        <f t="shared" si="3"/>
        <v/>
      </c>
      <c r="AG329" s="352" t="str">
        <f t="shared" si="3"/>
        <v/>
      </c>
      <c r="AH329" s="352" t="str">
        <f t="shared" si="3"/>
        <v/>
      </c>
      <c r="AI329" s="352" t="str">
        <f t="shared" si="3"/>
        <v/>
      </c>
      <c r="AJ329" s="352" t="str">
        <f t="shared" si="3"/>
        <v/>
      </c>
      <c r="AK329" s="352" t="str">
        <f t="shared" si="3"/>
        <v/>
      </c>
      <c r="AL329" s="352" t="str">
        <f t="shared" si="3"/>
        <v/>
      </c>
      <c r="AM329" s="353" t="str">
        <f t="shared" si="3"/>
        <v/>
      </c>
      <c r="AN329" s="352" t="str">
        <f t="shared" si="3"/>
        <v/>
      </c>
      <c r="AO329" s="352" t="str">
        <f t="shared" si="3"/>
        <v/>
      </c>
      <c r="AP329" s="352" t="str">
        <f t="shared" si="3"/>
        <v/>
      </c>
      <c r="AQ329" s="352" t="str">
        <f t="shared" si="3"/>
        <v/>
      </c>
      <c r="AR329" s="352" t="str">
        <f t="shared" si="3"/>
        <v/>
      </c>
      <c r="AS329" s="352" t="str">
        <f t="shared" si="3"/>
        <v/>
      </c>
      <c r="AT329" s="353" t="str">
        <f t="shared" si="3"/>
        <v/>
      </c>
      <c r="AU329" s="352" t="str">
        <f t="shared" si="3"/>
        <v/>
      </c>
      <c r="AV329" s="352" t="str">
        <f t="shared" si="3"/>
        <v/>
      </c>
      <c r="AW329" s="353" t="str">
        <f t="shared" si="3"/>
        <v/>
      </c>
      <c r="AX329" s="1089"/>
      <c r="AY329" s="1090"/>
      <c r="AZ329" s="1090"/>
      <c r="BA329" s="1091"/>
      <c r="BB329" s="1065"/>
      <c r="BC329" s="1066"/>
      <c r="BD329" s="1066"/>
      <c r="BE329" s="1066"/>
      <c r="BF329" s="1067"/>
    </row>
    <row r="330" spans="2:73" ht="18.75" customHeight="1" x14ac:dyDescent="0.2">
      <c r="B330" s="981"/>
      <c r="C330" s="982"/>
      <c r="D330" s="982"/>
      <c r="E330" s="982"/>
      <c r="F330" s="982"/>
      <c r="G330" s="982"/>
      <c r="H330" s="982"/>
      <c r="I330" s="982"/>
      <c r="J330" s="982"/>
      <c r="K330" s="983"/>
      <c r="L330" s="1100" t="s">
        <v>531</v>
      </c>
      <c r="M330" s="1100"/>
      <c r="N330" s="1100"/>
      <c r="O330" s="1100"/>
      <c r="P330" s="1100"/>
      <c r="Q330" s="1100"/>
      <c r="R330" s="1101"/>
      <c r="S330" s="348" t="str">
        <f t="shared" ref="S330:AH333" si="4">IF($L330="","",IF(COUNTIFS($F$22:$F$60,$L330,S$22:S$60,"&gt;0")=0,"",COUNTIFS($F$22:$F$60,$L330,S$22:S$60,"&gt;0")))</f>
        <v/>
      </c>
      <c r="T330" s="349" t="str">
        <f>IF($L330="","",IF(COUNTIFS($F$22:$F$60,$L330,T$22:T$60,"&gt;0")=0,"",COUNTIFS($F$22:$F$60,$L330,T$22:T$60,"&gt;0")))</f>
        <v/>
      </c>
      <c r="U330" s="349" t="str">
        <f t="shared" si="4"/>
        <v/>
      </c>
      <c r="V330" s="349" t="str">
        <f t="shared" si="4"/>
        <v/>
      </c>
      <c r="W330" s="349" t="str">
        <f t="shared" si="4"/>
        <v/>
      </c>
      <c r="X330" s="349" t="str">
        <f t="shared" si="4"/>
        <v/>
      </c>
      <c r="Y330" s="350" t="str">
        <f t="shared" si="4"/>
        <v/>
      </c>
      <c r="Z330" s="355" t="str">
        <f t="shared" si="4"/>
        <v/>
      </c>
      <c r="AA330" s="349" t="str">
        <f t="shared" si="4"/>
        <v/>
      </c>
      <c r="AB330" s="349" t="str">
        <f t="shared" si="4"/>
        <v/>
      </c>
      <c r="AC330" s="349" t="str">
        <f t="shared" si="4"/>
        <v/>
      </c>
      <c r="AD330" s="349" t="str">
        <f t="shared" si="4"/>
        <v/>
      </c>
      <c r="AE330" s="349" t="str">
        <f t="shared" si="4"/>
        <v/>
      </c>
      <c r="AF330" s="350" t="str">
        <f t="shared" si="4"/>
        <v/>
      </c>
      <c r="AG330" s="349" t="str">
        <f t="shared" si="4"/>
        <v/>
      </c>
      <c r="AH330" s="349" t="str">
        <f t="shared" si="4"/>
        <v/>
      </c>
      <c r="AI330" s="349" t="str">
        <f t="shared" si="3"/>
        <v/>
      </c>
      <c r="AJ330" s="349" t="str">
        <f t="shared" si="3"/>
        <v/>
      </c>
      <c r="AK330" s="349" t="str">
        <f t="shared" si="3"/>
        <v/>
      </c>
      <c r="AL330" s="349" t="str">
        <f t="shared" si="3"/>
        <v/>
      </c>
      <c r="AM330" s="350" t="str">
        <f t="shared" si="3"/>
        <v/>
      </c>
      <c r="AN330" s="349" t="str">
        <f t="shared" si="3"/>
        <v/>
      </c>
      <c r="AO330" s="349" t="str">
        <f t="shared" si="3"/>
        <v/>
      </c>
      <c r="AP330" s="349" t="str">
        <f t="shared" si="3"/>
        <v/>
      </c>
      <c r="AQ330" s="349" t="str">
        <f t="shared" si="3"/>
        <v/>
      </c>
      <c r="AR330" s="349" t="str">
        <f t="shared" si="3"/>
        <v/>
      </c>
      <c r="AS330" s="349" t="str">
        <f t="shared" si="3"/>
        <v/>
      </c>
      <c r="AT330" s="350" t="str">
        <f t="shared" si="3"/>
        <v/>
      </c>
      <c r="AU330" s="349" t="str">
        <f t="shared" si="3"/>
        <v/>
      </c>
      <c r="AV330" s="349" t="str">
        <f t="shared" si="3"/>
        <v/>
      </c>
      <c r="AW330" s="350" t="str">
        <f t="shared" si="3"/>
        <v/>
      </c>
      <c r="AX330" s="1089"/>
      <c r="AY330" s="1090"/>
      <c r="AZ330" s="1090"/>
      <c r="BA330" s="1091"/>
      <c r="BB330" s="1065"/>
      <c r="BC330" s="1066"/>
      <c r="BD330" s="1066"/>
      <c r="BE330" s="1066"/>
      <c r="BF330" s="1067"/>
    </row>
    <row r="331" spans="2:73" ht="18.75" customHeight="1" x14ac:dyDescent="0.2">
      <c r="B331" s="981"/>
      <c r="C331" s="982"/>
      <c r="D331" s="982"/>
      <c r="E331" s="982"/>
      <c r="F331" s="982"/>
      <c r="G331" s="982"/>
      <c r="H331" s="982"/>
      <c r="I331" s="982"/>
      <c r="J331" s="982"/>
      <c r="K331" s="983"/>
      <c r="L331" s="1100" t="s">
        <v>527</v>
      </c>
      <c r="M331" s="1100"/>
      <c r="N331" s="1100"/>
      <c r="O331" s="1100"/>
      <c r="P331" s="1100"/>
      <c r="Q331" s="1100"/>
      <c r="R331" s="1101"/>
      <c r="S331" s="348" t="str">
        <f t="shared" si="4"/>
        <v/>
      </c>
      <c r="T331" s="349" t="str">
        <f t="shared" si="3"/>
        <v/>
      </c>
      <c r="U331" s="349" t="str">
        <f t="shared" si="3"/>
        <v/>
      </c>
      <c r="V331" s="349" t="str">
        <f t="shared" si="3"/>
        <v/>
      </c>
      <c r="W331" s="349" t="str">
        <f t="shared" si="3"/>
        <v/>
      </c>
      <c r="X331" s="349" t="str">
        <f>IF($L331="","",IF(COUNTIFS($F$22:$F$60,$L331,X$22:X$60,"&gt;0")=0,"",COUNTIFS($F$22:$F$60,$L331,X$22:X$60,"&gt;0")))</f>
        <v/>
      </c>
      <c r="Y331" s="350" t="str">
        <f t="shared" si="3"/>
        <v/>
      </c>
      <c r="Z331" s="355" t="str">
        <f t="shared" si="3"/>
        <v/>
      </c>
      <c r="AA331" s="349" t="str">
        <f t="shared" si="3"/>
        <v/>
      </c>
      <c r="AB331" s="349" t="str">
        <f t="shared" si="3"/>
        <v/>
      </c>
      <c r="AC331" s="349" t="str">
        <f t="shared" si="3"/>
        <v/>
      </c>
      <c r="AD331" s="349" t="str">
        <f t="shared" si="3"/>
        <v/>
      </c>
      <c r="AE331" s="349" t="str">
        <f t="shared" si="3"/>
        <v/>
      </c>
      <c r="AF331" s="350" t="str">
        <f t="shared" si="3"/>
        <v/>
      </c>
      <c r="AG331" s="349" t="str">
        <f t="shared" si="3"/>
        <v/>
      </c>
      <c r="AH331" s="349" t="str">
        <f t="shared" si="3"/>
        <v/>
      </c>
      <c r="AI331" s="349" t="str">
        <f t="shared" si="3"/>
        <v/>
      </c>
      <c r="AJ331" s="349" t="str">
        <f t="shared" si="3"/>
        <v/>
      </c>
      <c r="AK331" s="349" t="str">
        <f t="shared" si="3"/>
        <v/>
      </c>
      <c r="AL331" s="349" t="str">
        <f t="shared" si="3"/>
        <v/>
      </c>
      <c r="AM331" s="350" t="str">
        <f t="shared" si="3"/>
        <v/>
      </c>
      <c r="AN331" s="349" t="str">
        <f t="shared" si="3"/>
        <v/>
      </c>
      <c r="AO331" s="349" t="str">
        <f t="shared" si="3"/>
        <v/>
      </c>
      <c r="AP331" s="349" t="str">
        <f t="shared" si="3"/>
        <v/>
      </c>
      <c r="AQ331" s="349" t="str">
        <f t="shared" si="3"/>
        <v/>
      </c>
      <c r="AR331" s="349" t="str">
        <f t="shared" si="3"/>
        <v/>
      </c>
      <c r="AS331" s="349" t="str">
        <f t="shared" si="3"/>
        <v/>
      </c>
      <c r="AT331" s="350" t="str">
        <f t="shared" si="3"/>
        <v/>
      </c>
      <c r="AU331" s="349" t="str">
        <f t="shared" si="3"/>
        <v/>
      </c>
      <c r="AV331" s="349" t="str">
        <f t="shared" si="3"/>
        <v/>
      </c>
      <c r="AW331" s="350" t="str">
        <f t="shared" si="3"/>
        <v/>
      </c>
      <c r="AX331" s="1089"/>
      <c r="AY331" s="1090"/>
      <c r="AZ331" s="1090"/>
      <c r="BA331" s="1091"/>
      <c r="BB331" s="1065"/>
      <c r="BC331" s="1066"/>
      <c r="BD331" s="1066"/>
      <c r="BE331" s="1066"/>
      <c r="BF331" s="1067"/>
    </row>
    <row r="332" spans="2:73" ht="18.75" customHeight="1" x14ac:dyDescent="0.2">
      <c r="B332" s="981"/>
      <c r="C332" s="982"/>
      <c r="D332" s="982"/>
      <c r="E332" s="982"/>
      <c r="F332" s="982"/>
      <c r="G332" s="982"/>
      <c r="H332" s="982"/>
      <c r="I332" s="982"/>
      <c r="J332" s="982"/>
      <c r="K332" s="983"/>
      <c r="L332" s="1100" t="s">
        <v>537</v>
      </c>
      <c r="M332" s="1100"/>
      <c r="N332" s="1100"/>
      <c r="O332" s="1100"/>
      <c r="P332" s="1100"/>
      <c r="Q332" s="1100"/>
      <c r="R332" s="1101"/>
      <c r="S332" s="348" t="str">
        <f t="shared" si="4"/>
        <v/>
      </c>
      <c r="T332" s="349" t="str">
        <f t="shared" si="3"/>
        <v/>
      </c>
      <c r="U332" s="349" t="str">
        <f t="shared" si="3"/>
        <v/>
      </c>
      <c r="V332" s="349" t="str">
        <f t="shared" si="3"/>
        <v/>
      </c>
      <c r="W332" s="349" t="str">
        <f t="shared" si="3"/>
        <v/>
      </c>
      <c r="X332" s="349" t="str">
        <f t="shared" si="3"/>
        <v/>
      </c>
      <c r="Y332" s="350" t="str">
        <f t="shared" si="3"/>
        <v/>
      </c>
      <c r="Z332" s="355" t="str">
        <f t="shared" si="3"/>
        <v/>
      </c>
      <c r="AA332" s="349" t="str">
        <f t="shared" si="3"/>
        <v/>
      </c>
      <c r="AB332" s="349" t="str">
        <f t="shared" si="3"/>
        <v/>
      </c>
      <c r="AC332" s="349" t="str">
        <f t="shared" si="3"/>
        <v/>
      </c>
      <c r="AD332" s="349" t="str">
        <f t="shared" si="3"/>
        <v/>
      </c>
      <c r="AE332" s="349" t="str">
        <f t="shared" si="3"/>
        <v/>
      </c>
      <c r="AF332" s="350" t="str">
        <f t="shared" si="3"/>
        <v/>
      </c>
      <c r="AG332" s="349" t="str">
        <f t="shared" si="3"/>
        <v/>
      </c>
      <c r="AH332" s="349" t="str">
        <f t="shared" si="3"/>
        <v/>
      </c>
      <c r="AI332" s="349" t="str">
        <f t="shared" si="3"/>
        <v/>
      </c>
      <c r="AJ332" s="349" t="str">
        <f t="shared" si="3"/>
        <v/>
      </c>
      <c r="AK332" s="349" t="str">
        <f t="shared" si="3"/>
        <v/>
      </c>
      <c r="AL332" s="349" t="str">
        <f t="shared" si="3"/>
        <v/>
      </c>
      <c r="AM332" s="350" t="str">
        <f t="shared" si="3"/>
        <v/>
      </c>
      <c r="AN332" s="349" t="str">
        <f t="shared" si="3"/>
        <v/>
      </c>
      <c r="AO332" s="349" t="str">
        <f t="shared" si="3"/>
        <v/>
      </c>
      <c r="AP332" s="349" t="str">
        <f t="shared" si="3"/>
        <v/>
      </c>
      <c r="AQ332" s="349" t="str">
        <f t="shared" si="3"/>
        <v/>
      </c>
      <c r="AR332" s="349" t="str">
        <f t="shared" si="3"/>
        <v/>
      </c>
      <c r="AS332" s="349" t="str">
        <f t="shared" si="3"/>
        <v/>
      </c>
      <c r="AT332" s="350" t="str">
        <f t="shared" si="3"/>
        <v/>
      </c>
      <c r="AU332" s="349" t="str">
        <f t="shared" si="3"/>
        <v/>
      </c>
      <c r="AV332" s="349" t="str">
        <f t="shared" si="3"/>
        <v/>
      </c>
      <c r="AW332" s="350" t="str">
        <f t="shared" si="3"/>
        <v/>
      </c>
      <c r="AX332" s="1089"/>
      <c r="AY332" s="1090"/>
      <c r="AZ332" s="1090"/>
      <c r="BA332" s="1091"/>
      <c r="BB332" s="1065"/>
      <c r="BC332" s="1066"/>
      <c r="BD332" s="1066"/>
      <c r="BE332" s="1066"/>
      <c r="BF332" s="1067"/>
    </row>
    <row r="333" spans="2:73" ht="18.75" customHeight="1" thickBot="1" x14ac:dyDescent="0.25">
      <c r="B333" s="984"/>
      <c r="C333" s="985"/>
      <c r="D333" s="985"/>
      <c r="E333" s="985"/>
      <c r="F333" s="985"/>
      <c r="G333" s="985"/>
      <c r="H333" s="985"/>
      <c r="I333" s="985"/>
      <c r="J333" s="985"/>
      <c r="K333" s="986"/>
      <c r="L333" s="1082"/>
      <c r="M333" s="1082"/>
      <c r="N333" s="1082"/>
      <c r="O333" s="1082"/>
      <c r="P333" s="1082"/>
      <c r="Q333" s="1082"/>
      <c r="R333" s="1083"/>
      <c r="S333" s="356" t="str">
        <f t="shared" si="4"/>
        <v/>
      </c>
      <c r="T333" s="357" t="str">
        <f t="shared" si="3"/>
        <v/>
      </c>
      <c r="U333" s="357" t="str">
        <f t="shared" si="3"/>
        <v/>
      </c>
      <c r="V333" s="357" t="str">
        <f t="shared" si="3"/>
        <v/>
      </c>
      <c r="W333" s="357" t="str">
        <f t="shared" si="3"/>
        <v/>
      </c>
      <c r="X333" s="357" t="str">
        <f t="shared" si="3"/>
        <v/>
      </c>
      <c r="Y333" s="358" t="str">
        <f t="shared" si="3"/>
        <v/>
      </c>
      <c r="Z333" s="359" t="str">
        <f t="shared" si="3"/>
        <v/>
      </c>
      <c r="AA333" s="357" t="str">
        <f t="shared" si="3"/>
        <v/>
      </c>
      <c r="AB333" s="357" t="str">
        <f t="shared" si="3"/>
        <v/>
      </c>
      <c r="AC333" s="357" t="str">
        <f t="shared" si="3"/>
        <v/>
      </c>
      <c r="AD333" s="357" t="str">
        <f t="shared" si="3"/>
        <v/>
      </c>
      <c r="AE333" s="357" t="str">
        <f t="shared" si="3"/>
        <v/>
      </c>
      <c r="AF333" s="358" t="str">
        <f t="shared" si="3"/>
        <v/>
      </c>
      <c r="AG333" s="357" t="str">
        <f t="shared" si="3"/>
        <v/>
      </c>
      <c r="AH333" s="357" t="str">
        <f t="shared" si="3"/>
        <v/>
      </c>
      <c r="AI333" s="357" t="str">
        <f t="shared" si="3"/>
        <v/>
      </c>
      <c r="AJ333" s="357" t="str">
        <f t="shared" si="3"/>
        <v/>
      </c>
      <c r="AK333" s="357" t="str">
        <f t="shared" si="3"/>
        <v/>
      </c>
      <c r="AL333" s="357" t="str">
        <f t="shared" si="3"/>
        <v/>
      </c>
      <c r="AM333" s="358" t="str">
        <f t="shared" si="3"/>
        <v/>
      </c>
      <c r="AN333" s="357" t="str">
        <f t="shared" si="3"/>
        <v/>
      </c>
      <c r="AO333" s="357" t="str">
        <f t="shared" si="3"/>
        <v/>
      </c>
      <c r="AP333" s="357" t="str">
        <f t="shared" si="3"/>
        <v/>
      </c>
      <c r="AQ333" s="357" t="str">
        <f t="shared" si="3"/>
        <v/>
      </c>
      <c r="AR333" s="357" t="str">
        <f t="shared" si="3"/>
        <v/>
      </c>
      <c r="AS333" s="357" t="str">
        <f t="shared" si="3"/>
        <v/>
      </c>
      <c r="AT333" s="358" t="str">
        <f t="shared" si="3"/>
        <v/>
      </c>
      <c r="AU333" s="357" t="str">
        <f t="shared" si="3"/>
        <v/>
      </c>
      <c r="AV333" s="357" t="str">
        <f t="shared" si="3"/>
        <v/>
      </c>
      <c r="AW333" s="358" t="str">
        <f t="shared" si="3"/>
        <v/>
      </c>
      <c r="AX333" s="1092"/>
      <c r="AY333" s="1093"/>
      <c r="AZ333" s="1093"/>
      <c r="BA333" s="1094"/>
      <c r="BB333" s="1068"/>
      <c r="BC333" s="1069"/>
      <c r="BD333" s="1069"/>
      <c r="BE333" s="1069"/>
      <c r="BF333" s="1070"/>
    </row>
    <row r="334" spans="2:73" ht="13.5" customHeight="1" x14ac:dyDescent="0.2">
      <c r="C334" s="360"/>
      <c r="D334" s="360"/>
      <c r="E334" s="360"/>
      <c r="F334" s="360"/>
      <c r="G334" s="361"/>
      <c r="H334" s="362"/>
      <c r="AF334" s="289"/>
    </row>
    <row r="335" spans="2:73" ht="11.55" customHeight="1" x14ac:dyDescent="0.2">
      <c r="H335" s="363"/>
      <c r="I335" s="363"/>
      <c r="J335" s="363"/>
      <c r="K335" s="363"/>
      <c r="L335" s="363"/>
      <c r="M335" s="363"/>
      <c r="N335" s="363"/>
      <c r="O335" s="363"/>
      <c r="P335" s="363"/>
      <c r="Q335" s="363"/>
      <c r="R335" s="363"/>
      <c r="S335" s="363"/>
      <c r="T335" s="363"/>
      <c r="U335" s="363"/>
      <c r="V335" s="363"/>
      <c r="W335" s="363"/>
      <c r="X335" s="363"/>
      <c r="Y335" s="363"/>
      <c r="Z335" s="363"/>
      <c r="AA335" s="363"/>
      <c r="AB335" s="363"/>
      <c r="AC335" s="363"/>
      <c r="AD335" s="363"/>
      <c r="AE335" s="363"/>
      <c r="AF335" s="363"/>
      <c r="AG335" s="363"/>
      <c r="AH335" s="363"/>
      <c r="AI335" s="363"/>
      <c r="AJ335" s="363"/>
      <c r="AK335" s="363"/>
      <c r="AL335" s="363"/>
      <c r="AM335" s="363"/>
      <c r="AN335" s="363"/>
      <c r="AO335" s="363"/>
      <c r="AP335" s="363"/>
      <c r="AQ335" s="363"/>
      <c r="AR335" s="363"/>
      <c r="AS335" s="363"/>
      <c r="AT335" s="363"/>
      <c r="AU335" s="363"/>
      <c r="AV335" s="363"/>
      <c r="AW335" s="363"/>
      <c r="AX335" s="363"/>
      <c r="AY335" s="363"/>
      <c r="AZ335" s="363"/>
      <c r="BA335" s="363"/>
    </row>
    <row r="336" spans="2:73" ht="20.25" customHeight="1" x14ac:dyDescent="0.2">
      <c r="BN336" s="284"/>
      <c r="BO336" s="272"/>
      <c r="BP336" s="284"/>
      <c r="BQ336" s="284"/>
      <c r="BR336" s="284"/>
      <c r="BS336" s="333"/>
      <c r="BT336" s="364"/>
      <c r="BU336" s="364"/>
    </row>
    <row r="337" spans="3:9" ht="20.25" customHeight="1" x14ac:dyDescent="0.2">
      <c r="C337" s="365"/>
      <c r="D337" s="365"/>
      <c r="E337" s="365"/>
      <c r="F337" s="365"/>
      <c r="G337" s="365"/>
      <c r="H337" s="289"/>
      <c r="I337" s="289"/>
    </row>
    <row r="338" spans="3:9" ht="20.25" customHeight="1" x14ac:dyDescent="0.2">
      <c r="C338" s="365"/>
      <c r="D338" s="365"/>
      <c r="E338" s="365"/>
      <c r="F338" s="365"/>
      <c r="G338" s="365"/>
      <c r="H338" s="289"/>
      <c r="I338" s="289"/>
    </row>
    <row r="339" spans="3:9" ht="20.25" customHeight="1" x14ac:dyDescent="0.2">
      <c r="C339" s="289"/>
      <c r="D339" s="289"/>
      <c r="E339" s="289"/>
      <c r="F339" s="289"/>
      <c r="G339" s="289"/>
    </row>
    <row r="340" spans="3:9" ht="20.25" customHeight="1" x14ac:dyDescent="0.2">
      <c r="C340" s="289"/>
      <c r="D340" s="289"/>
      <c r="E340" s="289"/>
      <c r="F340" s="289"/>
      <c r="G340" s="289"/>
    </row>
    <row r="341" spans="3:9" ht="20.25" customHeight="1" x14ac:dyDescent="0.2">
      <c r="C341" s="289"/>
      <c r="D341" s="289"/>
      <c r="E341" s="289"/>
      <c r="F341" s="289"/>
      <c r="G341" s="289"/>
    </row>
    <row r="342" spans="3:9" ht="20.25" customHeight="1" x14ac:dyDescent="0.2">
      <c r="C342" s="289"/>
      <c r="D342" s="289"/>
      <c r="E342" s="289"/>
      <c r="F342" s="289"/>
      <c r="G342" s="289"/>
    </row>
  </sheetData>
  <sheetProtection insertColumns="0" deleteRows="0"/>
  <mergeCells count="1552">
    <mergeCell ref="L333:R333"/>
    <mergeCell ref="AZ325:BA325"/>
    <mergeCell ref="G326:R326"/>
    <mergeCell ref="AX326:BA333"/>
    <mergeCell ref="G327:R327"/>
    <mergeCell ref="G328:R328"/>
    <mergeCell ref="B329:K333"/>
    <mergeCell ref="L329:R329"/>
    <mergeCell ref="L330:R330"/>
    <mergeCell ref="L331:R331"/>
    <mergeCell ref="L332:R332"/>
    <mergeCell ref="G323:K325"/>
    <mergeCell ref="M323:R323"/>
    <mergeCell ref="AX323:AY323"/>
    <mergeCell ref="AZ323:BA323"/>
    <mergeCell ref="BB323:BF333"/>
    <mergeCell ref="M324:R324"/>
    <mergeCell ref="AX324:AY324"/>
    <mergeCell ref="AZ324:BA324"/>
    <mergeCell ref="M325:R325"/>
    <mergeCell ref="AX325:AY325"/>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67:AY67"/>
    <mergeCell ref="AZ67:BA67"/>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P34:R34"/>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H28:K30"/>
    <mergeCell ref="L28:O30"/>
    <mergeCell ref="P28:R28"/>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C22:E24"/>
    <mergeCell ref="G22:G24"/>
    <mergeCell ref="H22:K24"/>
    <mergeCell ref="L22:O24"/>
    <mergeCell ref="P22:R22"/>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28:AY28"/>
    <mergeCell ref="AZ28:BA28"/>
    <mergeCell ref="BB28:BF30"/>
    <mergeCell ref="P29:R29"/>
    <mergeCell ref="AX29:AY29"/>
    <mergeCell ref="AZ29:BA29"/>
    <mergeCell ref="P30:R30"/>
    <mergeCell ref="AX30:AY30"/>
    <mergeCell ref="AZ30:BA30"/>
    <mergeCell ref="B28:B30"/>
    <mergeCell ref="C28:E30"/>
    <mergeCell ref="G28:G30"/>
    <mergeCell ref="B17:B21"/>
    <mergeCell ref="C17:E21"/>
    <mergeCell ref="G17:G21"/>
    <mergeCell ref="H17:K21"/>
    <mergeCell ref="L17:O21"/>
    <mergeCell ref="P17:R21"/>
    <mergeCell ref="S17:AW17"/>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X22:AY22"/>
    <mergeCell ref="AZ22:BA22"/>
    <mergeCell ref="BB22:BF24"/>
    <mergeCell ref="P23:R23"/>
    <mergeCell ref="AX23:AY23"/>
    <mergeCell ref="AZ23:BA23"/>
    <mergeCell ref="P24:R24"/>
    <mergeCell ref="AX24:AY24"/>
    <mergeCell ref="AZ24:BA24"/>
    <mergeCell ref="B22:B24"/>
    <mergeCell ref="BB4:BE4"/>
    <mergeCell ref="AX6:AY6"/>
    <mergeCell ref="BB6:BC6"/>
    <mergeCell ref="BB8:BC8"/>
    <mergeCell ref="BB10:BD10"/>
    <mergeCell ref="AO12:AQ12"/>
    <mergeCell ref="BB12:BD12"/>
    <mergeCell ref="AP1:BE1"/>
    <mergeCell ref="Z2:AA2"/>
    <mergeCell ref="AC2:AD2"/>
    <mergeCell ref="AG2:AH2"/>
    <mergeCell ref="AP2:BE2"/>
    <mergeCell ref="BB3:BE3"/>
    <mergeCell ref="AX17:AY21"/>
    <mergeCell ref="AZ17:BA21"/>
    <mergeCell ref="BB17:BF21"/>
    <mergeCell ref="S18:Y18"/>
    <mergeCell ref="Z18:AF18"/>
    <mergeCell ref="AG18:AM18"/>
    <mergeCell ref="AN18:AT18"/>
    <mergeCell ref="AU18:AW18"/>
    <mergeCell ref="AU14:AW14"/>
    <mergeCell ref="AY14:BA14"/>
    <mergeCell ref="BC14:BD14"/>
  </mergeCells>
  <phoneticPr fontId="7"/>
  <conditionalFormatting sqref="S23:BA24">
    <cfRule type="expression" dxfId="116" priority="2069">
      <formula>INDIRECT(ADDRESS(ROW(),COLUMN()))=TRUNC(INDIRECT(ADDRESS(ROW(),COLUMN())))</formula>
    </cfRule>
  </conditionalFormatting>
  <conditionalFormatting sqref="S26:BA27">
    <cfRule type="expression" dxfId="115" priority="2049">
      <formula>INDIRECT(ADDRESS(ROW(),COLUMN()))=TRUNC(INDIRECT(ADDRESS(ROW(),COLUMN())))</formula>
    </cfRule>
  </conditionalFormatting>
  <conditionalFormatting sqref="S29:BA30">
    <cfRule type="expression" dxfId="114" priority="2029">
      <formula>INDIRECT(ADDRESS(ROW(),COLUMN()))=TRUNC(INDIRECT(ADDRESS(ROW(),COLUMN())))</formula>
    </cfRule>
  </conditionalFormatting>
  <conditionalFormatting sqref="S32:BA33">
    <cfRule type="expression" dxfId="113" priority="2009">
      <formula>INDIRECT(ADDRESS(ROW(),COLUMN()))=TRUNC(INDIRECT(ADDRESS(ROW(),COLUMN())))</formula>
    </cfRule>
  </conditionalFormatting>
  <conditionalFormatting sqref="S35:BA36">
    <cfRule type="expression" dxfId="112" priority="1989">
      <formula>INDIRECT(ADDRESS(ROW(),COLUMN()))=TRUNC(INDIRECT(ADDRESS(ROW(),COLUMN())))</formula>
    </cfRule>
  </conditionalFormatting>
  <conditionalFormatting sqref="S38:BA39">
    <cfRule type="expression" dxfId="111" priority="1969">
      <formula>INDIRECT(ADDRESS(ROW(),COLUMN()))=TRUNC(INDIRECT(ADDRESS(ROW(),COLUMN())))</formula>
    </cfRule>
  </conditionalFormatting>
  <conditionalFormatting sqref="S41:BA42">
    <cfRule type="expression" dxfId="110" priority="1949">
      <formula>INDIRECT(ADDRESS(ROW(),COLUMN()))=TRUNC(INDIRECT(ADDRESS(ROW(),COLUMN())))</formula>
    </cfRule>
  </conditionalFormatting>
  <conditionalFormatting sqref="S44:BA45">
    <cfRule type="expression" dxfId="109" priority="1929">
      <formula>INDIRECT(ADDRESS(ROW(),COLUMN()))=TRUNC(INDIRECT(ADDRESS(ROW(),COLUMN())))</formula>
    </cfRule>
  </conditionalFormatting>
  <conditionalFormatting sqref="S47:BA48">
    <cfRule type="expression" dxfId="108" priority="1909">
      <formula>INDIRECT(ADDRESS(ROW(),COLUMN()))=TRUNC(INDIRECT(ADDRESS(ROW(),COLUMN())))</formula>
    </cfRule>
  </conditionalFormatting>
  <conditionalFormatting sqref="S50:BA51">
    <cfRule type="expression" dxfId="107" priority="1889">
      <formula>INDIRECT(ADDRESS(ROW(),COLUMN()))=TRUNC(INDIRECT(ADDRESS(ROW(),COLUMN())))</formula>
    </cfRule>
  </conditionalFormatting>
  <conditionalFormatting sqref="S53:BA54">
    <cfRule type="expression" dxfId="106" priority="1869">
      <formula>INDIRECT(ADDRESS(ROW(),COLUMN()))=TRUNC(INDIRECT(ADDRESS(ROW(),COLUMN())))</formula>
    </cfRule>
  </conditionalFormatting>
  <conditionalFormatting sqref="S56:BA57">
    <cfRule type="expression" dxfId="105" priority="1849">
      <formula>INDIRECT(ADDRESS(ROW(),COLUMN()))=TRUNC(INDIRECT(ADDRESS(ROW(),COLUMN())))</formula>
    </cfRule>
  </conditionalFormatting>
  <conditionalFormatting sqref="S59:BA60">
    <cfRule type="expression" dxfId="104" priority="1829">
      <formula>INDIRECT(ADDRESS(ROW(),COLUMN()))=TRUNC(INDIRECT(ADDRESS(ROW(),COLUMN())))</formula>
    </cfRule>
  </conditionalFormatting>
  <conditionalFormatting sqref="S62:BA63">
    <cfRule type="expression" dxfId="103" priority="1808">
      <formula>INDIRECT(ADDRESS(ROW(),COLUMN()))=TRUNC(INDIRECT(ADDRESS(ROW(),COLUMN())))</formula>
    </cfRule>
  </conditionalFormatting>
  <conditionalFormatting sqref="S65:BA66">
    <cfRule type="expression" dxfId="102" priority="1787">
      <formula>INDIRECT(ADDRESS(ROW(),COLUMN()))=TRUNC(INDIRECT(ADDRESS(ROW(),COLUMN())))</formula>
    </cfRule>
  </conditionalFormatting>
  <conditionalFormatting sqref="S68:BA69">
    <cfRule type="expression" dxfId="101" priority="1766">
      <formula>INDIRECT(ADDRESS(ROW(),COLUMN()))=TRUNC(INDIRECT(ADDRESS(ROW(),COLUMN())))</formula>
    </cfRule>
  </conditionalFormatting>
  <conditionalFormatting sqref="S71:BA72">
    <cfRule type="expression" dxfId="100" priority="1745">
      <formula>INDIRECT(ADDRESS(ROW(),COLUMN()))=TRUNC(INDIRECT(ADDRESS(ROW(),COLUMN())))</formula>
    </cfRule>
  </conditionalFormatting>
  <conditionalFormatting sqref="S74:BA75">
    <cfRule type="expression" dxfId="99" priority="1724">
      <formula>INDIRECT(ADDRESS(ROW(),COLUMN()))=TRUNC(INDIRECT(ADDRESS(ROW(),COLUMN())))</formula>
    </cfRule>
  </conditionalFormatting>
  <conditionalFormatting sqref="S77:BA78">
    <cfRule type="expression" dxfId="98" priority="1703">
      <formula>INDIRECT(ADDRESS(ROW(),COLUMN()))=TRUNC(INDIRECT(ADDRESS(ROW(),COLUMN())))</formula>
    </cfRule>
  </conditionalFormatting>
  <conditionalFormatting sqref="S80:BA81">
    <cfRule type="expression" dxfId="97" priority="1682">
      <formula>INDIRECT(ADDRESS(ROW(),COLUMN()))=TRUNC(INDIRECT(ADDRESS(ROW(),COLUMN())))</formula>
    </cfRule>
  </conditionalFormatting>
  <conditionalFormatting sqref="S83:BA84">
    <cfRule type="expression" dxfId="96" priority="1661">
      <formula>INDIRECT(ADDRESS(ROW(),COLUMN()))=TRUNC(INDIRECT(ADDRESS(ROW(),COLUMN())))</formula>
    </cfRule>
  </conditionalFormatting>
  <conditionalFormatting sqref="S86:BA87">
    <cfRule type="expression" dxfId="95" priority="1640">
      <formula>INDIRECT(ADDRESS(ROW(),COLUMN()))=TRUNC(INDIRECT(ADDRESS(ROW(),COLUMN())))</formula>
    </cfRule>
  </conditionalFormatting>
  <conditionalFormatting sqref="S89:BA90">
    <cfRule type="expression" dxfId="94" priority="1619">
      <formula>INDIRECT(ADDRESS(ROW(),COLUMN()))=TRUNC(INDIRECT(ADDRESS(ROW(),COLUMN())))</formula>
    </cfRule>
  </conditionalFormatting>
  <conditionalFormatting sqref="S92:BA93">
    <cfRule type="expression" dxfId="93" priority="1598">
      <formula>INDIRECT(ADDRESS(ROW(),COLUMN()))=TRUNC(INDIRECT(ADDRESS(ROW(),COLUMN())))</formula>
    </cfRule>
  </conditionalFormatting>
  <conditionalFormatting sqref="S95:BA96">
    <cfRule type="expression" dxfId="92" priority="1577">
      <formula>INDIRECT(ADDRESS(ROW(),COLUMN()))=TRUNC(INDIRECT(ADDRESS(ROW(),COLUMN())))</formula>
    </cfRule>
  </conditionalFormatting>
  <conditionalFormatting sqref="S98:BA99">
    <cfRule type="expression" dxfId="91" priority="1556">
      <formula>INDIRECT(ADDRESS(ROW(),COLUMN()))=TRUNC(INDIRECT(ADDRESS(ROW(),COLUMN())))</formula>
    </cfRule>
  </conditionalFormatting>
  <conditionalFormatting sqref="S101:BA102">
    <cfRule type="expression" dxfId="90" priority="1535">
      <formula>INDIRECT(ADDRESS(ROW(),COLUMN()))=TRUNC(INDIRECT(ADDRESS(ROW(),COLUMN())))</formula>
    </cfRule>
  </conditionalFormatting>
  <conditionalFormatting sqref="S104:BA105">
    <cfRule type="expression" dxfId="89" priority="1514">
      <formula>INDIRECT(ADDRESS(ROW(),COLUMN()))=TRUNC(INDIRECT(ADDRESS(ROW(),COLUMN())))</formula>
    </cfRule>
  </conditionalFormatting>
  <conditionalFormatting sqref="S107:BA108">
    <cfRule type="expression" dxfId="88" priority="1493">
      <formula>INDIRECT(ADDRESS(ROW(),COLUMN()))=TRUNC(INDIRECT(ADDRESS(ROW(),COLUMN())))</formula>
    </cfRule>
  </conditionalFormatting>
  <conditionalFormatting sqref="S110:BA111">
    <cfRule type="expression" dxfId="87" priority="1472">
      <formula>INDIRECT(ADDRESS(ROW(),COLUMN()))=TRUNC(INDIRECT(ADDRESS(ROW(),COLUMN())))</formula>
    </cfRule>
  </conditionalFormatting>
  <conditionalFormatting sqref="S113:BA114">
    <cfRule type="expression" dxfId="86" priority="1451">
      <formula>INDIRECT(ADDRESS(ROW(),COLUMN()))=TRUNC(INDIRECT(ADDRESS(ROW(),COLUMN())))</formula>
    </cfRule>
  </conditionalFormatting>
  <conditionalFormatting sqref="S116:BA117">
    <cfRule type="expression" dxfId="85" priority="1430">
      <formula>INDIRECT(ADDRESS(ROW(),COLUMN()))=TRUNC(INDIRECT(ADDRESS(ROW(),COLUMN())))</formula>
    </cfRule>
  </conditionalFormatting>
  <conditionalFormatting sqref="S119:BA120">
    <cfRule type="expression" dxfId="84" priority="1409">
      <formula>INDIRECT(ADDRESS(ROW(),COLUMN()))=TRUNC(INDIRECT(ADDRESS(ROW(),COLUMN())))</formula>
    </cfRule>
  </conditionalFormatting>
  <conditionalFormatting sqref="S122:BA123">
    <cfRule type="expression" dxfId="83" priority="1388">
      <formula>INDIRECT(ADDRESS(ROW(),COLUMN()))=TRUNC(INDIRECT(ADDRESS(ROW(),COLUMN())))</formula>
    </cfRule>
  </conditionalFormatting>
  <conditionalFormatting sqref="S125:BA126">
    <cfRule type="expression" dxfId="82" priority="1367">
      <formula>INDIRECT(ADDRESS(ROW(),COLUMN()))=TRUNC(INDIRECT(ADDRESS(ROW(),COLUMN())))</formula>
    </cfRule>
  </conditionalFormatting>
  <conditionalFormatting sqref="S128:BA129">
    <cfRule type="expression" dxfId="81" priority="1346">
      <formula>INDIRECT(ADDRESS(ROW(),COLUMN()))=TRUNC(INDIRECT(ADDRESS(ROW(),COLUMN())))</formula>
    </cfRule>
  </conditionalFormatting>
  <conditionalFormatting sqref="S131:BA132">
    <cfRule type="expression" dxfId="80" priority="1325">
      <formula>INDIRECT(ADDRESS(ROW(),COLUMN()))=TRUNC(INDIRECT(ADDRESS(ROW(),COLUMN())))</formula>
    </cfRule>
  </conditionalFormatting>
  <conditionalFormatting sqref="S134:BA135">
    <cfRule type="expression" dxfId="79" priority="1304">
      <formula>INDIRECT(ADDRESS(ROW(),COLUMN()))=TRUNC(INDIRECT(ADDRESS(ROW(),COLUMN())))</formula>
    </cfRule>
  </conditionalFormatting>
  <conditionalFormatting sqref="S137:BA138">
    <cfRule type="expression" dxfId="78" priority="1283">
      <formula>INDIRECT(ADDRESS(ROW(),COLUMN()))=TRUNC(INDIRECT(ADDRESS(ROW(),COLUMN())))</formula>
    </cfRule>
  </conditionalFormatting>
  <conditionalFormatting sqref="S140:BA141">
    <cfRule type="expression" dxfId="77" priority="1262">
      <formula>INDIRECT(ADDRESS(ROW(),COLUMN()))=TRUNC(INDIRECT(ADDRESS(ROW(),COLUMN())))</formula>
    </cfRule>
  </conditionalFormatting>
  <conditionalFormatting sqref="S143:BA144">
    <cfRule type="expression" dxfId="76" priority="1241">
      <formula>INDIRECT(ADDRESS(ROW(),COLUMN()))=TRUNC(INDIRECT(ADDRESS(ROW(),COLUMN())))</formula>
    </cfRule>
  </conditionalFormatting>
  <conditionalFormatting sqref="S146:BA147">
    <cfRule type="expression" dxfId="75" priority="1220">
      <formula>INDIRECT(ADDRESS(ROW(),COLUMN()))=TRUNC(INDIRECT(ADDRESS(ROW(),COLUMN())))</formula>
    </cfRule>
  </conditionalFormatting>
  <conditionalFormatting sqref="S149:BA150">
    <cfRule type="expression" dxfId="74" priority="1199">
      <formula>INDIRECT(ADDRESS(ROW(),COLUMN()))=TRUNC(INDIRECT(ADDRESS(ROW(),COLUMN())))</formula>
    </cfRule>
  </conditionalFormatting>
  <conditionalFormatting sqref="S152:BA153">
    <cfRule type="expression" dxfId="73" priority="1178">
      <formula>INDIRECT(ADDRESS(ROW(),COLUMN()))=TRUNC(INDIRECT(ADDRESS(ROW(),COLUMN())))</formula>
    </cfRule>
  </conditionalFormatting>
  <conditionalFormatting sqref="S155:BA156">
    <cfRule type="expression" dxfId="72" priority="1157">
      <formula>INDIRECT(ADDRESS(ROW(),COLUMN()))=TRUNC(INDIRECT(ADDRESS(ROW(),COLUMN())))</formula>
    </cfRule>
  </conditionalFormatting>
  <conditionalFormatting sqref="S158:BA159">
    <cfRule type="expression" dxfId="71" priority="1136">
      <formula>INDIRECT(ADDRESS(ROW(),COLUMN()))=TRUNC(INDIRECT(ADDRESS(ROW(),COLUMN())))</formula>
    </cfRule>
  </conditionalFormatting>
  <conditionalFormatting sqref="S161:BA162">
    <cfRule type="expression" dxfId="70" priority="1115">
      <formula>INDIRECT(ADDRESS(ROW(),COLUMN()))=TRUNC(INDIRECT(ADDRESS(ROW(),COLUMN())))</formula>
    </cfRule>
  </conditionalFormatting>
  <conditionalFormatting sqref="S164:BA165">
    <cfRule type="expression" dxfId="69" priority="1094">
      <formula>INDIRECT(ADDRESS(ROW(),COLUMN()))=TRUNC(INDIRECT(ADDRESS(ROW(),COLUMN())))</formula>
    </cfRule>
  </conditionalFormatting>
  <conditionalFormatting sqref="S167:BA168">
    <cfRule type="expression" dxfId="68" priority="1073">
      <formula>INDIRECT(ADDRESS(ROW(),COLUMN()))=TRUNC(INDIRECT(ADDRESS(ROW(),COLUMN())))</formula>
    </cfRule>
  </conditionalFormatting>
  <conditionalFormatting sqref="S170:BA171">
    <cfRule type="expression" dxfId="67" priority="1052">
      <formula>INDIRECT(ADDRESS(ROW(),COLUMN()))=TRUNC(INDIRECT(ADDRESS(ROW(),COLUMN())))</formula>
    </cfRule>
  </conditionalFormatting>
  <conditionalFormatting sqref="S173:BA174">
    <cfRule type="expression" dxfId="66" priority="1031">
      <formula>INDIRECT(ADDRESS(ROW(),COLUMN()))=TRUNC(INDIRECT(ADDRESS(ROW(),COLUMN())))</formula>
    </cfRule>
  </conditionalFormatting>
  <conditionalFormatting sqref="S176:BA177">
    <cfRule type="expression" dxfId="65" priority="1010">
      <formula>INDIRECT(ADDRESS(ROW(),COLUMN()))=TRUNC(INDIRECT(ADDRESS(ROW(),COLUMN())))</formula>
    </cfRule>
  </conditionalFormatting>
  <conditionalFormatting sqref="S179:BA180">
    <cfRule type="expression" dxfId="64" priority="989">
      <formula>INDIRECT(ADDRESS(ROW(),COLUMN()))=TRUNC(INDIRECT(ADDRESS(ROW(),COLUMN())))</formula>
    </cfRule>
  </conditionalFormatting>
  <conditionalFormatting sqref="S182:BA183">
    <cfRule type="expression" dxfId="63" priority="968">
      <formula>INDIRECT(ADDRESS(ROW(),COLUMN()))=TRUNC(INDIRECT(ADDRESS(ROW(),COLUMN())))</formula>
    </cfRule>
  </conditionalFormatting>
  <conditionalFormatting sqref="S185:BA186">
    <cfRule type="expression" dxfId="62" priority="947">
      <formula>INDIRECT(ADDRESS(ROW(),COLUMN()))=TRUNC(INDIRECT(ADDRESS(ROW(),COLUMN())))</formula>
    </cfRule>
  </conditionalFormatting>
  <conditionalFormatting sqref="S188:BA189">
    <cfRule type="expression" dxfId="61" priority="926">
      <formula>INDIRECT(ADDRESS(ROW(),COLUMN()))=TRUNC(INDIRECT(ADDRESS(ROW(),COLUMN())))</formula>
    </cfRule>
  </conditionalFormatting>
  <conditionalFormatting sqref="S191:BA192">
    <cfRule type="expression" dxfId="60" priority="905">
      <formula>INDIRECT(ADDRESS(ROW(),COLUMN()))=TRUNC(INDIRECT(ADDRESS(ROW(),COLUMN())))</formula>
    </cfRule>
  </conditionalFormatting>
  <conditionalFormatting sqref="S194:BA195">
    <cfRule type="expression" dxfId="59" priority="884">
      <formula>INDIRECT(ADDRESS(ROW(),COLUMN()))=TRUNC(INDIRECT(ADDRESS(ROW(),COLUMN())))</formula>
    </cfRule>
  </conditionalFormatting>
  <conditionalFormatting sqref="S197:BA198">
    <cfRule type="expression" dxfId="58" priority="863">
      <formula>INDIRECT(ADDRESS(ROW(),COLUMN()))=TRUNC(INDIRECT(ADDRESS(ROW(),COLUMN())))</formula>
    </cfRule>
  </conditionalFormatting>
  <conditionalFormatting sqref="S200:BA201">
    <cfRule type="expression" dxfId="57" priority="842">
      <formula>INDIRECT(ADDRESS(ROW(),COLUMN()))=TRUNC(INDIRECT(ADDRESS(ROW(),COLUMN())))</formula>
    </cfRule>
  </conditionalFormatting>
  <conditionalFormatting sqref="S203:BA204">
    <cfRule type="expression" dxfId="56" priority="821">
      <formula>INDIRECT(ADDRESS(ROW(),COLUMN()))=TRUNC(INDIRECT(ADDRESS(ROW(),COLUMN())))</formula>
    </cfRule>
  </conditionalFormatting>
  <conditionalFormatting sqref="S206:BA207">
    <cfRule type="expression" dxfId="55" priority="800">
      <formula>INDIRECT(ADDRESS(ROW(),COLUMN()))=TRUNC(INDIRECT(ADDRESS(ROW(),COLUMN())))</formula>
    </cfRule>
  </conditionalFormatting>
  <conditionalFormatting sqref="S209:BA210">
    <cfRule type="expression" dxfId="54" priority="779">
      <formula>INDIRECT(ADDRESS(ROW(),COLUMN()))=TRUNC(INDIRECT(ADDRESS(ROW(),COLUMN())))</formula>
    </cfRule>
  </conditionalFormatting>
  <conditionalFormatting sqref="S212:BA213">
    <cfRule type="expression" dxfId="53" priority="758">
      <formula>INDIRECT(ADDRESS(ROW(),COLUMN()))=TRUNC(INDIRECT(ADDRESS(ROW(),COLUMN())))</formula>
    </cfRule>
  </conditionalFormatting>
  <conditionalFormatting sqref="S215:BA216">
    <cfRule type="expression" dxfId="52" priority="737">
      <formula>INDIRECT(ADDRESS(ROW(),COLUMN()))=TRUNC(INDIRECT(ADDRESS(ROW(),COLUMN())))</formula>
    </cfRule>
  </conditionalFormatting>
  <conditionalFormatting sqref="S218:BA219">
    <cfRule type="expression" dxfId="51" priority="716">
      <formula>INDIRECT(ADDRESS(ROW(),COLUMN()))=TRUNC(INDIRECT(ADDRESS(ROW(),COLUMN())))</formula>
    </cfRule>
  </conditionalFormatting>
  <conditionalFormatting sqref="S221:BA222">
    <cfRule type="expression" dxfId="50" priority="695">
      <formula>INDIRECT(ADDRESS(ROW(),COLUMN()))=TRUNC(INDIRECT(ADDRESS(ROW(),COLUMN())))</formula>
    </cfRule>
  </conditionalFormatting>
  <conditionalFormatting sqref="S224:BA225">
    <cfRule type="expression" dxfId="49" priority="674">
      <formula>INDIRECT(ADDRESS(ROW(),COLUMN()))=TRUNC(INDIRECT(ADDRESS(ROW(),COLUMN())))</formula>
    </cfRule>
  </conditionalFormatting>
  <conditionalFormatting sqref="S227:BA228">
    <cfRule type="expression" dxfId="48" priority="653">
      <formula>INDIRECT(ADDRESS(ROW(),COLUMN()))=TRUNC(INDIRECT(ADDRESS(ROW(),COLUMN())))</formula>
    </cfRule>
  </conditionalFormatting>
  <conditionalFormatting sqref="S230:BA231">
    <cfRule type="expression" dxfId="47" priority="632">
      <formula>INDIRECT(ADDRESS(ROW(),COLUMN()))=TRUNC(INDIRECT(ADDRESS(ROW(),COLUMN())))</formula>
    </cfRule>
  </conditionalFormatting>
  <conditionalFormatting sqref="S233:BA234">
    <cfRule type="expression" dxfId="46" priority="611">
      <formula>INDIRECT(ADDRESS(ROW(),COLUMN()))=TRUNC(INDIRECT(ADDRESS(ROW(),COLUMN())))</formula>
    </cfRule>
  </conditionalFormatting>
  <conditionalFormatting sqref="S236:BA237">
    <cfRule type="expression" dxfId="45" priority="590">
      <formula>INDIRECT(ADDRESS(ROW(),COLUMN()))=TRUNC(INDIRECT(ADDRESS(ROW(),COLUMN())))</formula>
    </cfRule>
  </conditionalFormatting>
  <conditionalFormatting sqref="S239:BA240">
    <cfRule type="expression" dxfId="44" priority="569">
      <formula>INDIRECT(ADDRESS(ROW(),COLUMN()))=TRUNC(INDIRECT(ADDRESS(ROW(),COLUMN())))</formula>
    </cfRule>
  </conditionalFormatting>
  <conditionalFormatting sqref="S242:BA243">
    <cfRule type="expression" dxfId="43" priority="548">
      <formula>INDIRECT(ADDRESS(ROW(),COLUMN()))=TRUNC(INDIRECT(ADDRESS(ROW(),COLUMN())))</formula>
    </cfRule>
  </conditionalFormatting>
  <conditionalFormatting sqref="S245:BA246">
    <cfRule type="expression" dxfId="42" priority="527">
      <formula>INDIRECT(ADDRESS(ROW(),COLUMN()))=TRUNC(INDIRECT(ADDRESS(ROW(),COLUMN())))</formula>
    </cfRule>
  </conditionalFormatting>
  <conditionalFormatting sqref="S248:BA249">
    <cfRule type="expression" dxfId="41" priority="506">
      <formula>INDIRECT(ADDRESS(ROW(),COLUMN()))=TRUNC(INDIRECT(ADDRESS(ROW(),COLUMN())))</formula>
    </cfRule>
  </conditionalFormatting>
  <conditionalFormatting sqref="S251:BA252">
    <cfRule type="expression" dxfId="40" priority="485">
      <formula>INDIRECT(ADDRESS(ROW(),COLUMN()))=TRUNC(INDIRECT(ADDRESS(ROW(),COLUMN())))</formula>
    </cfRule>
  </conditionalFormatting>
  <conditionalFormatting sqref="S254:BA255">
    <cfRule type="expression" dxfId="39" priority="464">
      <formula>INDIRECT(ADDRESS(ROW(),COLUMN()))=TRUNC(INDIRECT(ADDRESS(ROW(),COLUMN())))</formula>
    </cfRule>
  </conditionalFormatting>
  <conditionalFormatting sqref="S257:BA258">
    <cfRule type="expression" dxfId="38" priority="443">
      <formula>INDIRECT(ADDRESS(ROW(),COLUMN()))=TRUNC(INDIRECT(ADDRESS(ROW(),COLUMN())))</formula>
    </cfRule>
  </conditionalFormatting>
  <conditionalFormatting sqref="S260:BA261">
    <cfRule type="expression" dxfId="37" priority="422">
      <formula>INDIRECT(ADDRESS(ROW(),COLUMN()))=TRUNC(INDIRECT(ADDRESS(ROW(),COLUMN())))</formula>
    </cfRule>
  </conditionalFormatting>
  <conditionalFormatting sqref="S263:BA264">
    <cfRule type="expression" dxfId="36" priority="401">
      <formula>INDIRECT(ADDRESS(ROW(),COLUMN()))=TRUNC(INDIRECT(ADDRESS(ROW(),COLUMN())))</formula>
    </cfRule>
  </conditionalFormatting>
  <conditionalFormatting sqref="S266:BA267">
    <cfRule type="expression" dxfId="35" priority="380">
      <formula>INDIRECT(ADDRESS(ROW(),COLUMN()))=TRUNC(INDIRECT(ADDRESS(ROW(),COLUMN())))</formula>
    </cfRule>
  </conditionalFormatting>
  <conditionalFormatting sqref="S269:BA270">
    <cfRule type="expression" dxfId="34" priority="359">
      <formula>INDIRECT(ADDRESS(ROW(),COLUMN()))=TRUNC(INDIRECT(ADDRESS(ROW(),COLUMN())))</formula>
    </cfRule>
  </conditionalFormatting>
  <conditionalFormatting sqref="S272:BA273">
    <cfRule type="expression" dxfId="33" priority="338">
      <formula>INDIRECT(ADDRESS(ROW(),COLUMN()))=TRUNC(INDIRECT(ADDRESS(ROW(),COLUMN())))</formula>
    </cfRule>
  </conditionalFormatting>
  <conditionalFormatting sqref="S275:BA276">
    <cfRule type="expression" dxfId="32" priority="317">
      <formula>INDIRECT(ADDRESS(ROW(),COLUMN()))=TRUNC(INDIRECT(ADDRESS(ROW(),COLUMN())))</formula>
    </cfRule>
  </conditionalFormatting>
  <conditionalFormatting sqref="S278:BA279">
    <cfRule type="expression" dxfId="31" priority="296">
      <formula>INDIRECT(ADDRESS(ROW(),COLUMN()))=TRUNC(INDIRECT(ADDRESS(ROW(),COLUMN())))</formula>
    </cfRule>
  </conditionalFormatting>
  <conditionalFormatting sqref="S281:BA282">
    <cfRule type="expression" dxfId="30" priority="275">
      <formula>INDIRECT(ADDRESS(ROW(),COLUMN()))=TRUNC(INDIRECT(ADDRESS(ROW(),COLUMN())))</formula>
    </cfRule>
  </conditionalFormatting>
  <conditionalFormatting sqref="S284:BA285">
    <cfRule type="expression" dxfId="29" priority="254">
      <formula>INDIRECT(ADDRESS(ROW(),COLUMN()))=TRUNC(INDIRECT(ADDRESS(ROW(),COLUMN())))</formula>
    </cfRule>
  </conditionalFormatting>
  <conditionalFormatting sqref="S287:BA288">
    <cfRule type="expression" dxfId="28" priority="233">
      <formula>INDIRECT(ADDRESS(ROW(),COLUMN()))=TRUNC(INDIRECT(ADDRESS(ROW(),COLUMN())))</formula>
    </cfRule>
  </conditionalFormatting>
  <conditionalFormatting sqref="S290:BA291">
    <cfRule type="expression" dxfId="27" priority="212">
      <formula>INDIRECT(ADDRESS(ROW(),COLUMN()))=TRUNC(INDIRECT(ADDRESS(ROW(),COLUMN())))</formula>
    </cfRule>
  </conditionalFormatting>
  <conditionalFormatting sqref="S293:BA294">
    <cfRule type="expression" dxfId="26" priority="191">
      <formula>INDIRECT(ADDRESS(ROW(),COLUMN()))=TRUNC(INDIRECT(ADDRESS(ROW(),COLUMN())))</formula>
    </cfRule>
  </conditionalFormatting>
  <conditionalFormatting sqref="S296:BA297">
    <cfRule type="expression" dxfId="25" priority="170">
      <formula>INDIRECT(ADDRESS(ROW(),COLUMN()))=TRUNC(INDIRECT(ADDRESS(ROW(),COLUMN())))</formula>
    </cfRule>
  </conditionalFormatting>
  <conditionalFormatting sqref="S299:BA300">
    <cfRule type="expression" dxfId="24" priority="149">
      <formula>INDIRECT(ADDRESS(ROW(),COLUMN()))=TRUNC(INDIRECT(ADDRESS(ROW(),COLUMN())))</formula>
    </cfRule>
  </conditionalFormatting>
  <conditionalFormatting sqref="S302:BA303">
    <cfRule type="expression" dxfId="23" priority="128">
      <formula>INDIRECT(ADDRESS(ROW(),COLUMN()))=TRUNC(INDIRECT(ADDRESS(ROW(),COLUMN())))</formula>
    </cfRule>
  </conditionalFormatting>
  <conditionalFormatting sqref="S305:BA306">
    <cfRule type="expression" dxfId="22" priority="107">
      <formula>INDIRECT(ADDRESS(ROW(),COLUMN()))=TRUNC(INDIRECT(ADDRESS(ROW(),COLUMN())))</formula>
    </cfRule>
  </conditionalFormatting>
  <conditionalFormatting sqref="S308:BA309">
    <cfRule type="expression" dxfId="21" priority="86">
      <formula>INDIRECT(ADDRESS(ROW(),COLUMN()))=TRUNC(INDIRECT(ADDRESS(ROW(),COLUMN())))</formula>
    </cfRule>
  </conditionalFormatting>
  <conditionalFormatting sqref="S311:BA312">
    <cfRule type="expression" dxfId="20" priority="65">
      <formula>INDIRECT(ADDRESS(ROW(),COLUMN()))=TRUNC(INDIRECT(ADDRESS(ROW(),COLUMN())))</formula>
    </cfRule>
  </conditionalFormatting>
  <conditionalFormatting sqref="S314:BA315">
    <cfRule type="expression" dxfId="19" priority="44">
      <formula>INDIRECT(ADDRESS(ROW(),COLUMN()))=TRUNC(INDIRECT(ADDRESS(ROW(),COLUMN())))</formula>
    </cfRule>
  </conditionalFormatting>
  <conditionalFormatting sqref="S317:BA318">
    <cfRule type="expression" dxfId="18" priority="23">
      <formula>INDIRECT(ADDRESS(ROW(),COLUMN()))=TRUNC(INDIRECT(ADDRESS(ROW(),COLUMN())))</formula>
    </cfRule>
  </conditionalFormatting>
  <conditionalFormatting sqref="S320:BA321">
    <cfRule type="expression" dxfId="17" priority="2">
      <formula>INDIRECT(ADDRESS(ROW(),COLUMN()))=TRUNC(INDIRECT(ADDRESS(ROW(),COLUMN())))</formula>
    </cfRule>
  </conditionalFormatting>
  <conditionalFormatting sqref="S323:BA333">
    <cfRule type="expression" dxfId="16" priority="1">
      <formula>INDIRECT(ADDRESS(ROW(),COLUMN()))=TRUNC(INDIRECT(ADDRESS(ROW(),COLUMN())))</formula>
    </cfRule>
  </conditionalFormatting>
  <conditionalFormatting sqref="BC14:BD14">
    <cfRule type="expression" dxfId="15" priority="2085">
      <formula>INDIRECT(ADDRESS(ROW(),COLUMN()))=TRUNC(INDIRECT(ADDRESS(ROW(),COLUMN())))</formula>
    </cfRule>
  </conditionalFormatting>
  <dataValidations count="8">
    <dataValidation type="decimal" allowBlank="1" showInputMessage="1" showErrorMessage="1" error="入力可能範囲　32～40" sqref="AX6" xr:uid="{00000000-0002-0000-0200-000000000000}">
      <formula1>32</formula1>
      <formula2>40</formula2>
    </dataValidation>
    <dataValidation type="list" allowBlank="1" showInputMessage="1" sqref="G22:G321" xr:uid="{00000000-0002-0000-0200-000001000000}">
      <formula1>"A, B, C, D"</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200-000002000000}">
      <formula1>シフト記号表</formula1>
    </dataValidation>
    <dataValidation type="list" allowBlank="1" showInputMessage="1" sqref="C22:E321" xr:uid="{00000000-0002-0000-0200-000003000000}">
      <formula1>職種</formula1>
    </dataValidation>
    <dataValidation type="list" allowBlank="1" showInputMessage="1" showErrorMessage="1" sqref="BB4:BE4" xr:uid="{00000000-0002-0000-0200-000004000000}">
      <formula1>"予定,実績,予定・実績"</formula1>
    </dataValidation>
    <dataValidation type="list" errorStyle="warning" allowBlank="1" showInputMessage="1" error="リストにない場合のみ、入力してください。" sqref="H22:K321" xr:uid="{00000000-0002-0000-0200-000005000000}">
      <formula1>INDIRECT(C22)</formula1>
    </dataValidation>
    <dataValidation type="list" allowBlank="1" showInputMessage="1" showErrorMessage="1" sqref="BB3:BE3" xr:uid="{00000000-0002-0000-0200-000006000000}">
      <formula1>"４週,暦月"</formula1>
    </dataValidation>
    <dataValidation type="list" allowBlank="1" showInputMessage="1" showErrorMessage="1" sqref="AC3" xr:uid="{00000000-0002-0000-0200-000007000000}">
      <formula1>#REF!</formula1>
    </dataValidation>
  </dataValidations>
  <printOptions horizontalCentered="1"/>
  <pageMargins left="0.15748031496062992" right="0.15748031496062992" top="0.31496062992125984" bottom="0.15748031496062992" header="0.31496062992125984" footer="0.31496062992125984"/>
  <pageSetup paperSize="9" scale="42"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200-000008000000}">
          <x14:formula1>
            <xm:f>プルダウン・リスト!$C$4:$C$6</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B1:W42"/>
  <sheetViews>
    <sheetView zoomScale="55" zoomScaleNormal="55" workbookViewId="0">
      <selection activeCell="O30" sqref="O30"/>
    </sheetView>
  </sheetViews>
  <sheetFormatPr defaultColWidth="10.21875" defaultRowHeight="19.2" x14ac:dyDescent="0.2"/>
  <cols>
    <col min="1" max="1" width="1.77734375" style="375" customWidth="1"/>
    <col min="2" max="2" width="6.44140625" style="374" customWidth="1"/>
    <col min="3" max="3" width="12.21875" style="374" customWidth="1"/>
    <col min="4" max="4" width="3.77734375" style="374" bestFit="1" customWidth="1"/>
    <col min="5" max="5" width="17.77734375" style="375" customWidth="1"/>
    <col min="6" max="6" width="3.77734375" style="375" bestFit="1" customWidth="1"/>
    <col min="7" max="7" width="17.77734375" style="375" customWidth="1"/>
    <col min="8" max="8" width="3.77734375" style="375" bestFit="1" customWidth="1"/>
    <col min="9" max="9" width="17.77734375" style="374" customWidth="1"/>
    <col min="10" max="10" width="3.77734375" style="375" bestFit="1" customWidth="1"/>
    <col min="11" max="11" width="17.77734375" style="375" customWidth="1"/>
    <col min="12" max="12" width="3.77734375" style="375" customWidth="1"/>
    <col min="13" max="13" width="17.77734375" style="375" customWidth="1"/>
    <col min="14" max="14" width="3.77734375" style="375" customWidth="1"/>
    <col min="15" max="15" width="17.77734375" style="375" customWidth="1"/>
    <col min="16" max="16" width="3.77734375" style="375" customWidth="1"/>
    <col min="17" max="17" width="17.77734375" style="375" customWidth="1"/>
    <col min="18" max="18" width="3.77734375" style="375" customWidth="1"/>
    <col min="19" max="19" width="17.77734375" style="375" customWidth="1"/>
    <col min="20" max="20" width="3.77734375" style="375" customWidth="1"/>
    <col min="21" max="21" width="17.77734375" style="375" customWidth="1"/>
    <col min="22" max="22" width="3.77734375" style="375" customWidth="1"/>
    <col min="23" max="23" width="57.77734375" style="375" customWidth="1"/>
    <col min="24" max="16384" width="10.21875" style="375"/>
  </cols>
  <sheetData>
    <row r="1" spans="2:23" x14ac:dyDescent="0.2">
      <c r="B1" s="373" t="s">
        <v>543</v>
      </c>
    </row>
    <row r="2" spans="2:23" x14ac:dyDescent="0.2">
      <c r="B2" s="376" t="s">
        <v>544</v>
      </c>
      <c r="E2" s="377"/>
      <c r="I2" s="378"/>
    </row>
    <row r="3" spans="2:23" x14ac:dyDescent="0.2">
      <c r="B3" s="378" t="s">
        <v>674</v>
      </c>
      <c r="E3" s="377" t="s">
        <v>675</v>
      </c>
      <c r="I3" s="378"/>
    </row>
    <row r="4" spans="2:23" x14ac:dyDescent="0.2">
      <c r="B4" s="376"/>
      <c r="E4" s="1129" t="s">
        <v>545</v>
      </c>
      <c r="F4" s="1129"/>
      <c r="G4" s="1129"/>
      <c r="H4" s="1129"/>
      <c r="I4" s="1129"/>
      <c r="J4" s="1129"/>
      <c r="K4" s="1129"/>
      <c r="M4" s="1129" t="s">
        <v>546</v>
      </c>
      <c r="N4" s="1129"/>
      <c r="O4" s="1129"/>
      <c r="Q4" s="1129" t="s">
        <v>547</v>
      </c>
      <c r="R4" s="1129"/>
      <c r="S4" s="1129"/>
      <c r="T4" s="1129"/>
      <c r="U4" s="1129"/>
      <c r="W4" s="1129" t="s">
        <v>676</v>
      </c>
    </row>
    <row r="5" spans="2:23" x14ac:dyDescent="0.2">
      <c r="B5" s="374" t="s">
        <v>507</v>
      </c>
      <c r="C5" s="374" t="s">
        <v>548</v>
      </c>
      <c r="E5" s="374" t="s">
        <v>677</v>
      </c>
      <c r="F5" s="374"/>
      <c r="G5" s="374" t="s">
        <v>678</v>
      </c>
      <c r="I5" s="374" t="s">
        <v>549</v>
      </c>
      <c r="K5" s="374" t="s">
        <v>545</v>
      </c>
      <c r="M5" s="374" t="s">
        <v>679</v>
      </c>
      <c r="O5" s="374" t="s">
        <v>680</v>
      </c>
      <c r="Q5" s="374" t="s">
        <v>679</v>
      </c>
      <c r="S5" s="374" t="s">
        <v>680</v>
      </c>
      <c r="U5" s="374" t="s">
        <v>545</v>
      </c>
      <c r="W5" s="1129"/>
    </row>
    <row r="6" spans="2:23" x14ac:dyDescent="0.2">
      <c r="B6" s="374">
        <v>1</v>
      </c>
      <c r="C6" s="379" t="s">
        <v>518</v>
      </c>
      <c r="D6" s="374" t="s">
        <v>550</v>
      </c>
      <c r="E6" s="380">
        <v>0.375</v>
      </c>
      <c r="F6" s="374" t="s">
        <v>504</v>
      </c>
      <c r="G6" s="380">
        <v>0.75</v>
      </c>
      <c r="H6" s="375" t="s">
        <v>809</v>
      </c>
      <c r="I6" s="380">
        <v>4.1666666666666699E-2</v>
      </c>
      <c r="J6" s="375" t="s">
        <v>810</v>
      </c>
      <c r="K6" s="381">
        <f t="shared" ref="K6:K8" si="0">(G6-E6-I6)*24</f>
        <v>8</v>
      </c>
      <c r="M6" s="380">
        <v>0.39583333333333298</v>
      </c>
      <c r="N6" s="374" t="s">
        <v>504</v>
      </c>
      <c r="O6" s="380">
        <v>0.6875</v>
      </c>
      <c r="Q6" s="382">
        <f>IF(E6&lt;M6,M6,E6)</f>
        <v>0.39583333333333298</v>
      </c>
      <c r="R6" s="374" t="s">
        <v>504</v>
      </c>
      <c r="S6" s="382">
        <f t="shared" ref="S6:S8" si="1">IF(G6&gt;O6,O6,G6)</f>
        <v>0.6875</v>
      </c>
      <c r="U6" s="381">
        <f t="shared" ref="U6:U8" si="2">(S6-Q6)*24</f>
        <v>7.0000000000000098</v>
      </c>
      <c r="W6" s="383"/>
    </row>
    <row r="7" spans="2:23" x14ac:dyDescent="0.2">
      <c r="B7" s="374">
        <v>2</v>
      </c>
      <c r="C7" s="379" t="s">
        <v>557</v>
      </c>
      <c r="D7" s="374" t="s">
        <v>811</v>
      </c>
      <c r="E7" s="380"/>
      <c r="F7" s="374" t="s">
        <v>504</v>
      </c>
      <c r="G7" s="380"/>
      <c r="H7" s="375" t="s">
        <v>552</v>
      </c>
      <c r="I7" s="380">
        <v>0</v>
      </c>
      <c r="J7" s="375" t="s">
        <v>810</v>
      </c>
      <c r="K7" s="381">
        <f t="shared" si="0"/>
        <v>0</v>
      </c>
      <c r="M7" s="380"/>
      <c r="N7" s="374" t="s">
        <v>504</v>
      </c>
      <c r="O7" s="380"/>
      <c r="Q7" s="382">
        <f t="shared" ref="Q7:Q8" si="3">IF(E7&lt;M7,M7,E7)</f>
        <v>0</v>
      </c>
      <c r="R7" s="374" t="s">
        <v>812</v>
      </c>
      <c r="S7" s="382">
        <f t="shared" si="1"/>
        <v>0</v>
      </c>
      <c r="U7" s="381">
        <f t="shared" si="2"/>
        <v>0</v>
      </c>
      <c r="W7" s="383"/>
    </row>
    <row r="8" spans="2:23" x14ac:dyDescent="0.2">
      <c r="B8" s="374">
        <v>3</v>
      </c>
      <c r="C8" s="379" t="s">
        <v>558</v>
      </c>
      <c r="D8" s="374" t="s">
        <v>550</v>
      </c>
      <c r="E8" s="380"/>
      <c r="F8" s="374" t="s">
        <v>504</v>
      </c>
      <c r="G8" s="380"/>
      <c r="H8" s="375" t="s">
        <v>552</v>
      </c>
      <c r="I8" s="380">
        <v>0</v>
      </c>
      <c r="J8" s="375" t="s">
        <v>556</v>
      </c>
      <c r="K8" s="381">
        <f t="shared" si="0"/>
        <v>0</v>
      </c>
      <c r="M8" s="380"/>
      <c r="N8" s="374" t="s">
        <v>504</v>
      </c>
      <c r="O8" s="380"/>
      <c r="Q8" s="382">
        <f t="shared" si="3"/>
        <v>0</v>
      </c>
      <c r="R8" s="374" t="s">
        <v>812</v>
      </c>
      <c r="S8" s="382">
        <f t="shared" si="1"/>
        <v>0</v>
      </c>
      <c r="U8" s="381">
        <f t="shared" si="2"/>
        <v>0</v>
      </c>
      <c r="W8" s="383"/>
    </row>
    <row r="9" spans="2:23" x14ac:dyDescent="0.2">
      <c r="B9" s="374">
        <v>4</v>
      </c>
      <c r="C9" s="379" t="s">
        <v>559</v>
      </c>
      <c r="D9" s="374" t="s">
        <v>813</v>
      </c>
      <c r="E9" s="380"/>
      <c r="F9" s="374" t="s">
        <v>504</v>
      </c>
      <c r="G9" s="380"/>
      <c r="H9" s="375" t="s">
        <v>809</v>
      </c>
      <c r="I9" s="380">
        <v>0</v>
      </c>
      <c r="J9" s="375" t="s">
        <v>810</v>
      </c>
      <c r="K9" s="381">
        <f>(G9-E9-I9)*24</f>
        <v>0</v>
      </c>
      <c r="M9" s="380"/>
      <c r="N9" s="374" t="s">
        <v>504</v>
      </c>
      <c r="O9" s="380"/>
      <c r="Q9" s="382">
        <f>IF(E9&lt;M9,M9,E9)</f>
        <v>0</v>
      </c>
      <c r="R9" s="374" t="s">
        <v>504</v>
      </c>
      <c r="S9" s="382">
        <f>IF(G9&gt;O9,O9,G9)</f>
        <v>0</v>
      </c>
      <c r="U9" s="381">
        <f>(S9-Q9)*24</f>
        <v>0</v>
      </c>
      <c r="W9" s="383"/>
    </row>
    <row r="10" spans="2:23" x14ac:dyDescent="0.2">
      <c r="B10" s="374">
        <v>5</v>
      </c>
      <c r="C10" s="379" t="s">
        <v>560</v>
      </c>
      <c r="D10" s="374" t="s">
        <v>813</v>
      </c>
      <c r="E10" s="380"/>
      <c r="F10" s="374" t="s">
        <v>812</v>
      </c>
      <c r="G10" s="380"/>
      <c r="H10" s="375" t="s">
        <v>814</v>
      </c>
      <c r="I10" s="380">
        <v>0</v>
      </c>
      <c r="J10" s="375" t="s">
        <v>810</v>
      </c>
      <c r="K10" s="381">
        <f>(G10-E10-I10)*24</f>
        <v>0</v>
      </c>
      <c r="M10" s="380"/>
      <c r="N10" s="374" t="s">
        <v>504</v>
      </c>
      <c r="O10" s="380"/>
      <c r="Q10" s="382">
        <f t="shared" ref="Q10:Q25" si="4">IF(E10&lt;M10,M10,E10)</f>
        <v>0</v>
      </c>
      <c r="R10" s="374" t="s">
        <v>815</v>
      </c>
      <c r="S10" s="382">
        <f t="shared" ref="S10:S25" si="5">IF(G10&gt;O10,O10,G10)</f>
        <v>0</v>
      </c>
      <c r="U10" s="381">
        <f t="shared" ref="U10:U25" si="6">(S10-Q10)*24</f>
        <v>0</v>
      </c>
      <c r="W10" s="383"/>
    </row>
    <row r="11" spans="2:23" x14ac:dyDescent="0.2">
      <c r="B11" s="374">
        <v>6</v>
      </c>
      <c r="C11" s="379" t="s">
        <v>816</v>
      </c>
      <c r="D11" s="374" t="s">
        <v>550</v>
      </c>
      <c r="E11" s="380"/>
      <c r="F11" s="374" t="s">
        <v>504</v>
      </c>
      <c r="G11" s="380"/>
      <c r="H11" s="375" t="s">
        <v>809</v>
      </c>
      <c r="I11" s="380">
        <v>0</v>
      </c>
      <c r="J11" s="375" t="s">
        <v>810</v>
      </c>
      <c r="K11" s="381">
        <f t="shared" ref="K11:K25" si="7">(G11-E11-I11)*24</f>
        <v>0</v>
      </c>
      <c r="M11" s="380"/>
      <c r="N11" s="374" t="s">
        <v>504</v>
      </c>
      <c r="O11" s="380"/>
      <c r="Q11" s="382">
        <f t="shared" si="4"/>
        <v>0</v>
      </c>
      <c r="R11" s="374" t="s">
        <v>504</v>
      </c>
      <c r="S11" s="382">
        <f t="shared" si="5"/>
        <v>0</v>
      </c>
      <c r="U11" s="381">
        <f t="shared" si="6"/>
        <v>0</v>
      </c>
      <c r="W11" s="383"/>
    </row>
    <row r="12" spans="2:23" x14ac:dyDescent="0.2">
      <c r="B12" s="374">
        <v>7</v>
      </c>
      <c r="C12" s="379" t="s">
        <v>562</v>
      </c>
      <c r="D12" s="374" t="s">
        <v>813</v>
      </c>
      <c r="E12" s="380"/>
      <c r="F12" s="374" t="s">
        <v>812</v>
      </c>
      <c r="G12" s="380"/>
      <c r="H12" s="375" t="s">
        <v>552</v>
      </c>
      <c r="I12" s="380">
        <v>0</v>
      </c>
      <c r="J12" s="375" t="s">
        <v>810</v>
      </c>
      <c r="K12" s="381">
        <f t="shared" si="7"/>
        <v>0</v>
      </c>
      <c r="M12" s="380"/>
      <c r="N12" s="374" t="s">
        <v>504</v>
      </c>
      <c r="O12" s="380"/>
      <c r="Q12" s="382">
        <f t="shared" si="4"/>
        <v>0</v>
      </c>
      <c r="R12" s="374" t="s">
        <v>812</v>
      </c>
      <c r="S12" s="382">
        <f t="shared" si="5"/>
        <v>0</v>
      </c>
      <c r="U12" s="381">
        <f t="shared" si="6"/>
        <v>0</v>
      </c>
      <c r="W12" s="383"/>
    </row>
    <row r="13" spans="2:23" x14ac:dyDescent="0.2">
      <c r="B13" s="374">
        <v>8</v>
      </c>
      <c r="C13" s="379" t="s">
        <v>563</v>
      </c>
      <c r="D13" s="374" t="s">
        <v>550</v>
      </c>
      <c r="E13" s="380"/>
      <c r="F13" s="374" t="s">
        <v>504</v>
      </c>
      <c r="G13" s="380"/>
      <c r="H13" s="375" t="s">
        <v>814</v>
      </c>
      <c r="I13" s="380">
        <v>0</v>
      </c>
      <c r="J13" s="375" t="s">
        <v>556</v>
      </c>
      <c r="K13" s="381">
        <f t="shared" si="7"/>
        <v>0</v>
      </c>
      <c r="M13" s="380"/>
      <c r="N13" s="374" t="s">
        <v>812</v>
      </c>
      <c r="O13" s="380"/>
      <c r="Q13" s="382">
        <f t="shared" si="4"/>
        <v>0</v>
      </c>
      <c r="R13" s="374" t="s">
        <v>504</v>
      </c>
      <c r="S13" s="382">
        <f t="shared" si="5"/>
        <v>0</v>
      </c>
      <c r="U13" s="381">
        <f t="shared" si="6"/>
        <v>0</v>
      </c>
      <c r="W13" s="383"/>
    </row>
    <row r="14" spans="2:23" x14ac:dyDescent="0.2">
      <c r="B14" s="374">
        <v>9</v>
      </c>
      <c r="C14" s="379" t="s">
        <v>817</v>
      </c>
      <c r="D14" s="374" t="s">
        <v>550</v>
      </c>
      <c r="E14" s="380"/>
      <c r="F14" s="374" t="s">
        <v>504</v>
      </c>
      <c r="G14" s="380"/>
      <c r="H14" s="375" t="s">
        <v>552</v>
      </c>
      <c r="I14" s="380">
        <v>0</v>
      </c>
      <c r="J14" s="375" t="s">
        <v>556</v>
      </c>
      <c r="K14" s="381">
        <f t="shared" si="7"/>
        <v>0</v>
      </c>
      <c r="M14" s="380"/>
      <c r="N14" s="374" t="s">
        <v>504</v>
      </c>
      <c r="O14" s="380"/>
      <c r="Q14" s="382">
        <f t="shared" si="4"/>
        <v>0</v>
      </c>
      <c r="R14" s="374" t="s">
        <v>818</v>
      </c>
      <c r="S14" s="382">
        <f t="shared" si="5"/>
        <v>0</v>
      </c>
      <c r="U14" s="381">
        <f t="shared" si="6"/>
        <v>0</v>
      </c>
      <c r="W14" s="383"/>
    </row>
    <row r="15" spans="2:23" x14ac:dyDescent="0.2">
      <c r="B15" s="374">
        <v>10</v>
      </c>
      <c r="C15" s="379" t="s">
        <v>819</v>
      </c>
      <c r="D15" s="374" t="s">
        <v>550</v>
      </c>
      <c r="E15" s="380"/>
      <c r="F15" s="374" t="s">
        <v>504</v>
      </c>
      <c r="G15" s="380"/>
      <c r="H15" s="375" t="s">
        <v>552</v>
      </c>
      <c r="I15" s="380">
        <v>0</v>
      </c>
      <c r="J15" s="375" t="s">
        <v>556</v>
      </c>
      <c r="K15" s="381">
        <f t="shared" si="7"/>
        <v>0</v>
      </c>
      <c r="M15" s="380"/>
      <c r="N15" s="374" t="s">
        <v>818</v>
      </c>
      <c r="O15" s="380"/>
      <c r="Q15" s="382">
        <f t="shared" si="4"/>
        <v>0</v>
      </c>
      <c r="R15" s="374" t="s">
        <v>504</v>
      </c>
      <c r="S15" s="382">
        <f>IF(G15&gt;O15,O15,G15)</f>
        <v>0</v>
      </c>
      <c r="U15" s="381">
        <f t="shared" si="6"/>
        <v>0</v>
      </c>
      <c r="W15" s="383"/>
    </row>
    <row r="16" spans="2:23" x14ac:dyDescent="0.2">
      <c r="B16" s="374">
        <v>11</v>
      </c>
      <c r="C16" s="379" t="s">
        <v>820</v>
      </c>
      <c r="D16" s="374" t="s">
        <v>813</v>
      </c>
      <c r="E16" s="380"/>
      <c r="F16" s="374" t="s">
        <v>504</v>
      </c>
      <c r="G16" s="380"/>
      <c r="H16" s="375" t="s">
        <v>552</v>
      </c>
      <c r="I16" s="380">
        <v>0</v>
      </c>
      <c r="J16" s="375" t="s">
        <v>556</v>
      </c>
      <c r="K16" s="381">
        <f t="shared" si="7"/>
        <v>0</v>
      </c>
      <c r="M16" s="380"/>
      <c r="N16" s="374" t="s">
        <v>815</v>
      </c>
      <c r="O16" s="380"/>
      <c r="Q16" s="382">
        <f t="shared" si="4"/>
        <v>0</v>
      </c>
      <c r="R16" s="374" t="s">
        <v>504</v>
      </c>
      <c r="S16" s="382">
        <f t="shared" si="5"/>
        <v>0</v>
      </c>
      <c r="U16" s="381">
        <f t="shared" si="6"/>
        <v>0</v>
      </c>
      <c r="W16" s="383"/>
    </row>
    <row r="17" spans="2:23" x14ac:dyDescent="0.2">
      <c r="B17" s="374">
        <v>12</v>
      </c>
      <c r="C17" s="379" t="s">
        <v>566</v>
      </c>
      <c r="D17" s="374" t="s">
        <v>550</v>
      </c>
      <c r="E17" s="380"/>
      <c r="F17" s="374" t="s">
        <v>504</v>
      </c>
      <c r="G17" s="380"/>
      <c r="H17" s="375" t="s">
        <v>809</v>
      </c>
      <c r="I17" s="380">
        <v>0</v>
      </c>
      <c r="J17" s="375" t="s">
        <v>556</v>
      </c>
      <c r="K17" s="381">
        <f t="shared" si="7"/>
        <v>0</v>
      </c>
      <c r="M17" s="380"/>
      <c r="N17" s="374" t="s">
        <v>812</v>
      </c>
      <c r="O17" s="380"/>
      <c r="Q17" s="382">
        <f t="shared" si="4"/>
        <v>0</v>
      </c>
      <c r="R17" s="374" t="s">
        <v>812</v>
      </c>
      <c r="S17" s="382">
        <f t="shared" si="5"/>
        <v>0</v>
      </c>
      <c r="U17" s="381">
        <f t="shared" si="6"/>
        <v>0</v>
      </c>
      <c r="W17" s="383"/>
    </row>
    <row r="18" spans="2:23" x14ac:dyDescent="0.2">
      <c r="B18" s="374">
        <v>13</v>
      </c>
      <c r="C18" s="379" t="s">
        <v>567</v>
      </c>
      <c r="D18" s="374" t="s">
        <v>811</v>
      </c>
      <c r="E18" s="380"/>
      <c r="F18" s="374" t="s">
        <v>818</v>
      </c>
      <c r="G18" s="380"/>
      <c r="H18" s="375" t="s">
        <v>809</v>
      </c>
      <c r="I18" s="380">
        <v>0</v>
      </c>
      <c r="J18" s="375" t="s">
        <v>810</v>
      </c>
      <c r="K18" s="381">
        <f t="shared" si="7"/>
        <v>0</v>
      </c>
      <c r="M18" s="380"/>
      <c r="N18" s="374" t="s">
        <v>812</v>
      </c>
      <c r="O18" s="380"/>
      <c r="Q18" s="382">
        <f t="shared" si="4"/>
        <v>0</v>
      </c>
      <c r="R18" s="374" t="s">
        <v>504</v>
      </c>
      <c r="S18" s="382">
        <f t="shared" si="5"/>
        <v>0</v>
      </c>
      <c r="U18" s="381">
        <f t="shared" si="6"/>
        <v>0</v>
      </c>
      <c r="W18" s="383"/>
    </row>
    <row r="19" spans="2:23" x14ac:dyDescent="0.2">
      <c r="B19" s="374">
        <v>14</v>
      </c>
      <c r="C19" s="379" t="s">
        <v>821</v>
      </c>
      <c r="D19" s="374" t="s">
        <v>813</v>
      </c>
      <c r="E19" s="380"/>
      <c r="F19" s="374" t="s">
        <v>504</v>
      </c>
      <c r="G19" s="380"/>
      <c r="H19" s="375" t="s">
        <v>822</v>
      </c>
      <c r="I19" s="380">
        <v>0</v>
      </c>
      <c r="J19" s="375" t="s">
        <v>556</v>
      </c>
      <c r="K19" s="381">
        <f t="shared" si="7"/>
        <v>0</v>
      </c>
      <c r="M19" s="380"/>
      <c r="N19" s="374" t="s">
        <v>815</v>
      </c>
      <c r="O19" s="380"/>
      <c r="Q19" s="382">
        <f t="shared" si="4"/>
        <v>0</v>
      </c>
      <c r="R19" s="374" t="s">
        <v>504</v>
      </c>
      <c r="S19" s="382">
        <f t="shared" si="5"/>
        <v>0</v>
      </c>
      <c r="U19" s="381">
        <f t="shared" si="6"/>
        <v>0</v>
      </c>
      <c r="W19" s="383"/>
    </row>
    <row r="20" spans="2:23" x14ac:dyDescent="0.2">
      <c r="B20" s="374">
        <v>15</v>
      </c>
      <c r="C20" s="379" t="s">
        <v>823</v>
      </c>
      <c r="D20" s="374" t="s">
        <v>550</v>
      </c>
      <c r="E20" s="380"/>
      <c r="F20" s="374" t="s">
        <v>504</v>
      </c>
      <c r="G20" s="380"/>
      <c r="H20" s="375" t="s">
        <v>552</v>
      </c>
      <c r="I20" s="380">
        <v>0</v>
      </c>
      <c r="J20" s="375" t="s">
        <v>556</v>
      </c>
      <c r="K20" s="384">
        <f t="shared" si="7"/>
        <v>0</v>
      </c>
      <c r="M20" s="380"/>
      <c r="N20" s="374" t="s">
        <v>504</v>
      </c>
      <c r="O20" s="380"/>
      <c r="Q20" s="382">
        <f t="shared" si="4"/>
        <v>0</v>
      </c>
      <c r="R20" s="374" t="s">
        <v>504</v>
      </c>
      <c r="S20" s="382">
        <f t="shared" si="5"/>
        <v>0</v>
      </c>
      <c r="U20" s="381">
        <f t="shared" si="6"/>
        <v>0</v>
      </c>
      <c r="W20" s="383"/>
    </row>
    <row r="21" spans="2:23" x14ac:dyDescent="0.2">
      <c r="B21" s="374">
        <v>16</v>
      </c>
      <c r="C21" s="379" t="s">
        <v>824</v>
      </c>
      <c r="D21" s="374" t="s">
        <v>550</v>
      </c>
      <c r="E21" s="380"/>
      <c r="F21" s="374" t="s">
        <v>504</v>
      </c>
      <c r="G21" s="380"/>
      <c r="H21" s="375" t="s">
        <v>809</v>
      </c>
      <c r="I21" s="380">
        <v>0</v>
      </c>
      <c r="J21" s="375" t="s">
        <v>556</v>
      </c>
      <c r="K21" s="381">
        <f t="shared" si="7"/>
        <v>0</v>
      </c>
      <c r="M21" s="380"/>
      <c r="N21" s="374" t="s">
        <v>812</v>
      </c>
      <c r="O21" s="380"/>
      <c r="Q21" s="382">
        <f t="shared" si="4"/>
        <v>0</v>
      </c>
      <c r="R21" s="374" t="s">
        <v>504</v>
      </c>
      <c r="S21" s="382">
        <f t="shared" si="5"/>
        <v>0</v>
      </c>
      <c r="U21" s="381">
        <f t="shared" si="6"/>
        <v>0</v>
      </c>
      <c r="W21" s="383"/>
    </row>
    <row r="22" spans="2:23" x14ac:dyDescent="0.2">
      <c r="B22" s="374">
        <v>17</v>
      </c>
      <c r="C22" s="379" t="s">
        <v>825</v>
      </c>
      <c r="D22" s="374" t="s">
        <v>813</v>
      </c>
      <c r="E22" s="380"/>
      <c r="F22" s="374" t="s">
        <v>504</v>
      </c>
      <c r="G22" s="380"/>
      <c r="H22" s="375" t="s">
        <v>822</v>
      </c>
      <c r="I22" s="380">
        <v>0</v>
      </c>
      <c r="J22" s="375" t="s">
        <v>556</v>
      </c>
      <c r="K22" s="381">
        <f t="shared" si="7"/>
        <v>0</v>
      </c>
      <c r="M22" s="380"/>
      <c r="N22" s="374" t="s">
        <v>812</v>
      </c>
      <c r="O22" s="380"/>
      <c r="Q22" s="382">
        <f t="shared" si="4"/>
        <v>0</v>
      </c>
      <c r="R22" s="374" t="s">
        <v>504</v>
      </c>
      <c r="S22" s="382">
        <f t="shared" si="5"/>
        <v>0</v>
      </c>
      <c r="U22" s="381">
        <f t="shared" si="6"/>
        <v>0</v>
      </c>
      <c r="W22" s="383"/>
    </row>
    <row r="23" spans="2:23" x14ac:dyDescent="0.2">
      <c r="B23" s="374">
        <v>18</v>
      </c>
      <c r="C23" s="379" t="s">
        <v>536</v>
      </c>
      <c r="D23" s="374" t="s">
        <v>550</v>
      </c>
      <c r="E23" s="380"/>
      <c r="F23" s="374" t="s">
        <v>818</v>
      </c>
      <c r="G23" s="380"/>
      <c r="H23" s="375" t="s">
        <v>552</v>
      </c>
      <c r="I23" s="380">
        <v>0</v>
      </c>
      <c r="J23" s="375" t="s">
        <v>810</v>
      </c>
      <c r="K23" s="381">
        <f t="shared" si="7"/>
        <v>0</v>
      </c>
      <c r="M23" s="380"/>
      <c r="N23" s="374" t="s">
        <v>504</v>
      </c>
      <c r="O23" s="380"/>
      <c r="Q23" s="382">
        <f t="shared" si="4"/>
        <v>0</v>
      </c>
      <c r="R23" s="374" t="s">
        <v>504</v>
      </c>
      <c r="S23" s="382">
        <f t="shared" si="5"/>
        <v>0</v>
      </c>
      <c r="U23" s="381">
        <f t="shared" si="6"/>
        <v>0</v>
      </c>
      <c r="W23" s="383"/>
    </row>
    <row r="24" spans="2:23" x14ac:dyDescent="0.2">
      <c r="B24" s="374">
        <v>19</v>
      </c>
      <c r="C24" s="379" t="s">
        <v>572</v>
      </c>
      <c r="D24" s="374" t="s">
        <v>826</v>
      </c>
      <c r="E24" s="380"/>
      <c r="F24" s="374" t="s">
        <v>818</v>
      </c>
      <c r="G24" s="380"/>
      <c r="H24" s="375" t="s">
        <v>552</v>
      </c>
      <c r="I24" s="380">
        <v>0</v>
      </c>
      <c r="J24" s="375" t="s">
        <v>810</v>
      </c>
      <c r="K24" s="381">
        <f t="shared" si="7"/>
        <v>0</v>
      </c>
      <c r="M24" s="380"/>
      <c r="N24" s="374" t="s">
        <v>504</v>
      </c>
      <c r="O24" s="380"/>
      <c r="Q24" s="382">
        <f t="shared" si="4"/>
        <v>0</v>
      </c>
      <c r="R24" s="374" t="s">
        <v>504</v>
      </c>
      <c r="S24" s="382">
        <f t="shared" si="5"/>
        <v>0</v>
      </c>
      <c r="U24" s="381">
        <f t="shared" si="6"/>
        <v>0</v>
      </c>
      <c r="W24" s="383"/>
    </row>
    <row r="25" spans="2:23" x14ac:dyDescent="0.2">
      <c r="B25" s="374">
        <v>20</v>
      </c>
      <c r="C25" s="379" t="s">
        <v>573</v>
      </c>
      <c r="D25" s="374" t="s">
        <v>550</v>
      </c>
      <c r="E25" s="380"/>
      <c r="F25" s="374" t="s">
        <v>504</v>
      </c>
      <c r="G25" s="380"/>
      <c r="H25" s="375" t="s">
        <v>552</v>
      </c>
      <c r="I25" s="380">
        <v>0</v>
      </c>
      <c r="J25" s="375" t="s">
        <v>827</v>
      </c>
      <c r="K25" s="381">
        <f t="shared" si="7"/>
        <v>0</v>
      </c>
      <c r="M25" s="380"/>
      <c r="N25" s="374" t="s">
        <v>504</v>
      </c>
      <c r="O25" s="380"/>
      <c r="Q25" s="382">
        <f t="shared" si="4"/>
        <v>0</v>
      </c>
      <c r="R25" s="374" t="s">
        <v>812</v>
      </c>
      <c r="S25" s="382">
        <f t="shared" si="5"/>
        <v>0</v>
      </c>
      <c r="U25" s="381">
        <f t="shared" si="6"/>
        <v>0</v>
      </c>
      <c r="W25" s="383"/>
    </row>
    <row r="26" spans="2:23" x14ac:dyDescent="0.2">
      <c r="B26" s="374">
        <v>21</v>
      </c>
      <c r="C26" s="379" t="s">
        <v>828</v>
      </c>
      <c r="D26" s="374" t="s">
        <v>826</v>
      </c>
      <c r="E26" s="385"/>
      <c r="F26" s="374" t="s">
        <v>504</v>
      </c>
      <c r="G26" s="385"/>
      <c r="H26" s="375" t="s">
        <v>552</v>
      </c>
      <c r="I26" s="385"/>
      <c r="J26" s="375" t="s">
        <v>556</v>
      </c>
      <c r="K26" s="379">
        <v>1</v>
      </c>
      <c r="M26" s="381"/>
      <c r="N26" s="374" t="s">
        <v>504</v>
      </c>
      <c r="O26" s="381"/>
      <c r="Q26" s="381"/>
      <c r="R26" s="374" t="s">
        <v>504</v>
      </c>
      <c r="S26" s="381"/>
      <c r="U26" s="379">
        <v>1</v>
      </c>
      <c r="W26" s="383"/>
    </row>
    <row r="27" spans="2:23" x14ac:dyDescent="0.2">
      <c r="B27" s="374">
        <v>22</v>
      </c>
      <c r="C27" s="379" t="s">
        <v>574</v>
      </c>
      <c r="D27" s="374" t="s">
        <v>550</v>
      </c>
      <c r="E27" s="385"/>
      <c r="F27" s="374" t="s">
        <v>812</v>
      </c>
      <c r="G27" s="385"/>
      <c r="H27" s="375" t="s">
        <v>809</v>
      </c>
      <c r="I27" s="385"/>
      <c r="J27" s="375" t="s">
        <v>556</v>
      </c>
      <c r="K27" s="379">
        <v>2</v>
      </c>
      <c r="M27" s="381"/>
      <c r="N27" s="374" t="s">
        <v>812</v>
      </c>
      <c r="O27" s="381"/>
      <c r="Q27" s="381"/>
      <c r="R27" s="374" t="s">
        <v>812</v>
      </c>
      <c r="S27" s="381"/>
      <c r="U27" s="379">
        <v>2</v>
      </c>
      <c r="W27" s="383"/>
    </row>
    <row r="28" spans="2:23" x14ac:dyDescent="0.2">
      <c r="B28" s="374">
        <v>23</v>
      </c>
      <c r="C28" s="379" t="s">
        <v>575</v>
      </c>
      <c r="D28" s="374" t="s">
        <v>550</v>
      </c>
      <c r="E28" s="385"/>
      <c r="F28" s="374" t="s">
        <v>812</v>
      </c>
      <c r="G28" s="385"/>
      <c r="H28" s="375" t="s">
        <v>809</v>
      </c>
      <c r="I28" s="385"/>
      <c r="J28" s="375" t="s">
        <v>810</v>
      </c>
      <c r="K28" s="379">
        <v>3</v>
      </c>
      <c r="M28" s="381"/>
      <c r="N28" s="374" t="s">
        <v>504</v>
      </c>
      <c r="O28" s="381"/>
      <c r="Q28" s="381"/>
      <c r="R28" s="374" t="s">
        <v>504</v>
      </c>
      <c r="S28" s="381"/>
      <c r="U28" s="379">
        <v>3</v>
      </c>
      <c r="W28" s="383"/>
    </row>
    <row r="29" spans="2:23" x14ac:dyDescent="0.2">
      <c r="B29" s="374">
        <v>24</v>
      </c>
      <c r="C29" s="379" t="s">
        <v>829</v>
      </c>
      <c r="D29" s="374" t="s">
        <v>811</v>
      </c>
      <c r="E29" s="385"/>
      <c r="F29" s="374" t="s">
        <v>812</v>
      </c>
      <c r="G29" s="385"/>
      <c r="H29" s="375" t="s">
        <v>552</v>
      </c>
      <c r="I29" s="385"/>
      <c r="J29" s="375" t="s">
        <v>830</v>
      </c>
      <c r="K29" s="379">
        <v>4</v>
      </c>
      <c r="M29" s="381"/>
      <c r="N29" s="374" t="s">
        <v>504</v>
      </c>
      <c r="O29" s="381"/>
      <c r="Q29" s="381"/>
      <c r="R29" s="374" t="s">
        <v>504</v>
      </c>
      <c r="S29" s="381"/>
      <c r="U29" s="379">
        <v>4</v>
      </c>
      <c r="W29" s="383"/>
    </row>
    <row r="30" spans="2:23" x14ac:dyDescent="0.2">
      <c r="B30" s="374">
        <v>25</v>
      </c>
      <c r="C30" s="379" t="s">
        <v>831</v>
      </c>
      <c r="D30" s="374" t="s">
        <v>813</v>
      </c>
      <c r="E30" s="385"/>
      <c r="F30" s="374" t="s">
        <v>504</v>
      </c>
      <c r="G30" s="385"/>
      <c r="H30" s="375" t="s">
        <v>552</v>
      </c>
      <c r="I30" s="385"/>
      <c r="J30" s="375" t="s">
        <v>556</v>
      </c>
      <c r="K30" s="379">
        <v>4</v>
      </c>
      <c r="M30" s="381"/>
      <c r="N30" s="374" t="s">
        <v>504</v>
      </c>
      <c r="O30" s="381"/>
      <c r="Q30" s="381"/>
      <c r="R30" s="374" t="s">
        <v>504</v>
      </c>
      <c r="S30" s="381"/>
      <c r="U30" s="379">
        <v>3</v>
      </c>
      <c r="W30" s="383"/>
    </row>
    <row r="31" spans="2:23" x14ac:dyDescent="0.2">
      <c r="B31" s="374">
        <v>26</v>
      </c>
      <c r="C31" s="379" t="s">
        <v>832</v>
      </c>
      <c r="D31" s="374" t="s">
        <v>550</v>
      </c>
      <c r="E31" s="385"/>
      <c r="F31" s="374" t="s">
        <v>812</v>
      </c>
      <c r="G31" s="385"/>
      <c r="H31" s="375" t="s">
        <v>552</v>
      </c>
      <c r="I31" s="385"/>
      <c r="J31" s="375" t="s">
        <v>556</v>
      </c>
      <c r="K31" s="379">
        <v>5</v>
      </c>
      <c r="M31" s="381"/>
      <c r="N31" s="374" t="s">
        <v>504</v>
      </c>
      <c r="O31" s="381"/>
      <c r="Q31" s="381"/>
      <c r="R31" s="374" t="s">
        <v>504</v>
      </c>
      <c r="S31" s="381"/>
      <c r="U31" s="379">
        <v>5</v>
      </c>
      <c r="W31" s="383"/>
    </row>
    <row r="32" spans="2:23" x14ac:dyDescent="0.2">
      <c r="B32" s="374">
        <v>27</v>
      </c>
      <c r="C32" s="379" t="s">
        <v>517</v>
      </c>
      <c r="D32" s="374" t="s">
        <v>833</v>
      </c>
      <c r="E32" s="385"/>
      <c r="F32" s="374" t="s">
        <v>504</v>
      </c>
      <c r="G32" s="385"/>
      <c r="H32" s="375" t="s">
        <v>809</v>
      </c>
      <c r="I32" s="385"/>
      <c r="J32" s="375" t="s">
        <v>556</v>
      </c>
      <c r="K32" s="379">
        <v>0</v>
      </c>
      <c r="M32" s="381"/>
      <c r="N32" s="374" t="s">
        <v>834</v>
      </c>
      <c r="O32" s="381"/>
      <c r="Q32" s="381"/>
      <c r="R32" s="374" t="s">
        <v>504</v>
      </c>
      <c r="S32" s="381"/>
      <c r="U32" s="379">
        <v>0</v>
      </c>
      <c r="W32" s="383" t="s">
        <v>681</v>
      </c>
    </row>
    <row r="33" spans="2:23" x14ac:dyDescent="0.2">
      <c r="B33" s="374">
        <v>28</v>
      </c>
      <c r="C33" s="379" t="s">
        <v>835</v>
      </c>
      <c r="D33" s="374" t="s">
        <v>550</v>
      </c>
      <c r="E33" s="385"/>
      <c r="F33" s="374" t="s">
        <v>812</v>
      </c>
      <c r="G33" s="385"/>
      <c r="H33" s="375" t="s">
        <v>552</v>
      </c>
      <c r="I33" s="385"/>
      <c r="J33" s="375" t="s">
        <v>810</v>
      </c>
      <c r="K33" s="379"/>
      <c r="M33" s="381"/>
      <c r="N33" s="374" t="s">
        <v>504</v>
      </c>
      <c r="O33" s="381"/>
      <c r="Q33" s="381"/>
      <c r="R33" s="374" t="s">
        <v>504</v>
      </c>
      <c r="S33" s="381"/>
      <c r="U33" s="379"/>
      <c r="W33" s="383"/>
    </row>
    <row r="34" spans="2:23" x14ac:dyDescent="0.2">
      <c r="B34" s="374">
        <v>29</v>
      </c>
      <c r="C34" s="379" t="s">
        <v>836</v>
      </c>
      <c r="D34" s="374" t="s">
        <v>550</v>
      </c>
      <c r="E34" s="385"/>
      <c r="F34" s="374" t="s">
        <v>812</v>
      </c>
      <c r="G34" s="385"/>
      <c r="H34" s="375" t="s">
        <v>552</v>
      </c>
      <c r="I34" s="385"/>
      <c r="J34" s="375" t="s">
        <v>837</v>
      </c>
      <c r="K34" s="379"/>
      <c r="M34" s="381"/>
      <c r="N34" s="374" t="s">
        <v>504</v>
      </c>
      <c r="O34" s="381"/>
      <c r="Q34" s="381"/>
      <c r="R34" s="374" t="s">
        <v>504</v>
      </c>
      <c r="S34" s="381"/>
      <c r="U34" s="379"/>
      <c r="W34" s="383"/>
    </row>
    <row r="35" spans="2:23" x14ac:dyDescent="0.2">
      <c r="B35" s="374">
        <v>30</v>
      </c>
      <c r="C35" s="379" t="s">
        <v>551</v>
      </c>
      <c r="D35" s="374" t="s">
        <v>550</v>
      </c>
      <c r="E35" s="385"/>
      <c r="F35" s="374" t="s">
        <v>812</v>
      </c>
      <c r="G35" s="385"/>
      <c r="H35" s="375" t="s">
        <v>552</v>
      </c>
      <c r="I35" s="385"/>
      <c r="J35" s="375" t="s">
        <v>556</v>
      </c>
      <c r="K35" s="379"/>
      <c r="M35" s="381"/>
      <c r="N35" s="374" t="s">
        <v>504</v>
      </c>
      <c r="O35" s="381"/>
      <c r="Q35" s="381"/>
      <c r="R35" s="374" t="s">
        <v>504</v>
      </c>
      <c r="S35" s="381"/>
      <c r="U35" s="379"/>
      <c r="W35" s="383"/>
    </row>
    <row r="36" spans="2:23" x14ac:dyDescent="0.2">
      <c r="C36" s="386"/>
    </row>
    <row r="37" spans="2:23" x14ac:dyDescent="0.2">
      <c r="C37" s="375" t="s">
        <v>682</v>
      </c>
    </row>
    <row r="38" spans="2:23" x14ac:dyDescent="0.2">
      <c r="C38" s="375" t="s">
        <v>683</v>
      </c>
    </row>
    <row r="39" spans="2:23" x14ac:dyDescent="0.2">
      <c r="C39" s="375" t="s">
        <v>684</v>
      </c>
    </row>
    <row r="40" spans="2:23" x14ac:dyDescent="0.2">
      <c r="C40" s="375" t="s">
        <v>685</v>
      </c>
    </row>
    <row r="41" spans="2:23" x14ac:dyDescent="0.2">
      <c r="C41" s="376" t="s">
        <v>751</v>
      </c>
    </row>
    <row r="42" spans="2:23" x14ac:dyDescent="0.2">
      <c r="C42" s="376" t="s">
        <v>686</v>
      </c>
    </row>
  </sheetData>
  <sheetProtection insertRows="0" deleteRows="0"/>
  <mergeCells count="4">
    <mergeCell ref="E4:K4"/>
    <mergeCell ref="M4:O4"/>
    <mergeCell ref="Q4:U4"/>
    <mergeCell ref="W4:W5"/>
  </mergeCells>
  <phoneticPr fontId="7"/>
  <pageMargins left="0.15748031496062992" right="0.15748031496062992" top="0.55118110236220474" bottom="0.35433070866141736" header="0.31496062992125984" footer="0.31496062992125984"/>
  <pageSetup paperSize="9" scale="5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1:AO29"/>
  <sheetViews>
    <sheetView view="pageBreakPreview" zoomScale="55" zoomScaleNormal="70" zoomScaleSheetLayoutView="55" workbookViewId="0">
      <selection activeCell="F32" sqref="F32"/>
    </sheetView>
  </sheetViews>
  <sheetFormatPr defaultColWidth="9.21875" defaultRowHeight="13.2" x14ac:dyDescent="0.2"/>
  <cols>
    <col min="1" max="1" width="2.5546875" style="39" customWidth="1"/>
    <col min="2" max="5" width="7.21875" style="39" customWidth="1"/>
    <col min="6" max="6" width="3.77734375" style="39" customWidth="1"/>
    <col min="7" max="37" width="5" style="39" customWidth="1"/>
    <col min="38" max="38" width="8.77734375" style="39" customWidth="1"/>
    <col min="39" max="39" width="6.77734375" style="39" customWidth="1"/>
    <col min="40" max="40" width="7.21875" style="39" customWidth="1"/>
    <col min="41" max="41" width="9" style="39" customWidth="1"/>
    <col min="42" max="42" width="2.44140625" style="39" customWidth="1"/>
    <col min="43" max="16384" width="9.21875" style="39"/>
  </cols>
  <sheetData>
    <row r="1" spans="2:41" ht="9.75" customHeight="1" thickBot="1" x14ac:dyDescent="0.25"/>
    <row r="2" spans="2:41" ht="18.75" customHeight="1" thickBot="1" x14ac:dyDescent="0.25">
      <c r="B2" s="13" t="s">
        <v>68</v>
      </c>
      <c r="C2" s="13"/>
      <c r="D2" s="13"/>
      <c r="E2" s="13"/>
      <c r="F2" s="3"/>
      <c r="Q2" s="42"/>
      <c r="AL2" s="14" t="s">
        <v>69</v>
      </c>
      <c r="AO2" s="4"/>
    </row>
    <row r="3" spans="2:41" s="43" customFormat="1" ht="27" customHeight="1" x14ac:dyDescent="0.2">
      <c r="B3" s="12"/>
      <c r="C3" s="12"/>
      <c r="D3" s="12"/>
      <c r="E3" s="12"/>
      <c r="F3" s="12"/>
      <c r="G3" s="84"/>
      <c r="H3" s="84"/>
      <c r="N3" s="62" t="s">
        <v>108</v>
      </c>
      <c r="O3" s="1132">
        <v>14</v>
      </c>
      <c r="P3" s="1132"/>
      <c r="Q3" s="1132"/>
      <c r="R3" s="1132"/>
      <c r="S3" s="1132"/>
      <c r="T3" s="1132"/>
      <c r="U3" s="1132"/>
      <c r="V3" s="85" t="s">
        <v>217</v>
      </c>
      <c r="AA3" s="62" t="s">
        <v>216</v>
      </c>
      <c r="AB3" s="1130" t="s">
        <v>352</v>
      </c>
      <c r="AC3" s="1130"/>
      <c r="AD3" s="1130"/>
      <c r="AE3" s="1130"/>
      <c r="AF3" s="1130"/>
      <c r="AG3" s="1130"/>
      <c r="AH3" s="1130"/>
      <c r="AI3" s="1130"/>
      <c r="AJ3" s="85" t="s">
        <v>214</v>
      </c>
      <c r="AO3" s="25"/>
    </row>
    <row r="4" spans="2:41" s="43" customFormat="1" ht="18" customHeight="1" x14ac:dyDescent="0.2">
      <c r="B4" s="25" t="s">
        <v>70</v>
      </c>
      <c r="C4" s="25"/>
      <c r="D4" s="25"/>
      <c r="E4" s="25"/>
      <c r="F4" s="12"/>
      <c r="G4" s="84"/>
      <c r="H4" s="84"/>
      <c r="N4" s="25"/>
      <c r="W4" s="25"/>
      <c r="AA4" s="62" t="s">
        <v>215</v>
      </c>
      <c r="AB4" s="1131"/>
      <c r="AC4" s="1131"/>
      <c r="AD4" s="1131"/>
      <c r="AE4" s="1131"/>
      <c r="AF4" s="1131"/>
      <c r="AG4" s="1131"/>
      <c r="AH4" s="1131"/>
      <c r="AI4" s="1131"/>
      <c r="AJ4" s="1131"/>
      <c r="AK4" s="85" t="s">
        <v>214</v>
      </c>
      <c r="AO4" s="25"/>
    </row>
    <row r="5" spans="2:41" s="43" customFormat="1" ht="18" customHeight="1" x14ac:dyDescent="0.2">
      <c r="B5" s="25" t="s">
        <v>71</v>
      </c>
      <c r="C5" s="25"/>
      <c r="D5" s="25"/>
      <c r="E5" s="25"/>
      <c r="F5" s="12"/>
      <c r="G5" s="84"/>
      <c r="H5" s="84"/>
      <c r="N5" s="25"/>
      <c r="W5" s="25"/>
      <c r="AK5" s="25"/>
      <c r="AO5" s="25"/>
    </row>
    <row r="6" spans="2:41" s="43" customFormat="1" ht="18" customHeight="1" x14ac:dyDescent="0.2">
      <c r="B6" s="25" t="s">
        <v>72</v>
      </c>
      <c r="C6" s="25"/>
      <c r="D6" s="25"/>
      <c r="E6" s="25"/>
      <c r="F6" s="12"/>
      <c r="G6" s="84"/>
      <c r="H6" s="84"/>
      <c r="N6" s="25"/>
      <c r="W6" s="25"/>
      <c r="AO6" s="25"/>
    </row>
    <row r="7" spans="2:41" ht="15" customHeight="1" x14ac:dyDescent="0.2">
      <c r="B7" s="4"/>
      <c r="C7" s="4"/>
      <c r="D7" s="4"/>
      <c r="E7" s="4"/>
      <c r="F7" s="3"/>
      <c r="G7" s="5"/>
      <c r="H7" s="5"/>
      <c r="N7" s="4"/>
      <c r="W7" s="4"/>
      <c r="AO7" s="4"/>
    </row>
    <row r="8" spans="2:41" s="2" customFormat="1" ht="21.75" customHeight="1" x14ac:dyDescent="0.2">
      <c r="B8" s="83" t="s">
        <v>213</v>
      </c>
      <c r="C8" s="82" t="s">
        <v>212</v>
      </c>
      <c r="D8" s="81"/>
      <c r="E8" s="81"/>
      <c r="G8" s="62" t="s">
        <v>211</v>
      </c>
      <c r="H8" s="1139" t="s">
        <v>210</v>
      </c>
      <c r="I8" s="1139"/>
      <c r="J8" s="1139"/>
      <c r="K8" s="1139"/>
      <c r="L8" s="1139"/>
      <c r="M8" s="1139"/>
      <c r="Q8" s="25"/>
      <c r="R8" s="25"/>
      <c r="S8" s="25"/>
      <c r="T8" s="62" t="s">
        <v>209</v>
      </c>
      <c r="U8" s="79"/>
      <c r="V8" s="80" t="s">
        <v>207</v>
      </c>
      <c r="W8" s="79"/>
      <c r="X8" s="78" t="s">
        <v>208</v>
      </c>
      <c r="Y8" s="79"/>
      <c r="Z8" s="80" t="s">
        <v>207</v>
      </c>
      <c r="AA8" s="79"/>
      <c r="AB8" s="78" t="s">
        <v>206</v>
      </c>
      <c r="AC8" s="79"/>
      <c r="AD8" s="78" t="s">
        <v>109</v>
      </c>
      <c r="AE8" s="79"/>
      <c r="AF8" s="78" t="s">
        <v>110</v>
      </c>
      <c r="AO8" s="25"/>
    </row>
    <row r="9" spans="2:41" ht="15.75" customHeight="1" x14ac:dyDescent="0.2">
      <c r="B9" s="15"/>
      <c r="C9" s="15"/>
      <c r="D9" s="15"/>
      <c r="E9" s="15"/>
      <c r="F9" s="6"/>
      <c r="G9" s="5"/>
      <c r="H9" s="5"/>
      <c r="W9" s="4"/>
      <c r="AO9" s="4"/>
    </row>
    <row r="10" spans="2:41" ht="18" customHeight="1" x14ac:dyDescent="0.2">
      <c r="B10" s="16" t="s">
        <v>73</v>
      </c>
      <c r="C10" s="16"/>
      <c r="D10" s="16"/>
      <c r="E10" s="16"/>
      <c r="F10" s="6"/>
      <c r="G10" s="5" t="s">
        <v>47</v>
      </c>
      <c r="H10" s="5"/>
      <c r="I10" s="4"/>
      <c r="W10" s="4"/>
      <c r="AO10" s="4"/>
    </row>
    <row r="11" spans="2:41" ht="12.75" customHeight="1" thickBot="1" x14ac:dyDescent="0.25">
      <c r="B11" s="1"/>
      <c r="C11" s="1"/>
      <c r="D11" s="1"/>
      <c r="E11" s="1"/>
      <c r="F11" s="1"/>
      <c r="G11" s="5"/>
      <c r="H11" s="5"/>
      <c r="W11" s="4"/>
      <c r="AO11" s="4"/>
    </row>
    <row r="12" spans="2:41" ht="18" customHeight="1" x14ac:dyDescent="0.2">
      <c r="B12" s="7"/>
      <c r="C12" s="77"/>
      <c r="D12" s="77"/>
      <c r="E12" s="77"/>
      <c r="F12" s="17"/>
      <c r="G12" s="44">
        <v>1</v>
      </c>
      <c r="H12" s="45">
        <v>2</v>
      </c>
      <c r="I12" s="45">
        <v>3</v>
      </c>
      <c r="J12" s="45">
        <v>4</v>
      </c>
      <c r="K12" s="45">
        <v>5</v>
      </c>
      <c r="L12" s="45">
        <v>6</v>
      </c>
      <c r="M12" s="45">
        <v>7</v>
      </c>
      <c r="N12" s="44">
        <v>8</v>
      </c>
      <c r="O12" s="45">
        <v>9</v>
      </c>
      <c r="P12" s="45">
        <v>10</v>
      </c>
      <c r="Q12" s="45">
        <v>11</v>
      </c>
      <c r="R12" s="45">
        <v>12</v>
      </c>
      <c r="S12" s="45">
        <v>13</v>
      </c>
      <c r="T12" s="45">
        <v>14</v>
      </c>
      <c r="U12" s="44">
        <v>15</v>
      </c>
      <c r="V12" s="45">
        <v>16</v>
      </c>
      <c r="W12" s="45">
        <v>17</v>
      </c>
      <c r="X12" s="45">
        <v>18</v>
      </c>
      <c r="Y12" s="45">
        <v>19</v>
      </c>
      <c r="Z12" s="45">
        <v>20</v>
      </c>
      <c r="AA12" s="45">
        <v>21</v>
      </c>
      <c r="AB12" s="44">
        <v>22</v>
      </c>
      <c r="AC12" s="45">
        <v>23</v>
      </c>
      <c r="AD12" s="45">
        <v>24</v>
      </c>
      <c r="AE12" s="45">
        <v>25</v>
      </c>
      <c r="AF12" s="45">
        <v>26</v>
      </c>
      <c r="AG12" s="45">
        <v>27</v>
      </c>
      <c r="AH12" s="46">
        <v>28</v>
      </c>
      <c r="AI12" s="45">
        <v>29</v>
      </c>
      <c r="AJ12" s="45">
        <v>30</v>
      </c>
      <c r="AK12" s="45">
        <v>31</v>
      </c>
      <c r="AL12" s="10" t="s">
        <v>74</v>
      </c>
    </row>
    <row r="13" spans="2:41" ht="18" customHeight="1" thickBot="1" x14ac:dyDescent="0.25">
      <c r="B13" s="40"/>
      <c r="C13" s="76"/>
      <c r="D13" s="76"/>
      <c r="E13" s="76"/>
      <c r="F13" s="47"/>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11" t="s">
        <v>36</v>
      </c>
    </row>
    <row r="14" spans="2:41" ht="39" customHeight="1" x14ac:dyDescent="0.2">
      <c r="B14" s="1133" t="s">
        <v>75</v>
      </c>
      <c r="C14" s="1134"/>
      <c r="D14" s="1134"/>
      <c r="E14" s="1134"/>
      <c r="F14" s="18" t="s">
        <v>205</v>
      </c>
      <c r="G14" s="72"/>
      <c r="H14" s="72"/>
      <c r="I14" s="72"/>
      <c r="J14" s="72"/>
      <c r="K14" s="72"/>
      <c r="L14" s="72"/>
      <c r="M14" s="72"/>
      <c r="N14" s="74"/>
      <c r="O14" s="72"/>
      <c r="P14" s="72"/>
      <c r="Q14" s="72"/>
      <c r="R14" s="72"/>
      <c r="S14" s="72"/>
      <c r="T14" s="72"/>
      <c r="U14" s="74"/>
      <c r="V14" s="72"/>
      <c r="W14" s="72"/>
      <c r="X14" s="72"/>
      <c r="Y14" s="72"/>
      <c r="Z14" s="72"/>
      <c r="AA14" s="72"/>
      <c r="AB14" s="74"/>
      <c r="AC14" s="72"/>
      <c r="AD14" s="72"/>
      <c r="AE14" s="72"/>
      <c r="AF14" s="72"/>
      <c r="AG14" s="72"/>
      <c r="AH14" s="73"/>
      <c r="AI14" s="72"/>
      <c r="AJ14" s="72"/>
      <c r="AK14" s="72"/>
      <c r="AL14" s="71"/>
    </row>
    <row r="15" spans="2:41" ht="42.75" customHeight="1" thickBot="1" x14ac:dyDescent="0.25">
      <c r="B15" s="1135" t="s">
        <v>76</v>
      </c>
      <c r="C15" s="1136"/>
      <c r="D15" s="1136"/>
      <c r="E15" s="1136"/>
      <c r="F15" s="19" t="s">
        <v>204</v>
      </c>
      <c r="G15" s="68"/>
      <c r="H15" s="68"/>
      <c r="I15" s="68"/>
      <c r="J15" s="68"/>
      <c r="K15" s="68"/>
      <c r="L15" s="68"/>
      <c r="M15" s="68"/>
      <c r="N15" s="70"/>
      <c r="O15" s="68"/>
      <c r="P15" s="68"/>
      <c r="Q15" s="68"/>
      <c r="R15" s="68"/>
      <c r="S15" s="68"/>
      <c r="T15" s="68"/>
      <c r="U15" s="70"/>
      <c r="V15" s="68"/>
      <c r="W15" s="68"/>
      <c r="X15" s="68"/>
      <c r="Y15" s="68"/>
      <c r="Z15" s="68"/>
      <c r="AA15" s="68"/>
      <c r="AB15" s="70"/>
      <c r="AC15" s="68"/>
      <c r="AD15" s="68"/>
      <c r="AE15" s="68"/>
      <c r="AF15" s="68"/>
      <c r="AG15" s="68"/>
      <c r="AH15" s="69"/>
      <c r="AI15" s="68"/>
      <c r="AJ15" s="68"/>
      <c r="AK15" s="68"/>
      <c r="AL15" s="67"/>
    </row>
    <row r="16" spans="2:41" ht="39.75" customHeight="1" thickTop="1" thickBot="1" x14ac:dyDescent="0.25">
      <c r="B16" s="1137" t="s">
        <v>77</v>
      </c>
      <c r="C16" s="1138"/>
      <c r="D16" s="1138"/>
      <c r="E16" s="1138"/>
      <c r="F16" s="20" t="s">
        <v>203</v>
      </c>
      <c r="G16" s="64"/>
      <c r="H16" s="64"/>
      <c r="I16" s="64"/>
      <c r="J16" s="64"/>
      <c r="K16" s="64"/>
      <c r="L16" s="64"/>
      <c r="M16" s="64"/>
      <c r="N16" s="66"/>
      <c r="O16" s="64"/>
      <c r="P16" s="64"/>
      <c r="Q16" s="64"/>
      <c r="R16" s="64"/>
      <c r="S16" s="64"/>
      <c r="T16" s="64"/>
      <c r="U16" s="66"/>
      <c r="V16" s="64"/>
      <c r="W16" s="64"/>
      <c r="X16" s="64"/>
      <c r="Y16" s="64"/>
      <c r="Z16" s="64"/>
      <c r="AA16" s="64"/>
      <c r="AB16" s="66"/>
      <c r="AC16" s="64"/>
      <c r="AD16" s="64"/>
      <c r="AE16" s="64"/>
      <c r="AF16" s="64"/>
      <c r="AG16" s="64"/>
      <c r="AH16" s="65"/>
      <c r="AI16" s="64"/>
      <c r="AJ16" s="64"/>
      <c r="AK16" s="64"/>
      <c r="AL16" s="63" t="s">
        <v>202</v>
      </c>
    </row>
    <row r="17" spans="2:40" ht="22.05" customHeight="1" x14ac:dyDescent="0.2">
      <c r="B17" s="21"/>
      <c r="C17" s="21"/>
      <c r="D17" s="21"/>
      <c r="E17" s="21"/>
      <c r="F17" s="21"/>
      <c r="G17" s="8"/>
      <c r="H17" s="22"/>
      <c r="I17" s="23"/>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row>
    <row r="18" spans="2:40" ht="22.05" customHeight="1" x14ac:dyDescent="0.2">
      <c r="G18" s="62" t="s">
        <v>201</v>
      </c>
      <c r="H18" s="1145"/>
      <c r="I18" s="1146"/>
      <c r="J18" s="61" t="s">
        <v>78</v>
      </c>
      <c r="K18" s="29" t="s">
        <v>200</v>
      </c>
      <c r="M18" s="8"/>
      <c r="N18" s="8"/>
      <c r="R18" s="8"/>
      <c r="S18" s="8"/>
      <c r="T18" s="1142" t="s">
        <v>23</v>
      </c>
      <c r="U18" s="1142"/>
      <c r="V18" s="1142"/>
      <c r="W18" s="1142"/>
      <c r="X18" s="1142"/>
      <c r="Y18" s="1142"/>
      <c r="Z18" s="1142"/>
      <c r="AA18" s="1142"/>
      <c r="AB18" s="1142"/>
      <c r="AC18" s="1142"/>
      <c r="AD18" s="1142"/>
      <c r="AE18" s="1142"/>
      <c r="AF18" s="1143"/>
      <c r="AG18" s="1144"/>
      <c r="AH18" s="29" t="s">
        <v>79</v>
      </c>
      <c r="AI18" s="29" t="s">
        <v>199</v>
      </c>
      <c r="AJ18" s="1140"/>
      <c r="AK18" s="1141"/>
      <c r="AL18" s="29" t="s">
        <v>80</v>
      </c>
      <c r="AM18" s="8"/>
      <c r="AN18" s="8"/>
    </row>
    <row r="19" spans="2:40" ht="17.25" customHeight="1" x14ac:dyDescent="0.2">
      <c r="B19" s="24"/>
      <c r="C19" s="24"/>
      <c r="D19" s="24"/>
      <c r="E19" s="24"/>
      <c r="F19" s="25"/>
      <c r="G19" s="26"/>
      <c r="H19" s="26"/>
      <c r="I19" s="27"/>
      <c r="J19" s="8"/>
      <c r="K19" s="8"/>
      <c r="L19" s="8"/>
      <c r="M19" s="8"/>
      <c r="N19" s="8"/>
      <c r="O19" s="8"/>
      <c r="P19" s="8"/>
      <c r="Q19" s="8"/>
      <c r="R19" s="8"/>
      <c r="S19" s="8"/>
      <c r="AF19" s="60"/>
      <c r="AG19" s="29"/>
      <c r="AH19" s="8"/>
      <c r="AI19" s="29"/>
      <c r="AJ19" s="43"/>
      <c r="AL19" s="8"/>
      <c r="AM19" s="8"/>
      <c r="AN19" s="8"/>
    </row>
    <row r="20" spans="2:40" s="43" customFormat="1" ht="18" customHeight="1" x14ac:dyDescent="0.2">
      <c r="B20" s="59" t="s">
        <v>22</v>
      </c>
      <c r="C20" s="59"/>
      <c r="D20" s="59"/>
      <c r="E20" s="59"/>
      <c r="F20" s="58"/>
    </row>
    <row r="21" spans="2:40" s="43" customFormat="1" ht="18" customHeight="1" x14ac:dyDescent="0.2">
      <c r="B21" s="59" t="s">
        <v>198</v>
      </c>
      <c r="C21" s="59"/>
      <c r="D21" s="59"/>
      <c r="E21" s="59"/>
      <c r="F21" s="58"/>
    </row>
    <row r="22" spans="2:40" s="43" customFormat="1" ht="28.5" customHeight="1" x14ac:dyDescent="0.2">
      <c r="B22" s="54" t="s">
        <v>82</v>
      </c>
      <c r="C22" s="54"/>
      <c r="D22" s="54"/>
      <c r="E22" s="54"/>
      <c r="F22" s="57"/>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row>
    <row r="23" spans="2:40" ht="8.25" customHeight="1" x14ac:dyDescent="0.2">
      <c r="B23" s="48"/>
      <c r="C23" s="48"/>
      <c r="D23" s="48"/>
      <c r="E23" s="48"/>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row>
    <row r="24" spans="2:40" ht="22.05" customHeight="1" x14ac:dyDescent="0.2">
      <c r="B24" s="55" t="s">
        <v>197</v>
      </c>
      <c r="C24" s="55"/>
      <c r="D24" s="55"/>
      <c r="E24" s="55"/>
      <c r="F24" s="4"/>
      <c r="G24" s="8"/>
      <c r="H24" s="22"/>
      <c r="I24" s="23"/>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row>
    <row r="25" spans="2:40" s="43" customFormat="1" ht="22.05" customHeight="1" x14ac:dyDescent="0.2">
      <c r="B25" s="54" t="s">
        <v>81</v>
      </c>
      <c r="C25" s="54"/>
      <c r="D25" s="54"/>
      <c r="E25" s="54"/>
      <c r="F25" s="25"/>
      <c r="G25" s="29"/>
      <c r="H25" s="53"/>
      <c r="I25" s="52"/>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row>
    <row r="26" spans="2:40" s="43" customFormat="1" ht="22.05" customHeight="1" x14ac:dyDescent="0.2">
      <c r="B26" s="54" t="s">
        <v>196</v>
      </c>
      <c r="C26" s="54"/>
      <c r="D26" s="54"/>
      <c r="E26" s="54"/>
      <c r="F26" s="25"/>
      <c r="G26" s="29"/>
      <c r="H26" s="53"/>
      <c r="I26" s="52"/>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row>
    <row r="27" spans="2:40" x14ac:dyDescent="0.2">
      <c r="B27" s="9"/>
      <c r="C27" s="9"/>
      <c r="D27" s="9"/>
      <c r="E27" s="9"/>
      <c r="F27" s="9"/>
    </row>
    <row r="28" spans="2:40" x14ac:dyDescent="0.2">
      <c r="F28" s="9"/>
    </row>
    <row r="29" spans="2:40" x14ac:dyDescent="0.2">
      <c r="B29" s="9"/>
      <c r="C29" s="9"/>
      <c r="D29" s="9"/>
      <c r="E29" s="9"/>
      <c r="F29" s="9"/>
    </row>
  </sheetData>
  <mergeCells count="11">
    <mergeCell ref="B16:E16"/>
    <mergeCell ref="H8:M8"/>
    <mergeCell ref="AJ18:AK18"/>
    <mergeCell ref="T18:AE18"/>
    <mergeCell ref="AF18:AG18"/>
    <mergeCell ref="H18:I18"/>
    <mergeCell ref="AB3:AI3"/>
    <mergeCell ref="AB4:AJ4"/>
    <mergeCell ref="O3:U3"/>
    <mergeCell ref="B14:E14"/>
    <mergeCell ref="B15:E15"/>
  </mergeCells>
  <phoneticPr fontId="7"/>
  <printOptions horizontalCentered="1"/>
  <pageMargins left="0.23622047244094491" right="0.23622047244094491" top="0.70866141732283472" bottom="0.59055118110236227" header="0.31496062992125984" footer="0.23622047244094491"/>
  <pageSetup paperSize="9" scale="7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AP34"/>
  <sheetViews>
    <sheetView view="pageBreakPreview" zoomScale="55" zoomScaleNormal="100" zoomScaleSheetLayoutView="55" workbookViewId="0">
      <selection activeCell="P48" sqref="P48:R48"/>
    </sheetView>
  </sheetViews>
  <sheetFormatPr defaultColWidth="9.21875" defaultRowHeight="13.2" x14ac:dyDescent="0.2"/>
  <cols>
    <col min="1" max="1" width="2.21875" style="39" customWidth="1"/>
    <col min="2" max="5" width="5.21875" style="39" customWidth="1"/>
    <col min="6" max="6" width="3.77734375" style="39" customWidth="1"/>
    <col min="7" max="34" width="5.21875" style="39" customWidth="1"/>
    <col min="35" max="35" width="6.21875" style="39" customWidth="1"/>
    <col min="36" max="36" width="5.21875" style="39" customWidth="1"/>
    <col min="37" max="37" width="6.77734375" style="39" customWidth="1"/>
    <col min="38" max="38" width="9.77734375" style="39" customWidth="1"/>
    <col min="39" max="39" width="3.77734375" style="39" customWidth="1"/>
    <col min="40" max="40" width="6.77734375" style="39" customWidth="1"/>
    <col min="41" max="41" width="7.21875" style="39" customWidth="1"/>
    <col min="42" max="42" width="9" style="39" customWidth="1"/>
    <col min="43" max="43" width="2.44140625" style="39" customWidth="1"/>
    <col min="44" max="16384" width="9.21875" style="39"/>
  </cols>
  <sheetData>
    <row r="1" spans="1:42" ht="18" customHeight="1" thickBot="1" x14ac:dyDescent="0.25">
      <c r="AL1" s="14" t="s">
        <v>83</v>
      </c>
    </row>
    <row r="2" spans="1:42" ht="13.8" thickBot="1" x14ac:dyDescent="0.25"/>
    <row r="3" spans="1:42" s="90" customFormat="1" ht="15.75" customHeight="1" x14ac:dyDescent="0.2">
      <c r="A3" s="96"/>
      <c r="B3" s="30" t="s">
        <v>222</v>
      </c>
      <c r="C3" s="30"/>
      <c r="D3" s="30"/>
      <c r="E3" s="30"/>
      <c r="F3" s="30"/>
      <c r="G3" s="31"/>
      <c r="H3" s="95"/>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2"/>
      <c r="AM3" s="8"/>
      <c r="AN3" s="8"/>
      <c r="AO3" s="8"/>
    </row>
    <row r="4" spans="1:42" s="90" customFormat="1" ht="15.75" customHeight="1" x14ac:dyDescent="0.2">
      <c r="A4" s="94"/>
      <c r="B4" s="4" t="s">
        <v>48</v>
      </c>
      <c r="C4" s="4"/>
      <c r="D4" s="4"/>
      <c r="E4" s="4"/>
      <c r="F4" s="4"/>
      <c r="G4" s="8"/>
      <c r="H4" s="93"/>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33"/>
      <c r="AM4" s="8"/>
      <c r="AN4" s="8"/>
      <c r="AO4" s="8"/>
    </row>
    <row r="5" spans="1:42" s="90" customFormat="1" ht="15.75" customHeight="1" x14ac:dyDescent="0.2">
      <c r="A5" s="94"/>
      <c r="B5" s="1147" t="s">
        <v>221</v>
      </c>
      <c r="C5" s="1147"/>
      <c r="D5" s="1147"/>
      <c r="E5" s="1147"/>
      <c r="F5" s="1147"/>
      <c r="G5" s="1147"/>
      <c r="H5" s="1147"/>
      <c r="I5" s="1147"/>
      <c r="J5" s="1147"/>
      <c r="K5" s="1147"/>
      <c r="L5" s="1147"/>
      <c r="M5" s="1147"/>
      <c r="N5" s="1147"/>
      <c r="O5" s="1147"/>
      <c r="P5" s="1147"/>
      <c r="Q5" s="1147"/>
      <c r="R5" s="1147"/>
      <c r="S5" s="1147"/>
      <c r="T5" s="1147"/>
      <c r="U5" s="1147"/>
      <c r="V5" s="1147"/>
      <c r="W5" s="1147"/>
      <c r="X5" s="1147"/>
      <c r="Y5" s="1147"/>
      <c r="Z5" s="1147"/>
      <c r="AA5" s="1147"/>
      <c r="AB5" s="1147"/>
      <c r="AC5" s="1147"/>
      <c r="AD5" s="1147"/>
      <c r="AE5" s="1147"/>
      <c r="AF5" s="1147"/>
      <c r="AG5" s="1147"/>
      <c r="AH5" s="1147"/>
      <c r="AI5" s="1147"/>
      <c r="AJ5" s="1147"/>
      <c r="AK5" s="1147"/>
      <c r="AL5" s="1148"/>
      <c r="AM5" s="8"/>
      <c r="AN5" s="8"/>
      <c r="AO5" s="8"/>
    </row>
    <row r="6" spans="1:42" s="90" customFormat="1" ht="15.75" customHeight="1" x14ac:dyDescent="0.2">
      <c r="A6" s="94"/>
      <c r="B6" s="4" t="s">
        <v>59</v>
      </c>
      <c r="C6" s="4"/>
      <c r="D6" s="4"/>
      <c r="E6" s="4"/>
      <c r="F6" s="4"/>
      <c r="G6" s="8"/>
      <c r="H6" s="93"/>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33"/>
      <c r="AM6" s="8"/>
      <c r="AN6" s="8"/>
      <c r="AO6" s="8"/>
    </row>
    <row r="7" spans="1:42" s="90" customFormat="1" ht="15.75" customHeight="1" x14ac:dyDescent="0.2">
      <c r="A7" s="94"/>
      <c r="B7" s="4" t="s">
        <v>220</v>
      </c>
      <c r="C7" s="4"/>
      <c r="D7" s="4"/>
      <c r="E7" s="4"/>
      <c r="F7" s="4"/>
      <c r="G7" s="8"/>
      <c r="H7" s="93"/>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33"/>
      <c r="AM7" s="8"/>
      <c r="AN7" s="8"/>
      <c r="AO7" s="8"/>
    </row>
    <row r="8" spans="1:42" s="90" customFormat="1" ht="15.75" customHeight="1" thickBot="1" x14ac:dyDescent="0.25">
      <c r="A8" s="92" t="s">
        <v>88</v>
      </c>
      <c r="B8" s="34"/>
      <c r="C8" s="34"/>
      <c r="D8" s="34"/>
      <c r="E8" s="34"/>
      <c r="F8" s="34"/>
      <c r="G8" s="35"/>
      <c r="H8" s="91"/>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8"/>
      <c r="AM8" s="8"/>
      <c r="AN8" s="8"/>
      <c r="AO8" s="8"/>
    </row>
    <row r="9" spans="1:42" ht="22.05" customHeight="1" x14ac:dyDescent="0.2">
      <c r="A9" s="3"/>
      <c r="B9" s="3"/>
      <c r="C9" s="3"/>
      <c r="D9" s="3"/>
      <c r="E9" s="3"/>
      <c r="F9" s="4"/>
      <c r="G9" s="8"/>
      <c r="H9" s="22"/>
      <c r="I9" s="23"/>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row>
    <row r="10" spans="1:42" ht="22.05" customHeight="1" x14ac:dyDescent="0.25">
      <c r="A10" s="3"/>
      <c r="B10" s="36" t="s">
        <v>66</v>
      </c>
      <c r="C10" s="36"/>
      <c r="D10" s="36"/>
      <c r="E10" s="36"/>
      <c r="F10" s="4"/>
      <c r="G10" s="8"/>
      <c r="H10" s="22"/>
      <c r="I10" s="23"/>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row>
    <row r="11" spans="1:42" ht="15.75" customHeight="1" x14ac:dyDescent="0.2">
      <c r="B11" s="3"/>
      <c r="C11" s="3"/>
      <c r="D11" s="3"/>
      <c r="E11" s="3"/>
      <c r="F11" s="3"/>
      <c r="G11" s="5"/>
      <c r="H11" s="5"/>
      <c r="N11" s="43"/>
      <c r="O11" s="43"/>
      <c r="P11" s="62" t="s">
        <v>108</v>
      </c>
      <c r="Q11" s="1132">
        <v>14</v>
      </c>
      <c r="R11" s="1132"/>
      <c r="S11" s="1132"/>
      <c r="T11" s="1132"/>
      <c r="U11" s="1132"/>
      <c r="V11" s="1132"/>
      <c r="W11" s="1132"/>
      <c r="X11" s="85" t="s">
        <v>217</v>
      </c>
      <c r="AB11" s="62" t="s">
        <v>215</v>
      </c>
      <c r="AC11" s="1131"/>
      <c r="AD11" s="1131"/>
      <c r="AE11" s="1131"/>
      <c r="AF11" s="1131"/>
      <c r="AG11" s="1131"/>
      <c r="AH11" s="1131"/>
      <c r="AI11" s="1131"/>
      <c r="AJ11" s="1131"/>
      <c r="AK11" s="1131"/>
      <c r="AL11" s="85" t="s">
        <v>214</v>
      </c>
      <c r="AP11" s="4"/>
    </row>
    <row r="12" spans="1:42" ht="13.5" customHeight="1" x14ac:dyDescent="0.2">
      <c r="B12" s="3"/>
      <c r="C12" s="3"/>
      <c r="D12" s="3"/>
      <c r="E12" s="3"/>
      <c r="F12" s="3"/>
      <c r="G12" s="5"/>
      <c r="H12" s="5"/>
      <c r="N12" s="4"/>
      <c r="W12" s="4"/>
      <c r="AP12" s="4"/>
    </row>
    <row r="13" spans="1:42" ht="16.5" customHeight="1" x14ac:dyDescent="0.2">
      <c r="B13" s="4"/>
      <c r="C13" s="4"/>
      <c r="D13" s="4"/>
      <c r="E13" s="4"/>
      <c r="F13" s="3"/>
      <c r="G13" s="5"/>
      <c r="H13" s="5"/>
      <c r="N13" s="4"/>
      <c r="W13" s="4"/>
      <c r="AK13" s="4"/>
      <c r="AP13" s="4"/>
    </row>
    <row r="14" spans="1:42" ht="13.5" customHeight="1" x14ac:dyDescent="0.2">
      <c r="B14" s="4" t="s">
        <v>89</v>
      </c>
      <c r="C14" s="4"/>
      <c r="D14" s="4"/>
      <c r="E14" s="4"/>
      <c r="F14" s="3"/>
      <c r="G14" s="5"/>
      <c r="H14" s="5"/>
      <c r="N14" s="4"/>
      <c r="W14" s="4"/>
      <c r="AP14" s="4"/>
    </row>
    <row r="15" spans="1:42" ht="15" customHeight="1" x14ac:dyDescent="0.2">
      <c r="B15" s="4"/>
      <c r="C15" s="4"/>
      <c r="D15" s="4"/>
      <c r="E15" s="4"/>
      <c r="F15" s="3"/>
      <c r="G15" s="5"/>
      <c r="H15" s="5"/>
      <c r="W15" s="4"/>
      <c r="AP15" s="4"/>
    </row>
    <row r="16" spans="1:42" s="2" customFormat="1" ht="21.75" customHeight="1" x14ac:dyDescent="0.2">
      <c r="B16" s="83" t="s">
        <v>213</v>
      </c>
      <c r="C16" s="82" t="s">
        <v>212</v>
      </c>
      <c r="D16" s="81"/>
      <c r="E16" s="81"/>
      <c r="J16" s="62" t="s">
        <v>211</v>
      </c>
      <c r="K16" s="1139" t="s">
        <v>210</v>
      </c>
      <c r="L16" s="1139"/>
      <c r="M16" s="1139"/>
      <c r="N16" s="1139"/>
      <c r="O16" s="1139"/>
      <c r="P16" s="1139"/>
      <c r="Q16" s="25"/>
      <c r="R16" s="25"/>
      <c r="S16" s="25"/>
      <c r="U16" s="62" t="s">
        <v>209</v>
      </c>
      <c r="V16" s="79"/>
      <c r="W16" s="80" t="s">
        <v>207</v>
      </c>
      <c r="X16" s="79"/>
      <c r="Y16" s="78" t="s">
        <v>208</v>
      </c>
      <c r="Z16" s="79"/>
      <c r="AA16" s="80" t="s">
        <v>207</v>
      </c>
      <c r="AB16" s="79"/>
      <c r="AC16" s="78" t="s">
        <v>206</v>
      </c>
      <c r="AD16" s="79"/>
      <c r="AE16" s="78" t="s">
        <v>109</v>
      </c>
      <c r="AF16" s="79"/>
      <c r="AG16" s="78" t="s">
        <v>110</v>
      </c>
      <c r="AO16" s="25"/>
    </row>
    <row r="17" spans="2:42" ht="15.75" customHeight="1" x14ac:dyDescent="0.2">
      <c r="B17" s="15"/>
      <c r="C17" s="15"/>
      <c r="D17" s="15"/>
      <c r="E17" s="15"/>
      <c r="F17" s="6"/>
      <c r="G17" s="5"/>
      <c r="H17" s="5"/>
      <c r="W17" s="4"/>
      <c r="AP17" s="4"/>
    </row>
    <row r="18" spans="2:42" ht="18" customHeight="1" x14ac:dyDescent="0.2">
      <c r="B18" s="16" t="s">
        <v>90</v>
      </c>
      <c r="C18" s="16"/>
      <c r="D18" s="16"/>
      <c r="E18" s="16"/>
      <c r="F18" s="6"/>
      <c r="H18" s="5" t="s">
        <v>91</v>
      </c>
      <c r="I18" s="4"/>
      <c r="W18" s="4"/>
      <c r="AP18" s="4"/>
    </row>
    <row r="19" spans="2:42" ht="12.75" customHeight="1" thickBot="1" x14ac:dyDescent="0.25">
      <c r="B19" s="1"/>
      <c r="C19" s="1"/>
      <c r="D19" s="1"/>
      <c r="E19" s="1"/>
      <c r="F19" s="1"/>
      <c r="G19" s="5"/>
      <c r="H19" s="5"/>
      <c r="W19" s="4"/>
      <c r="AP19" s="4"/>
    </row>
    <row r="20" spans="2:42" ht="18" customHeight="1" x14ac:dyDescent="0.2">
      <c r="B20" s="7"/>
      <c r="C20" s="77"/>
      <c r="D20" s="77"/>
      <c r="E20" s="77"/>
      <c r="F20" s="17"/>
      <c r="G20" s="44">
        <v>1</v>
      </c>
      <c r="H20" s="45">
        <v>2</v>
      </c>
      <c r="I20" s="45">
        <v>3</v>
      </c>
      <c r="J20" s="45">
        <v>4</v>
      </c>
      <c r="K20" s="45">
        <v>5</v>
      </c>
      <c r="L20" s="45">
        <v>6</v>
      </c>
      <c r="M20" s="45">
        <v>7</v>
      </c>
      <c r="N20" s="44">
        <v>8</v>
      </c>
      <c r="O20" s="45">
        <v>9</v>
      </c>
      <c r="P20" s="45">
        <v>10</v>
      </c>
      <c r="Q20" s="45">
        <v>11</v>
      </c>
      <c r="R20" s="45">
        <v>12</v>
      </c>
      <c r="S20" s="45">
        <v>13</v>
      </c>
      <c r="T20" s="45">
        <v>14</v>
      </c>
      <c r="U20" s="44">
        <v>15</v>
      </c>
      <c r="V20" s="45">
        <v>16</v>
      </c>
      <c r="W20" s="45">
        <v>17</v>
      </c>
      <c r="X20" s="45">
        <v>18</v>
      </c>
      <c r="Y20" s="45">
        <v>19</v>
      </c>
      <c r="Z20" s="45">
        <v>20</v>
      </c>
      <c r="AA20" s="45">
        <v>21</v>
      </c>
      <c r="AB20" s="44">
        <v>22</v>
      </c>
      <c r="AC20" s="45">
        <v>23</v>
      </c>
      <c r="AD20" s="45">
        <v>24</v>
      </c>
      <c r="AE20" s="45">
        <v>25</v>
      </c>
      <c r="AF20" s="45">
        <v>26</v>
      </c>
      <c r="AG20" s="45">
        <v>27</v>
      </c>
      <c r="AH20" s="46">
        <v>28</v>
      </c>
      <c r="AI20" s="45">
        <v>29</v>
      </c>
      <c r="AJ20" s="45">
        <v>30</v>
      </c>
      <c r="AK20" s="45">
        <v>31</v>
      </c>
      <c r="AL20" s="10" t="s">
        <v>74</v>
      </c>
    </row>
    <row r="21" spans="2:42" ht="18" customHeight="1" thickBot="1" x14ac:dyDescent="0.25">
      <c r="B21" s="40"/>
      <c r="C21" s="76"/>
      <c r="D21" s="76"/>
      <c r="E21" s="76"/>
      <c r="F21" s="47"/>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11" t="s">
        <v>36</v>
      </c>
    </row>
    <row r="22" spans="2:42" ht="39" customHeight="1" thickBot="1" x14ac:dyDescent="0.25">
      <c r="B22" s="1155" t="s">
        <v>92</v>
      </c>
      <c r="C22" s="1156"/>
      <c r="D22" s="1156"/>
      <c r="E22" s="1156"/>
      <c r="F22" s="1157"/>
      <c r="G22" s="87"/>
      <c r="H22" s="87"/>
      <c r="I22" s="87"/>
      <c r="J22" s="87"/>
      <c r="K22" s="87"/>
      <c r="L22" s="87"/>
      <c r="M22" s="87"/>
      <c r="N22" s="89"/>
      <c r="O22" s="87"/>
      <c r="P22" s="87"/>
      <c r="Q22" s="87"/>
      <c r="R22" s="87"/>
      <c r="S22" s="87"/>
      <c r="T22" s="87"/>
      <c r="U22" s="89"/>
      <c r="V22" s="87"/>
      <c r="W22" s="87"/>
      <c r="X22" s="87"/>
      <c r="Y22" s="87"/>
      <c r="Z22" s="87"/>
      <c r="AA22" s="87"/>
      <c r="AB22" s="89"/>
      <c r="AC22" s="87"/>
      <c r="AD22" s="87"/>
      <c r="AE22" s="87"/>
      <c r="AF22" s="87"/>
      <c r="AG22" s="87"/>
      <c r="AH22" s="88"/>
      <c r="AI22" s="87"/>
      <c r="AJ22" s="87"/>
      <c r="AK22" s="87"/>
      <c r="AL22" s="86" t="s">
        <v>49</v>
      </c>
    </row>
    <row r="23" spans="2:42" ht="22.05" customHeight="1" thickBot="1" x14ac:dyDescent="0.25">
      <c r="B23" s="21"/>
      <c r="C23" s="21"/>
      <c r="D23" s="21"/>
      <c r="E23" s="21"/>
      <c r="F23" s="21"/>
      <c r="G23" s="8"/>
      <c r="H23" s="22"/>
      <c r="I23" s="23"/>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row>
    <row r="24" spans="2:42" ht="22.05" customHeight="1" thickBot="1" x14ac:dyDescent="0.25">
      <c r="B24" s="24"/>
      <c r="C24" s="24"/>
      <c r="D24" s="24"/>
      <c r="E24" s="24"/>
      <c r="F24" s="41" t="s">
        <v>50</v>
      </c>
      <c r="G24" s="26"/>
      <c r="H24" s="26"/>
      <c r="I24" s="27"/>
      <c r="J24" s="8"/>
      <c r="L24" s="8"/>
      <c r="M24" s="8"/>
      <c r="P24" s="8"/>
      <c r="S24" s="8"/>
      <c r="U24" s="50"/>
      <c r="X24" s="1161" t="s">
        <v>49</v>
      </c>
      <c r="Y24" s="1162"/>
      <c r="Z24" s="1158" t="s">
        <v>219</v>
      </c>
      <c r="AA24" s="1159"/>
      <c r="AB24" s="1159"/>
      <c r="AC24" s="1159"/>
      <c r="AD24" s="1160"/>
      <c r="AE24" s="1153" t="s">
        <v>51</v>
      </c>
      <c r="AF24" s="1154"/>
      <c r="AI24" s="29"/>
      <c r="AM24" s="8"/>
      <c r="AN24" s="8"/>
      <c r="AO24" s="8"/>
    </row>
    <row r="25" spans="2:42" ht="17.25" customHeight="1" thickBot="1" x14ac:dyDescent="0.25">
      <c r="B25" s="24"/>
      <c r="C25" s="24"/>
      <c r="D25" s="24"/>
      <c r="E25" s="24"/>
      <c r="F25" s="25"/>
      <c r="G25" s="26"/>
      <c r="H25" s="26"/>
      <c r="I25" s="27"/>
      <c r="J25" s="8"/>
      <c r="K25" s="8"/>
      <c r="L25" s="8"/>
      <c r="M25" s="8"/>
      <c r="N25" s="8"/>
      <c r="O25" s="8"/>
      <c r="P25" s="8"/>
      <c r="Q25" s="8"/>
      <c r="R25" s="8"/>
      <c r="S25" s="8"/>
      <c r="T25" s="8"/>
      <c r="U25" s="8"/>
      <c r="W25" s="28"/>
      <c r="X25" s="60"/>
      <c r="Y25" s="60"/>
      <c r="Z25" s="60"/>
      <c r="AA25" s="60"/>
      <c r="AB25" s="60"/>
      <c r="AC25" s="60"/>
      <c r="AD25" s="60"/>
      <c r="AE25" s="60"/>
      <c r="AF25" s="60"/>
      <c r="AG25" s="29"/>
      <c r="AH25" s="8"/>
      <c r="AI25" s="29"/>
      <c r="AJ25" s="43"/>
      <c r="AL25" s="8"/>
      <c r="AM25" s="8"/>
      <c r="AN25" s="8"/>
      <c r="AO25" s="8"/>
    </row>
    <row r="26" spans="2:42" ht="22.5" customHeight="1" thickBot="1" x14ac:dyDescent="0.25">
      <c r="B26" s="9"/>
      <c r="C26" s="9"/>
      <c r="D26" s="9"/>
      <c r="E26" s="9"/>
      <c r="F26" s="9"/>
      <c r="M26" s="49"/>
      <c r="N26" s="49"/>
      <c r="Q26" s="1150" t="s">
        <v>52</v>
      </c>
      <c r="R26" s="1151"/>
      <c r="T26" s="1152" t="s">
        <v>42</v>
      </c>
      <c r="U26" s="1152"/>
      <c r="V26" s="1152"/>
      <c r="W26" s="43" t="s">
        <v>53</v>
      </c>
      <c r="X26" s="43" t="s">
        <v>54</v>
      </c>
      <c r="Y26" s="43"/>
      <c r="Z26" s="43"/>
      <c r="AA26" s="43"/>
      <c r="AB26" s="43"/>
      <c r="AC26" s="43"/>
      <c r="AD26" s="43"/>
    </row>
    <row r="27" spans="2:42" ht="11.25" customHeight="1" thickBot="1" x14ac:dyDescent="0.25">
      <c r="B27" s="9"/>
      <c r="C27" s="9"/>
      <c r="D27" s="9"/>
      <c r="E27" s="9"/>
      <c r="F27" s="9"/>
    </row>
    <row r="28" spans="2:42" ht="22.5" customHeight="1" thickBot="1" x14ac:dyDescent="0.25">
      <c r="B28" s="9"/>
      <c r="C28" s="9"/>
      <c r="D28" s="9"/>
      <c r="E28" s="9"/>
      <c r="F28" s="9"/>
      <c r="M28" s="1149" t="s">
        <v>44</v>
      </c>
      <c r="N28" s="1149"/>
      <c r="O28" s="1149"/>
      <c r="Q28" s="1150" t="s">
        <v>52</v>
      </c>
      <c r="R28" s="1151"/>
      <c r="T28" s="1152" t="s">
        <v>55</v>
      </c>
      <c r="U28" s="1152"/>
      <c r="V28" s="1152"/>
      <c r="W28" s="43" t="s">
        <v>53</v>
      </c>
      <c r="X28" s="43" t="s">
        <v>56</v>
      </c>
    </row>
    <row r="29" spans="2:42" ht="18" customHeight="1" x14ac:dyDescent="0.2">
      <c r="B29" s="9"/>
      <c r="C29" s="9"/>
      <c r="D29" s="9"/>
      <c r="E29" s="9"/>
      <c r="F29" s="9"/>
      <c r="X29" s="39" t="s">
        <v>57</v>
      </c>
    </row>
    <row r="30" spans="2:42" ht="18" customHeight="1" x14ac:dyDescent="0.2">
      <c r="B30" s="37" t="s">
        <v>218</v>
      </c>
      <c r="C30" s="27"/>
      <c r="D30" s="27"/>
      <c r="E30" s="27"/>
      <c r="F30" s="9"/>
    </row>
    <row r="31" spans="2:42" ht="18" customHeight="1" x14ac:dyDescent="0.2">
      <c r="B31" s="51"/>
      <c r="C31" s="51"/>
      <c r="D31" s="51"/>
      <c r="E31" s="51"/>
      <c r="F31" s="9"/>
    </row>
    <row r="32" spans="2:42" ht="18" customHeight="1" x14ac:dyDescent="0.2">
      <c r="B32" s="9" t="s">
        <v>58</v>
      </c>
      <c r="C32" s="9"/>
      <c r="D32" s="9"/>
      <c r="E32" s="9"/>
      <c r="F32" s="9"/>
      <c r="G32" s="4"/>
    </row>
    <row r="33" spans="2:7" ht="13.5" customHeight="1" x14ac:dyDescent="0.2">
      <c r="B33" s="9"/>
      <c r="C33" s="9"/>
      <c r="D33" s="9"/>
      <c r="E33" s="9"/>
      <c r="F33" s="9"/>
      <c r="G33" s="4"/>
    </row>
    <row r="34" spans="2:7" ht="21.75" customHeight="1" x14ac:dyDescent="0.2"/>
  </sheetData>
  <mergeCells count="13">
    <mergeCell ref="B5:AL5"/>
    <mergeCell ref="M28:O28"/>
    <mergeCell ref="Q28:R28"/>
    <mergeCell ref="T28:V28"/>
    <mergeCell ref="AE24:AF24"/>
    <mergeCell ref="Q26:R26"/>
    <mergeCell ref="T26:V26"/>
    <mergeCell ref="B22:F22"/>
    <mergeCell ref="K16:P16"/>
    <mergeCell ref="Q11:W11"/>
    <mergeCell ref="AC11:AK11"/>
    <mergeCell ref="Z24:AD24"/>
    <mergeCell ref="X24:Y24"/>
  </mergeCells>
  <phoneticPr fontId="7"/>
  <printOptions horizontalCentered="1"/>
  <pageMargins left="0.28000000000000003" right="0.23" top="0.94" bottom="0.98425196850393704" header="0.51181102362204722" footer="0.51181102362204722"/>
  <pageSetup paperSize="9" scale="7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B1:AQ49"/>
  <sheetViews>
    <sheetView view="pageBreakPreview" topLeftCell="A12" zoomScale="55" zoomScaleNormal="70" zoomScaleSheetLayoutView="55" workbookViewId="0">
      <selection activeCell="P48" sqref="P48:R48"/>
    </sheetView>
  </sheetViews>
  <sheetFormatPr defaultColWidth="9.21875" defaultRowHeight="13.2" x14ac:dyDescent="0.2"/>
  <cols>
    <col min="1" max="1" width="3.21875" style="543" customWidth="1"/>
    <col min="2" max="7" width="5.5546875" style="543" customWidth="1"/>
    <col min="8" max="38" width="5.21875" style="543" customWidth="1"/>
    <col min="39" max="39" width="10.21875" style="543" customWidth="1"/>
    <col min="40" max="40" width="3.77734375" style="543" customWidth="1"/>
    <col min="41" max="41" width="6.77734375" style="543" customWidth="1"/>
    <col min="42" max="42" width="7.21875" style="543" customWidth="1"/>
    <col min="43" max="43" width="9" style="543" customWidth="1"/>
    <col min="44" max="44" width="2.44140625" style="543" customWidth="1"/>
    <col min="45" max="16384" width="9.21875" style="543"/>
  </cols>
  <sheetData>
    <row r="1" spans="2:43" ht="16.5" customHeight="1" thickBot="1" x14ac:dyDescent="0.25">
      <c r="AM1" s="544" t="s">
        <v>230</v>
      </c>
    </row>
    <row r="2" spans="2:43" ht="6" customHeight="1" thickBot="1" x14ac:dyDescent="0.25">
      <c r="AM2" s="545"/>
    </row>
    <row r="3" spans="2:43" s="551" customFormat="1" ht="19.95" customHeight="1" x14ac:dyDescent="0.2">
      <c r="B3" s="546" t="s">
        <v>84</v>
      </c>
      <c r="C3" s="547"/>
      <c r="D3" s="547"/>
      <c r="E3" s="547"/>
      <c r="F3" s="547"/>
      <c r="G3" s="547"/>
      <c r="H3" s="548"/>
      <c r="I3" s="549"/>
      <c r="J3" s="548"/>
      <c r="K3" s="548"/>
      <c r="L3" s="548"/>
      <c r="M3" s="548"/>
      <c r="N3" s="548"/>
      <c r="O3" s="548"/>
      <c r="P3" s="548"/>
      <c r="Q3" s="548"/>
      <c r="R3" s="548"/>
      <c r="S3" s="548"/>
      <c r="T3" s="548"/>
      <c r="U3" s="548"/>
      <c r="V3" s="548"/>
      <c r="W3" s="548"/>
      <c r="X3" s="548"/>
      <c r="Y3" s="548"/>
      <c r="Z3" s="548"/>
      <c r="AA3" s="548"/>
      <c r="AB3" s="548"/>
      <c r="AC3" s="548"/>
      <c r="AD3" s="548"/>
      <c r="AE3" s="548"/>
      <c r="AF3" s="548"/>
      <c r="AG3" s="548"/>
      <c r="AH3" s="548"/>
      <c r="AI3" s="548"/>
      <c r="AJ3" s="548"/>
      <c r="AK3" s="548"/>
      <c r="AL3" s="550"/>
    </row>
    <row r="4" spans="2:43" s="551" customFormat="1" ht="19.95" customHeight="1" x14ac:dyDescent="0.2">
      <c r="B4" s="552" t="s">
        <v>60</v>
      </c>
      <c r="C4" s="553"/>
      <c r="D4" s="553"/>
      <c r="E4" s="553"/>
      <c r="F4" s="553"/>
      <c r="G4" s="553"/>
      <c r="I4" s="554"/>
      <c r="AL4" s="555"/>
    </row>
    <row r="5" spans="2:43" s="551" customFormat="1" ht="19.95" customHeight="1" x14ac:dyDescent="0.2">
      <c r="B5" s="552" t="s">
        <v>993</v>
      </c>
      <c r="C5" s="553"/>
      <c r="D5" s="553"/>
      <c r="E5" s="553"/>
      <c r="F5" s="553"/>
      <c r="G5" s="553"/>
      <c r="I5" s="554"/>
      <c r="AL5" s="555"/>
    </row>
    <row r="6" spans="2:43" s="551" customFormat="1" ht="19.95" customHeight="1" x14ac:dyDescent="0.2">
      <c r="B6" s="552" t="s">
        <v>994</v>
      </c>
      <c r="C6" s="553"/>
      <c r="D6" s="553"/>
      <c r="E6" s="553"/>
      <c r="F6" s="553"/>
      <c r="G6" s="553"/>
      <c r="I6" s="554"/>
      <c r="AL6" s="555"/>
    </row>
    <row r="7" spans="2:43" s="551" customFormat="1" ht="19.95" customHeight="1" x14ac:dyDescent="0.2">
      <c r="B7" s="552" t="s">
        <v>995</v>
      </c>
      <c r="C7" s="553"/>
      <c r="D7" s="553"/>
      <c r="E7" s="553"/>
      <c r="F7" s="553"/>
      <c r="G7" s="553"/>
      <c r="I7" s="554"/>
      <c r="AL7" s="555"/>
    </row>
    <row r="8" spans="2:43" s="551" customFormat="1" ht="19.95" customHeight="1" x14ac:dyDescent="0.2">
      <c r="B8" s="552" t="s">
        <v>996</v>
      </c>
      <c r="C8" s="553"/>
      <c r="D8" s="553"/>
      <c r="E8" s="553"/>
      <c r="F8" s="553"/>
      <c r="G8" s="553"/>
      <c r="I8" s="554"/>
      <c r="AL8" s="555"/>
    </row>
    <row r="9" spans="2:43" s="551" customFormat="1" ht="19.95" customHeight="1" thickBot="1" x14ac:dyDescent="0.25">
      <c r="B9" s="556" t="s">
        <v>85</v>
      </c>
      <c r="C9" s="557"/>
      <c r="D9" s="557"/>
      <c r="E9" s="557"/>
      <c r="F9" s="557"/>
      <c r="G9" s="557"/>
      <c r="H9" s="558"/>
      <c r="I9" s="559"/>
      <c r="J9" s="558"/>
      <c r="K9" s="558"/>
      <c r="L9" s="558"/>
      <c r="M9" s="558"/>
      <c r="N9" s="558"/>
      <c r="O9" s="558"/>
      <c r="P9" s="558"/>
      <c r="Q9" s="558"/>
      <c r="R9" s="558"/>
      <c r="S9" s="558"/>
      <c r="T9" s="558"/>
      <c r="U9" s="558"/>
      <c r="V9" s="558"/>
      <c r="W9" s="558"/>
      <c r="X9" s="558"/>
      <c r="Y9" s="558"/>
      <c r="Z9" s="558"/>
      <c r="AA9" s="558"/>
      <c r="AB9" s="558"/>
      <c r="AC9" s="558"/>
      <c r="AD9" s="558"/>
      <c r="AE9" s="558"/>
      <c r="AF9" s="558"/>
      <c r="AG9" s="558"/>
      <c r="AH9" s="558"/>
      <c r="AI9" s="558"/>
      <c r="AJ9" s="558"/>
      <c r="AK9" s="558"/>
      <c r="AL9" s="560"/>
    </row>
    <row r="11" spans="2:43" ht="18.75" customHeight="1" x14ac:dyDescent="0.25">
      <c r="B11" s="561" t="s">
        <v>86</v>
      </c>
      <c r="C11" s="561"/>
      <c r="D11" s="561"/>
      <c r="E11" s="561"/>
      <c r="F11" s="561"/>
      <c r="G11" s="562"/>
      <c r="R11" s="563"/>
      <c r="X11" s="564"/>
      <c r="AQ11" s="564"/>
    </row>
    <row r="12" spans="2:43" ht="15.75" customHeight="1" x14ac:dyDescent="0.2">
      <c r="B12" s="562"/>
      <c r="C12" s="562"/>
      <c r="D12" s="562"/>
      <c r="E12" s="562"/>
      <c r="F12" s="562"/>
      <c r="G12" s="565"/>
      <c r="H12" s="565"/>
      <c r="N12" s="566"/>
      <c r="O12" s="566"/>
      <c r="P12" s="567" t="s">
        <v>108</v>
      </c>
      <c r="Q12" s="1171">
        <v>14</v>
      </c>
      <c r="R12" s="1171"/>
      <c r="S12" s="1171"/>
      <c r="T12" s="1171"/>
      <c r="U12" s="1171"/>
      <c r="V12" s="1171"/>
      <c r="W12" s="1171"/>
      <c r="X12" s="568" t="s">
        <v>217</v>
      </c>
      <c r="AB12" s="567" t="s">
        <v>215</v>
      </c>
      <c r="AC12" s="1172"/>
      <c r="AD12" s="1172"/>
      <c r="AE12" s="1172"/>
      <c r="AF12" s="1172"/>
      <c r="AG12" s="1172"/>
      <c r="AH12" s="1172"/>
      <c r="AI12" s="1172"/>
      <c r="AJ12" s="1172"/>
      <c r="AK12" s="1172"/>
      <c r="AL12" s="568" t="s">
        <v>214</v>
      </c>
      <c r="AP12" s="564"/>
    </row>
    <row r="13" spans="2:43" ht="9.75" customHeight="1" x14ac:dyDescent="0.2">
      <c r="B13" s="562"/>
      <c r="C13" s="562"/>
      <c r="D13" s="562"/>
      <c r="E13" s="562"/>
      <c r="F13" s="562"/>
      <c r="G13" s="562"/>
      <c r="H13" s="565"/>
      <c r="I13" s="565"/>
      <c r="O13" s="564"/>
      <c r="X13" s="564"/>
      <c r="AQ13" s="564"/>
    </row>
    <row r="14" spans="2:43" s="566" customFormat="1" ht="15" customHeight="1" x14ac:dyDescent="0.2">
      <c r="B14" s="553" t="s">
        <v>103</v>
      </c>
      <c r="C14" s="553"/>
      <c r="D14" s="553"/>
      <c r="E14" s="553"/>
      <c r="F14" s="553"/>
      <c r="G14" s="569"/>
      <c r="H14" s="570"/>
      <c r="I14" s="570"/>
      <c r="O14" s="553"/>
      <c r="X14" s="553"/>
      <c r="AQ14" s="553"/>
    </row>
    <row r="15" spans="2:43" s="566" customFormat="1" ht="15" customHeight="1" x14ac:dyDescent="0.2">
      <c r="B15" s="553" t="s">
        <v>72</v>
      </c>
      <c r="C15" s="553"/>
      <c r="D15" s="553"/>
      <c r="E15" s="553"/>
      <c r="F15" s="553"/>
      <c r="G15" s="569"/>
      <c r="H15" s="570"/>
      <c r="I15" s="570"/>
      <c r="O15" s="553"/>
      <c r="X15" s="553"/>
      <c r="AQ15" s="553"/>
    </row>
    <row r="16" spans="2:43" ht="15" customHeight="1" x14ac:dyDescent="0.2">
      <c r="B16" s="564"/>
      <c r="C16" s="564"/>
      <c r="D16" s="564"/>
      <c r="E16" s="564"/>
      <c r="F16" s="564"/>
      <c r="G16" s="562"/>
      <c r="H16" s="565"/>
      <c r="I16" s="565"/>
      <c r="O16" s="564"/>
      <c r="X16" s="564"/>
      <c r="AQ16" s="564"/>
    </row>
    <row r="17" spans="2:43" s="551" customFormat="1" ht="21.75" customHeight="1" x14ac:dyDescent="0.2">
      <c r="B17" s="571" t="s">
        <v>997</v>
      </c>
      <c r="C17" s="572" t="s">
        <v>212</v>
      </c>
      <c r="D17" s="573"/>
      <c r="E17" s="573"/>
      <c r="J17" s="567" t="s">
        <v>211</v>
      </c>
      <c r="K17" s="1173" t="s">
        <v>210</v>
      </c>
      <c r="L17" s="1173"/>
      <c r="M17" s="1173"/>
      <c r="N17" s="1173"/>
      <c r="O17" s="1173"/>
      <c r="P17" s="1173"/>
      <c r="Q17" s="553"/>
      <c r="R17" s="553"/>
      <c r="S17" s="553"/>
      <c r="U17" s="567" t="s">
        <v>209</v>
      </c>
      <c r="V17" s="574"/>
      <c r="W17" s="575" t="s">
        <v>207</v>
      </c>
      <c r="X17" s="574"/>
      <c r="Y17" s="576" t="s">
        <v>208</v>
      </c>
      <c r="Z17" s="574"/>
      <c r="AA17" s="575" t="s">
        <v>207</v>
      </c>
      <c r="AB17" s="574"/>
      <c r="AC17" s="576" t="s">
        <v>206</v>
      </c>
      <c r="AD17" s="574"/>
      <c r="AE17" s="576" t="s">
        <v>109</v>
      </c>
      <c r="AF17" s="574"/>
      <c r="AG17" s="576" t="s">
        <v>110</v>
      </c>
      <c r="AO17" s="553"/>
    </row>
    <row r="18" spans="2:43" ht="15.75" customHeight="1" x14ac:dyDescent="0.2">
      <c r="B18" s="577"/>
      <c r="C18" s="577"/>
      <c r="D18" s="577"/>
      <c r="E18" s="577"/>
      <c r="F18" s="577"/>
      <c r="G18" s="578"/>
      <c r="H18" s="565"/>
      <c r="I18" s="565"/>
      <c r="X18" s="564"/>
      <c r="AQ18" s="564"/>
    </row>
    <row r="19" spans="2:43" ht="18" customHeight="1" x14ac:dyDescent="0.2">
      <c r="B19" s="579" t="s">
        <v>104</v>
      </c>
      <c r="C19" s="579"/>
      <c r="D19" s="579"/>
      <c r="E19" s="579"/>
      <c r="F19" s="579"/>
      <c r="G19" s="578"/>
      <c r="I19" s="565" t="s">
        <v>998</v>
      </c>
      <c r="J19" s="564"/>
      <c r="X19" s="564"/>
      <c r="AQ19" s="564"/>
    </row>
    <row r="20" spans="2:43" ht="12.75" customHeight="1" thickBot="1" x14ac:dyDescent="0.25">
      <c r="B20" s="580"/>
      <c r="C20" s="580"/>
      <c r="D20" s="580"/>
      <c r="E20" s="580"/>
      <c r="F20" s="580"/>
      <c r="G20" s="580"/>
      <c r="H20" s="565"/>
      <c r="I20" s="565"/>
      <c r="X20" s="564"/>
      <c r="AQ20" s="564"/>
    </row>
    <row r="21" spans="2:43" ht="18" customHeight="1" x14ac:dyDescent="0.2">
      <c r="B21" s="581"/>
      <c r="C21" s="582"/>
      <c r="D21" s="582"/>
      <c r="E21" s="582"/>
      <c r="F21" s="582"/>
      <c r="G21" s="583"/>
      <c r="H21" s="584">
        <v>1</v>
      </c>
      <c r="I21" s="585">
        <v>2</v>
      </c>
      <c r="J21" s="585">
        <v>3</v>
      </c>
      <c r="K21" s="585">
        <v>4</v>
      </c>
      <c r="L21" s="585">
        <v>5</v>
      </c>
      <c r="M21" s="585">
        <v>6</v>
      </c>
      <c r="N21" s="585">
        <v>7</v>
      </c>
      <c r="O21" s="584">
        <v>8</v>
      </c>
      <c r="P21" s="585">
        <v>9</v>
      </c>
      <c r="Q21" s="585">
        <v>10</v>
      </c>
      <c r="R21" s="585">
        <v>11</v>
      </c>
      <c r="S21" s="585">
        <v>12</v>
      </c>
      <c r="T21" s="585">
        <v>13</v>
      </c>
      <c r="U21" s="585">
        <v>14</v>
      </c>
      <c r="V21" s="584">
        <v>15</v>
      </c>
      <c r="W21" s="585">
        <v>16</v>
      </c>
      <c r="X21" s="585">
        <v>17</v>
      </c>
      <c r="Y21" s="585">
        <v>18</v>
      </c>
      <c r="Z21" s="585">
        <v>19</v>
      </c>
      <c r="AA21" s="585">
        <v>20</v>
      </c>
      <c r="AB21" s="585">
        <v>21</v>
      </c>
      <c r="AC21" s="584">
        <v>22</v>
      </c>
      <c r="AD21" s="585">
        <v>23</v>
      </c>
      <c r="AE21" s="585">
        <v>24</v>
      </c>
      <c r="AF21" s="585">
        <v>25</v>
      </c>
      <c r="AG21" s="585">
        <v>26</v>
      </c>
      <c r="AH21" s="585">
        <v>27</v>
      </c>
      <c r="AI21" s="586">
        <v>28</v>
      </c>
      <c r="AJ21" s="585">
        <v>29</v>
      </c>
      <c r="AK21" s="585">
        <v>30</v>
      </c>
      <c r="AL21" s="585">
        <v>31</v>
      </c>
      <c r="AM21" s="587" t="s">
        <v>74</v>
      </c>
    </row>
    <row r="22" spans="2:43" ht="18" customHeight="1" thickBot="1" x14ac:dyDescent="0.25">
      <c r="B22" s="588"/>
      <c r="C22" s="589"/>
      <c r="D22" s="589"/>
      <c r="E22" s="589"/>
      <c r="F22" s="589"/>
      <c r="G22" s="590"/>
      <c r="H22" s="591"/>
      <c r="I22" s="591"/>
      <c r="J22" s="591"/>
      <c r="K22" s="591"/>
      <c r="L22" s="591"/>
      <c r="M22" s="591"/>
      <c r="N22" s="591"/>
      <c r="O22" s="591"/>
      <c r="P22" s="591"/>
      <c r="Q22" s="591"/>
      <c r="R22" s="591"/>
      <c r="S22" s="591"/>
      <c r="T22" s="591"/>
      <c r="U22" s="591"/>
      <c r="V22" s="591"/>
      <c r="W22" s="591"/>
      <c r="X22" s="591"/>
      <c r="Y22" s="591"/>
      <c r="Z22" s="591"/>
      <c r="AA22" s="591"/>
      <c r="AB22" s="591"/>
      <c r="AC22" s="591"/>
      <c r="AD22" s="591"/>
      <c r="AE22" s="591"/>
      <c r="AF22" s="591"/>
      <c r="AG22" s="591"/>
      <c r="AH22" s="591"/>
      <c r="AI22" s="591"/>
      <c r="AJ22" s="591"/>
      <c r="AK22" s="591"/>
      <c r="AL22" s="591"/>
      <c r="AM22" s="592" t="s">
        <v>36</v>
      </c>
    </row>
    <row r="23" spans="2:43" ht="18" customHeight="1" x14ac:dyDescent="0.2">
      <c r="B23" s="1174" t="s">
        <v>87</v>
      </c>
      <c r="C23" s="1175"/>
      <c r="D23" s="1175"/>
      <c r="E23" s="1175"/>
      <c r="F23" s="1175"/>
      <c r="G23" s="1176"/>
      <c r="H23" s="1163"/>
      <c r="I23" s="1163"/>
      <c r="J23" s="1163"/>
      <c r="K23" s="1163"/>
      <c r="L23" s="1163"/>
      <c r="M23" s="1163"/>
      <c r="N23" s="1163"/>
      <c r="O23" s="1163"/>
      <c r="P23" s="1163"/>
      <c r="Q23" s="1163"/>
      <c r="R23" s="1163"/>
      <c r="S23" s="1163"/>
      <c r="T23" s="1163"/>
      <c r="U23" s="1163"/>
      <c r="V23" s="1163"/>
      <c r="W23" s="1163"/>
      <c r="X23" s="1163"/>
      <c r="Y23" s="1163"/>
      <c r="Z23" s="1163"/>
      <c r="AA23" s="1163"/>
      <c r="AB23" s="1163"/>
      <c r="AC23" s="1163"/>
      <c r="AD23" s="1163"/>
      <c r="AE23" s="1163"/>
      <c r="AF23" s="1163"/>
      <c r="AG23" s="1163"/>
      <c r="AH23" s="1163"/>
      <c r="AI23" s="1163"/>
      <c r="AJ23" s="1163"/>
      <c r="AK23" s="1163"/>
      <c r="AL23" s="1169"/>
      <c r="AM23" s="1165"/>
    </row>
    <row r="24" spans="2:43" ht="13.5" customHeight="1" thickBot="1" x14ac:dyDescent="0.25">
      <c r="B24" s="593"/>
      <c r="C24" s="594"/>
      <c r="D24" s="594"/>
      <c r="E24" s="594"/>
      <c r="F24" s="594"/>
      <c r="G24" s="595" t="s">
        <v>229</v>
      </c>
      <c r="H24" s="1164"/>
      <c r="I24" s="1164"/>
      <c r="J24" s="1164"/>
      <c r="K24" s="1164"/>
      <c r="L24" s="1164"/>
      <c r="M24" s="1164"/>
      <c r="N24" s="1164"/>
      <c r="O24" s="1164"/>
      <c r="P24" s="1164"/>
      <c r="Q24" s="1164"/>
      <c r="R24" s="1164"/>
      <c r="S24" s="1164"/>
      <c r="T24" s="1164"/>
      <c r="U24" s="1164"/>
      <c r="V24" s="1164"/>
      <c r="W24" s="1164"/>
      <c r="X24" s="1164"/>
      <c r="Y24" s="1164"/>
      <c r="Z24" s="1164"/>
      <c r="AA24" s="1164"/>
      <c r="AB24" s="1164"/>
      <c r="AC24" s="1164"/>
      <c r="AD24" s="1164"/>
      <c r="AE24" s="1164"/>
      <c r="AF24" s="1164"/>
      <c r="AG24" s="1164"/>
      <c r="AH24" s="1164"/>
      <c r="AI24" s="1164"/>
      <c r="AJ24" s="1164"/>
      <c r="AK24" s="1164"/>
      <c r="AL24" s="1170"/>
      <c r="AM24" s="1166"/>
    </row>
    <row r="25" spans="2:43" ht="18" customHeight="1" x14ac:dyDescent="0.2">
      <c r="B25" s="1177" t="s">
        <v>105</v>
      </c>
      <c r="C25" s="1175"/>
      <c r="D25" s="1175"/>
      <c r="E25" s="1175"/>
      <c r="F25" s="1175"/>
      <c r="G25" s="1176"/>
      <c r="H25" s="1163"/>
      <c r="I25" s="1163"/>
      <c r="J25" s="1163"/>
      <c r="K25" s="1163"/>
      <c r="L25" s="1163"/>
      <c r="M25" s="1163"/>
      <c r="N25" s="1163"/>
      <c r="O25" s="1163"/>
      <c r="P25" s="1163"/>
      <c r="Q25" s="1163"/>
      <c r="R25" s="1163"/>
      <c r="S25" s="1163"/>
      <c r="T25" s="1163"/>
      <c r="U25" s="1163"/>
      <c r="V25" s="1163"/>
      <c r="W25" s="1163"/>
      <c r="X25" s="1163"/>
      <c r="Y25" s="1163"/>
      <c r="Z25" s="1163"/>
      <c r="AA25" s="1163"/>
      <c r="AB25" s="1163"/>
      <c r="AC25" s="1163"/>
      <c r="AD25" s="1163"/>
      <c r="AE25" s="1163"/>
      <c r="AF25" s="1163"/>
      <c r="AG25" s="1163"/>
      <c r="AH25" s="1163"/>
      <c r="AI25" s="1163"/>
      <c r="AJ25" s="1163"/>
      <c r="AK25" s="1163"/>
      <c r="AL25" s="1169"/>
      <c r="AM25" s="1165"/>
    </row>
    <row r="26" spans="2:43" ht="13.5" customHeight="1" thickBot="1" x14ac:dyDescent="0.25">
      <c r="B26" s="593"/>
      <c r="C26" s="594"/>
      <c r="D26" s="594"/>
      <c r="E26" s="594"/>
      <c r="F26" s="594"/>
      <c r="G26" s="595" t="s">
        <v>228</v>
      </c>
      <c r="H26" s="1164"/>
      <c r="I26" s="1164"/>
      <c r="J26" s="1164"/>
      <c r="K26" s="1164"/>
      <c r="L26" s="1164"/>
      <c r="M26" s="1164"/>
      <c r="N26" s="1164"/>
      <c r="O26" s="1164"/>
      <c r="P26" s="1164"/>
      <c r="Q26" s="1164"/>
      <c r="R26" s="1164"/>
      <c r="S26" s="1164"/>
      <c r="T26" s="1164"/>
      <c r="U26" s="1164"/>
      <c r="V26" s="1164"/>
      <c r="W26" s="1164"/>
      <c r="X26" s="1164"/>
      <c r="Y26" s="1164"/>
      <c r="Z26" s="1164"/>
      <c r="AA26" s="1164"/>
      <c r="AB26" s="1164"/>
      <c r="AC26" s="1164"/>
      <c r="AD26" s="1164"/>
      <c r="AE26" s="1164"/>
      <c r="AF26" s="1164"/>
      <c r="AG26" s="1164"/>
      <c r="AH26" s="1164"/>
      <c r="AI26" s="1164"/>
      <c r="AJ26" s="1164"/>
      <c r="AK26" s="1164"/>
      <c r="AL26" s="1170"/>
      <c r="AM26" s="1166"/>
    </row>
    <row r="27" spans="2:43" ht="18" customHeight="1" x14ac:dyDescent="0.2">
      <c r="B27" s="1177" t="s">
        <v>227</v>
      </c>
      <c r="C27" s="1175"/>
      <c r="D27" s="1175"/>
      <c r="E27" s="1175"/>
      <c r="F27" s="1175"/>
      <c r="G27" s="1176"/>
      <c r="H27" s="1163"/>
      <c r="I27" s="1163"/>
      <c r="J27" s="1163"/>
      <c r="K27" s="1163"/>
      <c r="L27" s="1163"/>
      <c r="M27" s="1163"/>
      <c r="N27" s="1163"/>
      <c r="O27" s="1163"/>
      <c r="P27" s="1163"/>
      <c r="Q27" s="1163"/>
      <c r="R27" s="1163"/>
      <c r="S27" s="1163"/>
      <c r="T27" s="1163"/>
      <c r="U27" s="1163"/>
      <c r="V27" s="1163"/>
      <c r="W27" s="1163"/>
      <c r="X27" s="1163"/>
      <c r="Y27" s="1163"/>
      <c r="Z27" s="1163"/>
      <c r="AA27" s="1163"/>
      <c r="AB27" s="1163"/>
      <c r="AC27" s="1163"/>
      <c r="AD27" s="1163"/>
      <c r="AE27" s="1163"/>
      <c r="AF27" s="1163"/>
      <c r="AG27" s="1163"/>
      <c r="AH27" s="1163"/>
      <c r="AI27" s="1163"/>
      <c r="AJ27" s="1163"/>
      <c r="AK27" s="1163"/>
      <c r="AL27" s="1169"/>
      <c r="AM27" s="1165"/>
    </row>
    <row r="28" spans="2:43" ht="13.5" customHeight="1" thickBot="1" x14ac:dyDescent="0.25">
      <c r="B28" s="593"/>
      <c r="C28" s="594"/>
      <c r="D28" s="594"/>
      <c r="E28" s="594"/>
      <c r="F28" s="594"/>
      <c r="G28" s="595" t="s">
        <v>226</v>
      </c>
      <c r="H28" s="1164"/>
      <c r="I28" s="1164"/>
      <c r="J28" s="1164"/>
      <c r="K28" s="1164"/>
      <c r="L28" s="1164"/>
      <c r="M28" s="1164"/>
      <c r="N28" s="1164"/>
      <c r="O28" s="1164"/>
      <c r="P28" s="1164"/>
      <c r="Q28" s="1164"/>
      <c r="R28" s="1164"/>
      <c r="S28" s="1164"/>
      <c r="T28" s="1164"/>
      <c r="U28" s="1164"/>
      <c r="V28" s="1164"/>
      <c r="W28" s="1164"/>
      <c r="X28" s="1164"/>
      <c r="Y28" s="1164"/>
      <c r="Z28" s="1164"/>
      <c r="AA28" s="1164"/>
      <c r="AB28" s="1164"/>
      <c r="AC28" s="1164"/>
      <c r="AD28" s="1164"/>
      <c r="AE28" s="1164"/>
      <c r="AF28" s="1164"/>
      <c r="AG28" s="1164"/>
      <c r="AH28" s="1164"/>
      <c r="AI28" s="1164"/>
      <c r="AJ28" s="1164"/>
      <c r="AK28" s="1164"/>
      <c r="AL28" s="1170"/>
      <c r="AM28" s="1166"/>
    </row>
    <row r="29" spans="2:43" ht="18" customHeight="1" x14ac:dyDescent="0.2">
      <c r="B29" s="1174" t="s">
        <v>225</v>
      </c>
      <c r="C29" s="1178"/>
      <c r="D29" s="1178"/>
      <c r="E29" s="1178"/>
      <c r="F29" s="1178"/>
      <c r="G29" s="1179"/>
      <c r="H29" s="1163"/>
      <c r="I29" s="1163"/>
      <c r="J29" s="1163"/>
      <c r="K29" s="1163"/>
      <c r="L29" s="1163"/>
      <c r="M29" s="1163"/>
      <c r="N29" s="1163"/>
      <c r="O29" s="1163"/>
      <c r="P29" s="1163"/>
      <c r="Q29" s="1163"/>
      <c r="R29" s="1163"/>
      <c r="S29" s="1163"/>
      <c r="T29" s="1163"/>
      <c r="U29" s="1163"/>
      <c r="V29" s="1163"/>
      <c r="W29" s="1163"/>
      <c r="X29" s="1163"/>
      <c r="Y29" s="1163"/>
      <c r="Z29" s="1163"/>
      <c r="AA29" s="1163"/>
      <c r="AB29" s="1163"/>
      <c r="AC29" s="1163"/>
      <c r="AD29" s="1163"/>
      <c r="AE29" s="1163"/>
      <c r="AF29" s="1163"/>
      <c r="AG29" s="1163"/>
      <c r="AH29" s="1163"/>
      <c r="AI29" s="1163"/>
      <c r="AJ29" s="1163"/>
      <c r="AK29" s="1163"/>
      <c r="AL29" s="1169"/>
      <c r="AM29" s="1167" t="s">
        <v>61</v>
      </c>
    </row>
    <row r="30" spans="2:43" ht="13.5" customHeight="1" thickBot="1" x14ac:dyDescent="0.25">
      <c r="B30" s="1183" t="s">
        <v>224</v>
      </c>
      <c r="C30" s="1184"/>
      <c r="D30" s="1184"/>
      <c r="E30" s="1184"/>
      <c r="F30" s="1184"/>
      <c r="G30" s="1185"/>
      <c r="H30" s="1164"/>
      <c r="I30" s="1164"/>
      <c r="J30" s="1164"/>
      <c r="K30" s="1164"/>
      <c r="L30" s="1164"/>
      <c r="M30" s="1164"/>
      <c r="N30" s="1164"/>
      <c r="O30" s="1164"/>
      <c r="P30" s="1164"/>
      <c r="Q30" s="1164"/>
      <c r="R30" s="1164"/>
      <c r="S30" s="1164"/>
      <c r="T30" s="1164"/>
      <c r="U30" s="1164"/>
      <c r="V30" s="1164"/>
      <c r="W30" s="1164"/>
      <c r="X30" s="1164"/>
      <c r="Y30" s="1164"/>
      <c r="Z30" s="1164"/>
      <c r="AA30" s="1164"/>
      <c r="AB30" s="1164"/>
      <c r="AC30" s="1164"/>
      <c r="AD30" s="1164"/>
      <c r="AE30" s="1164"/>
      <c r="AF30" s="1164"/>
      <c r="AG30" s="1164"/>
      <c r="AH30" s="1164"/>
      <c r="AI30" s="1164"/>
      <c r="AJ30" s="1164"/>
      <c r="AK30" s="1164"/>
      <c r="AL30" s="1170"/>
      <c r="AM30" s="1168"/>
    </row>
    <row r="31" spans="2:43" ht="31.5" customHeight="1" thickBot="1" x14ac:dyDescent="0.25">
      <c r="B31" s="1180" t="s">
        <v>999</v>
      </c>
      <c r="C31" s="1181"/>
      <c r="D31" s="1181"/>
      <c r="E31" s="1181"/>
      <c r="F31" s="1181"/>
      <c r="G31" s="1182"/>
      <c r="H31" s="626"/>
      <c r="I31" s="626"/>
      <c r="J31" s="626"/>
      <c r="K31" s="626"/>
      <c r="L31" s="626"/>
      <c r="M31" s="626"/>
      <c r="N31" s="626"/>
      <c r="O31" s="627"/>
      <c r="P31" s="626"/>
      <c r="Q31" s="626"/>
      <c r="R31" s="626"/>
      <c r="S31" s="626"/>
      <c r="T31" s="626"/>
      <c r="U31" s="626"/>
      <c r="V31" s="627"/>
      <c r="W31" s="626"/>
      <c r="X31" s="626"/>
      <c r="Y31" s="626"/>
      <c r="Z31" s="626"/>
      <c r="AA31" s="626"/>
      <c r="AB31" s="626"/>
      <c r="AC31" s="627"/>
      <c r="AD31" s="626"/>
      <c r="AE31" s="626"/>
      <c r="AF31" s="626"/>
      <c r="AG31" s="626"/>
      <c r="AH31" s="626"/>
      <c r="AI31" s="628"/>
      <c r="AJ31" s="626"/>
      <c r="AK31" s="626"/>
      <c r="AL31" s="626"/>
      <c r="AM31" s="596" t="s">
        <v>62</v>
      </c>
    </row>
    <row r="32" spans="2:43" s="599" customFormat="1" ht="21" customHeight="1" x14ac:dyDescent="0.2">
      <c r="B32" s="597" t="s">
        <v>1000</v>
      </c>
      <c r="C32" s="597"/>
      <c r="D32" s="597"/>
      <c r="E32" s="597"/>
      <c r="F32" s="597"/>
      <c r="G32" s="598"/>
      <c r="AL32" s="600"/>
    </row>
    <row r="33" spans="2:42" s="599" customFormat="1" ht="46.5" customHeight="1" x14ac:dyDescent="0.2">
      <c r="B33" s="1202" t="s">
        <v>1001</v>
      </c>
      <c r="C33" s="1202"/>
      <c r="D33" s="1202"/>
      <c r="E33" s="1202"/>
      <c r="F33" s="1202"/>
      <c r="G33" s="1202"/>
      <c r="H33" s="1202"/>
      <c r="I33" s="1202"/>
      <c r="J33" s="1202"/>
      <c r="K33" s="1202"/>
      <c r="L33" s="1202"/>
      <c r="M33" s="1202"/>
      <c r="N33" s="1202"/>
      <c r="O33" s="1202"/>
      <c r="P33" s="1202"/>
      <c r="Q33" s="1202"/>
      <c r="R33" s="1202"/>
      <c r="S33" s="1202"/>
      <c r="T33" s="1202"/>
      <c r="U33" s="1202"/>
      <c r="V33" s="1202"/>
      <c r="W33" s="1202"/>
      <c r="X33" s="1202"/>
      <c r="Y33" s="1202"/>
      <c r="Z33" s="1202"/>
      <c r="AA33" s="1202"/>
      <c r="AB33" s="1202"/>
    </row>
    <row r="34" spans="2:42" ht="18.75" customHeight="1" thickBot="1" x14ac:dyDescent="0.25">
      <c r="B34" s="564"/>
      <c r="C34" s="564"/>
      <c r="D34" s="564"/>
      <c r="E34" s="564"/>
      <c r="F34" s="564"/>
      <c r="G34" s="601"/>
      <c r="H34" s="599"/>
      <c r="I34" s="602"/>
      <c r="J34" s="603"/>
      <c r="K34" s="599"/>
      <c r="L34" s="599"/>
      <c r="M34" s="599"/>
      <c r="N34" s="599"/>
      <c r="O34" s="599"/>
      <c r="P34" s="599"/>
      <c r="Q34" s="599"/>
      <c r="R34" s="599"/>
      <c r="S34" s="599"/>
      <c r="T34" s="599"/>
      <c r="U34" s="599"/>
      <c r="V34" s="599"/>
      <c r="W34" s="599"/>
      <c r="X34" s="599"/>
      <c r="Y34" s="599"/>
      <c r="Z34" s="599"/>
      <c r="AA34" s="599"/>
      <c r="AB34" s="599"/>
      <c r="AC34" s="599"/>
      <c r="AD34" s="599"/>
      <c r="AE34" s="599"/>
      <c r="AF34" s="599"/>
      <c r="AG34" s="599"/>
      <c r="AH34" s="599"/>
      <c r="AI34" s="599"/>
      <c r="AJ34" s="599"/>
      <c r="AK34" s="599"/>
      <c r="AL34" s="599"/>
      <c r="AM34" s="599"/>
      <c r="AN34" s="599"/>
      <c r="AO34" s="599"/>
      <c r="AP34" s="599"/>
    </row>
    <row r="35" spans="2:42" ht="7.5" customHeight="1" thickTop="1" thickBot="1" x14ac:dyDescent="0.25">
      <c r="B35" s="601"/>
      <c r="C35" s="601"/>
      <c r="D35" s="601"/>
      <c r="E35" s="601"/>
      <c r="F35" s="601"/>
      <c r="G35" s="601"/>
      <c r="H35" s="599"/>
      <c r="I35" s="602"/>
      <c r="J35" s="603"/>
      <c r="K35" s="599"/>
      <c r="L35" s="599"/>
      <c r="M35" s="599"/>
      <c r="N35" s="604"/>
      <c r="O35" s="605"/>
      <c r="P35" s="605"/>
      <c r="Q35" s="605"/>
      <c r="R35" s="605"/>
      <c r="S35" s="605"/>
      <c r="T35" s="605"/>
      <c r="U35" s="605"/>
      <c r="V35" s="605"/>
      <c r="W35" s="605"/>
      <c r="X35" s="605"/>
      <c r="Y35" s="605"/>
      <c r="Z35" s="605"/>
      <c r="AA35" s="605"/>
      <c r="AB35" s="605"/>
      <c r="AC35" s="605"/>
      <c r="AD35" s="605"/>
      <c r="AE35" s="605"/>
      <c r="AF35" s="605"/>
      <c r="AG35" s="605"/>
      <c r="AH35" s="605"/>
      <c r="AI35" s="605"/>
      <c r="AJ35" s="605"/>
      <c r="AK35" s="606"/>
      <c r="AL35" s="599"/>
      <c r="AM35" s="599"/>
      <c r="AN35" s="599"/>
      <c r="AO35" s="599"/>
      <c r="AP35" s="599"/>
    </row>
    <row r="36" spans="2:42" ht="30" customHeight="1" thickBot="1" x14ac:dyDescent="0.25">
      <c r="B36" s="607"/>
      <c r="C36" s="607"/>
      <c r="D36" s="607"/>
      <c r="E36" s="607"/>
      <c r="F36" s="607"/>
      <c r="G36" s="553"/>
      <c r="H36" s="551"/>
      <c r="I36" s="551"/>
      <c r="J36" s="565"/>
      <c r="K36" s="599"/>
      <c r="L36" s="599"/>
      <c r="M36" s="599"/>
      <c r="N36" s="1203" t="s">
        <v>99</v>
      </c>
      <c r="O36" s="1204"/>
      <c r="P36" s="1204"/>
      <c r="Q36" s="1204"/>
      <c r="R36" s="1204"/>
      <c r="S36" s="1204"/>
      <c r="T36" s="1204"/>
      <c r="U36" s="1204"/>
      <c r="V36" s="1204"/>
      <c r="W36" s="1204"/>
      <c r="X36" s="1204"/>
      <c r="Y36" s="1204"/>
      <c r="Z36" s="1204"/>
      <c r="AA36" s="608"/>
      <c r="AB36" s="1188" t="s">
        <v>61</v>
      </c>
      <c r="AC36" s="1189"/>
      <c r="AD36" s="608"/>
      <c r="AE36" s="608"/>
      <c r="AF36" s="1190" t="s">
        <v>53</v>
      </c>
      <c r="AG36" s="1191" t="s">
        <v>63</v>
      </c>
      <c r="AH36" s="1192"/>
      <c r="AI36" s="1197" t="s">
        <v>64</v>
      </c>
      <c r="AJ36" s="1205">
        <v>1</v>
      </c>
      <c r="AK36" s="609"/>
      <c r="AL36" s="610"/>
      <c r="AM36" s="566"/>
      <c r="AN36" s="551"/>
      <c r="AO36" s="610"/>
      <c r="AP36" s="566"/>
    </row>
    <row r="37" spans="2:42" ht="4.5" customHeight="1" thickBot="1" x14ac:dyDescent="0.25">
      <c r="B37" s="607"/>
      <c r="C37" s="607"/>
      <c r="D37" s="607"/>
      <c r="E37" s="607"/>
      <c r="F37" s="607"/>
      <c r="G37" s="553"/>
      <c r="H37" s="551"/>
      <c r="I37" s="551"/>
      <c r="J37" s="565"/>
      <c r="K37" s="599"/>
      <c r="L37" s="599"/>
      <c r="M37" s="599"/>
      <c r="N37" s="611"/>
      <c r="O37" s="558"/>
      <c r="P37" s="558"/>
      <c r="Q37" s="558"/>
      <c r="R37" s="558"/>
      <c r="S37" s="558"/>
      <c r="T37" s="558"/>
      <c r="U37" s="612"/>
      <c r="V37" s="613"/>
      <c r="W37" s="613"/>
      <c r="X37" s="613"/>
      <c r="Y37" s="613"/>
      <c r="Z37" s="613"/>
      <c r="AA37" s="614"/>
      <c r="AB37" s="614"/>
      <c r="AC37" s="614"/>
      <c r="AD37" s="614"/>
      <c r="AE37" s="614"/>
      <c r="AF37" s="1190"/>
      <c r="AG37" s="1193"/>
      <c r="AH37" s="1194"/>
      <c r="AI37" s="1197"/>
      <c r="AJ37" s="1205"/>
      <c r="AK37" s="609"/>
      <c r="AL37" s="610"/>
      <c r="AM37" s="566"/>
      <c r="AN37" s="551"/>
      <c r="AO37" s="610"/>
      <c r="AP37" s="566"/>
    </row>
    <row r="38" spans="2:42" ht="4.5" customHeight="1" thickBot="1" x14ac:dyDescent="0.25">
      <c r="B38" s="607"/>
      <c r="C38" s="607"/>
      <c r="D38" s="607"/>
      <c r="E38" s="607"/>
      <c r="F38" s="607"/>
      <c r="G38" s="553"/>
      <c r="H38" s="551"/>
      <c r="I38" s="551"/>
      <c r="J38" s="565"/>
      <c r="K38" s="599"/>
      <c r="L38" s="599"/>
      <c r="M38" s="599"/>
      <c r="N38" s="615"/>
      <c r="O38" s="551"/>
      <c r="P38" s="551"/>
      <c r="Q38" s="551"/>
      <c r="R38" s="551"/>
      <c r="S38" s="551"/>
      <c r="T38" s="551"/>
      <c r="U38" s="566"/>
      <c r="V38" s="610"/>
      <c r="W38" s="610"/>
      <c r="X38" s="610"/>
      <c r="Y38" s="610"/>
      <c r="Z38" s="610"/>
      <c r="AA38" s="608"/>
      <c r="AB38" s="608"/>
      <c r="AC38" s="608"/>
      <c r="AD38" s="608"/>
      <c r="AE38" s="608"/>
      <c r="AF38" s="1190"/>
      <c r="AG38" s="1193"/>
      <c r="AH38" s="1194"/>
      <c r="AI38" s="1197"/>
      <c r="AJ38" s="1205"/>
      <c r="AK38" s="609"/>
      <c r="AL38" s="610"/>
      <c r="AM38" s="566"/>
      <c r="AN38" s="551"/>
      <c r="AO38" s="610"/>
      <c r="AP38" s="566"/>
    </row>
    <row r="39" spans="2:42" ht="30" customHeight="1" thickBot="1" x14ac:dyDescent="0.25">
      <c r="B39" s="616"/>
      <c r="C39" s="616"/>
      <c r="D39" s="616"/>
      <c r="E39" s="616"/>
      <c r="F39" s="616"/>
      <c r="G39" s="616"/>
      <c r="N39" s="1203" t="s">
        <v>98</v>
      </c>
      <c r="O39" s="1204"/>
      <c r="P39" s="1204"/>
      <c r="Q39" s="1204"/>
      <c r="R39" s="1204"/>
      <c r="S39" s="1204"/>
      <c r="T39" s="1204"/>
      <c r="U39" s="1204"/>
      <c r="V39" s="1204"/>
      <c r="W39" s="1204"/>
      <c r="X39" s="1204"/>
      <c r="Y39" s="1204"/>
      <c r="Z39" s="1204"/>
      <c r="AA39" s="599"/>
      <c r="AB39" s="1206" t="s">
        <v>52</v>
      </c>
      <c r="AC39" s="1207"/>
      <c r="AF39" s="1190"/>
      <c r="AG39" s="1195"/>
      <c r="AH39" s="1196"/>
      <c r="AI39" s="1197"/>
      <c r="AJ39" s="1205"/>
      <c r="AK39" s="606"/>
      <c r="AL39" s="566"/>
      <c r="AM39" s="566"/>
      <c r="AN39" s="551"/>
      <c r="AO39" s="566"/>
      <c r="AP39" s="566"/>
    </row>
    <row r="40" spans="2:42" ht="6" customHeight="1" thickBot="1" x14ac:dyDescent="0.25">
      <c r="B40" s="616"/>
      <c r="C40" s="616"/>
      <c r="D40" s="616"/>
      <c r="E40" s="616"/>
      <c r="F40" s="616"/>
      <c r="G40" s="616"/>
      <c r="N40" s="617"/>
      <c r="O40" s="618"/>
      <c r="P40" s="618"/>
      <c r="Q40" s="618"/>
      <c r="R40" s="618"/>
      <c r="S40" s="618"/>
      <c r="T40" s="618"/>
      <c r="U40" s="618"/>
      <c r="V40" s="619"/>
      <c r="W40" s="619"/>
      <c r="X40" s="619"/>
      <c r="Y40" s="619"/>
      <c r="Z40" s="619"/>
      <c r="AA40" s="619"/>
      <c r="AB40" s="619"/>
      <c r="AC40" s="618"/>
      <c r="AD40" s="618"/>
      <c r="AE40" s="619"/>
      <c r="AF40" s="620"/>
      <c r="AG40" s="621"/>
      <c r="AH40" s="621"/>
      <c r="AI40" s="622"/>
      <c r="AJ40" s="623"/>
      <c r="AK40" s="606"/>
      <c r="AL40" s="624"/>
      <c r="AM40" s="624"/>
      <c r="AN40" s="551"/>
      <c r="AO40" s="624"/>
      <c r="AP40" s="624"/>
    </row>
    <row r="41" spans="2:42" ht="18" customHeight="1" thickTop="1" thickBot="1" x14ac:dyDescent="0.25">
      <c r="B41" s="616" t="s">
        <v>65</v>
      </c>
      <c r="C41" s="616"/>
      <c r="D41" s="616"/>
      <c r="E41" s="616"/>
      <c r="F41" s="616"/>
      <c r="G41" s="616"/>
    </row>
    <row r="42" spans="2:42" ht="22.5" customHeight="1" thickBot="1" x14ac:dyDescent="0.25">
      <c r="B42" s="616"/>
      <c r="C42" s="616"/>
      <c r="D42" s="616"/>
      <c r="E42" s="616"/>
      <c r="F42" s="616"/>
      <c r="G42" s="616"/>
      <c r="R42" s="1198" t="s">
        <v>100</v>
      </c>
      <c r="S42" s="1199"/>
      <c r="U42" s="1201" t="s">
        <v>42</v>
      </c>
      <c r="V42" s="1201"/>
      <c r="W42" s="1201"/>
      <c r="X42" s="566" t="s">
        <v>53</v>
      </c>
      <c r="Y42" s="566" t="s">
        <v>54</v>
      </c>
      <c r="Z42" s="566"/>
      <c r="AA42" s="566"/>
      <c r="AB42" s="566"/>
      <c r="AC42" s="566"/>
      <c r="AD42" s="566"/>
      <c r="AE42" s="566"/>
    </row>
    <row r="43" spans="2:42" ht="11.25" customHeight="1" thickBot="1" x14ac:dyDescent="0.25">
      <c r="B43" s="616"/>
      <c r="C43" s="616"/>
      <c r="D43" s="616"/>
      <c r="E43" s="616"/>
      <c r="F43" s="616"/>
      <c r="G43" s="616"/>
    </row>
    <row r="44" spans="2:42" ht="22.5" customHeight="1" thickBot="1" x14ac:dyDescent="0.25">
      <c r="B44" s="616"/>
      <c r="C44" s="616"/>
      <c r="D44" s="616"/>
      <c r="E44" s="616"/>
      <c r="F44" s="616"/>
      <c r="G44" s="616"/>
      <c r="N44" s="1200" t="s">
        <v>44</v>
      </c>
      <c r="O44" s="1200"/>
      <c r="P44" s="1200"/>
      <c r="R44" s="1198" t="s">
        <v>100</v>
      </c>
      <c r="S44" s="1199"/>
      <c r="U44" s="1201" t="s">
        <v>55</v>
      </c>
      <c r="V44" s="1201"/>
      <c r="W44" s="1201"/>
      <c r="X44" s="566" t="s">
        <v>53</v>
      </c>
      <c r="Y44" s="566" t="s">
        <v>56</v>
      </c>
    </row>
    <row r="45" spans="2:42" ht="18" customHeight="1" x14ac:dyDescent="0.2">
      <c r="B45" s="616"/>
      <c r="C45" s="616"/>
      <c r="D45" s="616"/>
      <c r="E45" s="616"/>
      <c r="F45" s="616"/>
      <c r="G45" s="616"/>
      <c r="Y45" s="543" t="s">
        <v>57</v>
      </c>
    </row>
    <row r="46" spans="2:42" ht="29.4" customHeight="1" x14ac:dyDescent="0.2">
      <c r="B46" s="570" t="s">
        <v>223</v>
      </c>
      <c r="C46" s="565"/>
      <c r="D46" s="565"/>
      <c r="E46" s="565"/>
      <c r="F46" s="565"/>
      <c r="G46" s="565"/>
      <c r="H46" s="562"/>
      <c r="I46" s="565"/>
      <c r="J46" s="565"/>
      <c r="K46" s="565"/>
      <c r="L46" s="565"/>
      <c r="M46" s="565"/>
      <c r="N46" s="565"/>
      <c r="O46" s="565"/>
      <c r="P46" s="565"/>
      <c r="Q46" s="565"/>
      <c r="R46" s="565"/>
      <c r="S46" s="565"/>
      <c r="T46" s="565"/>
      <c r="W46" s="1186"/>
      <c r="X46" s="1186"/>
      <c r="AC46" s="1187"/>
      <c r="AD46" s="1187"/>
      <c r="AE46" s="1187"/>
      <c r="AF46" s="1187"/>
      <c r="AG46" s="1187"/>
      <c r="AH46" s="1187"/>
      <c r="AI46" s="1187"/>
      <c r="AJ46" s="1187"/>
      <c r="AK46" s="1187"/>
      <c r="AL46" s="1187"/>
      <c r="AM46" s="1187"/>
    </row>
    <row r="47" spans="2:42" ht="21.75" customHeight="1" x14ac:dyDescent="0.2">
      <c r="B47" s="625"/>
      <c r="C47" s="625"/>
      <c r="D47" s="625"/>
      <c r="E47" s="625"/>
      <c r="F47" s="625"/>
      <c r="G47" s="565"/>
      <c r="H47" s="562"/>
      <c r="I47" s="565"/>
      <c r="J47" s="565"/>
      <c r="K47" s="565"/>
      <c r="L47" s="565"/>
      <c r="M47" s="565"/>
      <c r="N47" s="565"/>
      <c r="O47" s="565"/>
      <c r="P47" s="565"/>
      <c r="Q47" s="565"/>
      <c r="R47" s="565"/>
      <c r="S47" s="565"/>
      <c r="T47" s="565"/>
      <c r="AC47" s="1187"/>
      <c r="AD47" s="1187"/>
      <c r="AE47" s="1187"/>
      <c r="AF47" s="1187"/>
      <c r="AG47" s="1187"/>
      <c r="AH47" s="1187"/>
      <c r="AI47" s="1187"/>
      <c r="AJ47" s="1187"/>
      <c r="AK47" s="1187"/>
      <c r="AL47" s="1187"/>
      <c r="AM47" s="1187"/>
    </row>
    <row r="48" spans="2:42" ht="22.05" customHeight="1" x14ac:dyDescent="0.2">
      <c r="B48" s="565"/>
      <c r="C48" s="565"/>
      <c r="D48" s="565"/>
      <c r="E48" s="565"/>
      <c r="F48" s="565"/>
      <c r="G48" s="565"/>
      <c r="H48" s="562"/>
      <c r="I48" s="565"/>
      <c r="J48" s="565"/>
      <c r="K48" s="565"/>
      <c r="L48" s="565"/>
      <c r="M48" s="565"/>
      <c r="N48" s="565"/>
      <c r="O48" s="565"/>
      <c r="P48" s="565"/>
      <c r="Q48" s="565"/>
      <c r="R48" s="565"/>
      <c r="S48" s="565"/>
      <c r="T48" s="565"/>
      <c r="AC48" s="1187"/>
      <c r="AD48" s="1187"/>
      <c r="AE48" s="1187"/>
      <c r="AF48" s="1187"/>
      <c r="AG48" s="1187"/>
      <c r="AH48" s="1187"/>
      <c r="AI48" s="1187"/>
      <c r="AJ48" s="1187"/>
      <c r="AK48" s="1187"/>
      <c r="AL48" s="1187"/>
      <c r="AM48" s="1187"/>
    </row>
    <row r="49" spans="2:39" ht="22.05" customHeight="1" x14ac:dyDescent="0.2">
      <c r="B49" s="565"/>
      <c r="C49" s="565"/>
      <c r="D49" s="565"/>
      <c r="E49" s="565"/>
      <c r="F49" s="565"/>
      <c r="G49" s="565"/>
      <c r="H49" s="562"/>
      <c r="I49" s="565"/>
      <c r="J49" s="565"/>
      <c r="K49" s="565"/>
      <c r="L49" s="565"/>
      <c r="M49" s="565"/>
      <c r="N49" s="565"/>
      <c r="O49" s="565"/>
      <c r="P49" s="565"/>
      <c r="Q49" s="565"/>
      <c r="R49" s="565"/>
      <c r="S49" s="565"/>
      <c r="T49" s="565"/>
      <c r="AC49" s="1187"/>
      <c r="AD49" s="1187"/>
      <c r="AE49" s="1187"/>
      <c r="AF49" s="1187"/>
      <c r="AG49" s="1187"/>
      <c r="AH49" s="1187"/>
      <c r="AI49" s="1187"/>
      <c r="AJ49" s="1187"/>
      <c r="AK49" s="1187"/>
      <c r="AL49" s="1187"/>
      <c r="AM49" s="1187"/>
    </row>
  </sheetData>
  <mergeCells count="168">
    <mergeCell ref="AL46:AM46"/>
    <mergeCell ref="AC47:AE47"/>
    <mergeCell ref="AF47:AH47"/>
    <mergeCell ref="AI47:AK47"/>
    <mergeCell ref="AL47:AM47"/>
    <mergeCell ref="AJ36:AJ39"/>
    <mergeCell ref="AC49:AE49"/>
    <mergeCell ref="AF49:AH49"/>
    <mergeCell ref="AI49:AK49"/>
    <mergeCell ref="AL49:AM49"/>
    <mergeCell ref="AC48:AE48"/>
    <mergeCell ref="AF48:AH48"/>
    <mergeCell ref="AI48:AK48"/>
    <mergeCell ref="AL48:AM48"/>
    <mergeCell ref="AB39:AC39"/>
    <mergeCell ref="B27:G27"/>
    <mergeCell ref="B29:G29"/>
    <mergeCell ref="B31:G31"/>
    <mergeCell ref="B30:G30"/>
    <mergeCell ref="W46:X46"/>
    <mergeCell ref="AC46:AE46"/>
    <mergeCell ref="AF46:AH46"/>
    <mergeCell ref="AI46:AK46"/>
    <mergeCell ref="AB36:AC36"/>
    <mergeCell ref="AF36:AF39"/>
    <mergeCell ref="AG36:AH39"/>
    <mergeCell ref="AI36:AI39"/>
    <mergeCell ref="R44:S44"/>
    <mergeCell ref="N44:P44"/>
    <mergeCell ref="U44:W44"/>
    <mergeCell ref="R42:S42"/>
    <mergeCell ref="U42:W42"/>
    <mergeCell ref="B33:AB33"/>
    <mergeCell ref="N39:Z39"/>
    <mergeCell ref="N36:Z36"/>
    <mergeCell ref="H27:H28"/>
    <mergeCell ref="I27:I28"/>
    <mergeCell ref="J27:J28"/>
    <mergeCell ref="K27:K28"/>
    <mergeCell ref="H23:H24"/>
    <mergeCell ref="I23:I24"/>
    <mergeCell ref="J23:J24"/>
    <mergeCell ref="K23:K24"/>
    <mergeCell ref="L23:L24"/>
    <mergeCell ref="M23:M24"/>
    <mergeCell ref="N23:N24"/>
    <mergeCell ref="B23:G23"/>
    <mergeCell ref="B25:G25"/>
    <mergeCell ref="O23:O24"/>
    <mergeCell ref="P23:P24"/>
    <mergeCell ref="Q23:Q24"/>
    <mergeCell ref="R23:R24"/>
    <mergeCell ref="S23:S24"/>
    <mergeCell ref="T23:T24"/>
    <mergeCell ref="Q12:W12"/>
    <mergeCell ref="AC12:AK12"/>
    <mergeCell ref="K17:P17"/>
    <mergeCell ref="AK23:AK24"/>
    <mergeCell ref="AL23:AL24"/>
    <mergeCell ref="AA23:AA24"/>
    <mergeCell ref="AB23:AB24"/>
    <mergeCell ref="AC23:AC24"/>
    <mergeCell ref="AD23:AD24"/>
    <mergeCell ref="AE23:AE24"/>
    <mergeCell ref="AF23:AF24"/>
    <mergeCell ref="U23:U24"/>
    <mergeCell ref="V23:V24"/>
    <mergeCell ref="W23:W24"/>
    <mergeCell ref="X23:X24"/>
    <mergeCell ref="Y23:Y24"/>
    <mergeCell ref="Z23:Z24"/>
    <mergeCell ref="AD25:AD26"/>
    <mergeCell ref="AE25:AE26"/>
    <mergeCell ref="T25:T26"/>
    <mergeCell ref="U25:U26"/>
    <mergeCell ref="V25:V26"/>
    <mergeCell ref="W25:W26"/>
    <mergeCell ref="X25:X26"/>
    <mergeCell ref="Y25:Y26"/>
    <mergeCell ref="N25:N26"/>
    <mergeCell ref="O25:O26"/>
    <mergeCell ref="P25:P26"/>
    <mergeCell ref="Q25:Q26"/>
    <mergeCell ref="R25:R26"/>
    <mergeCell ref="S25:S26"/>
    <mergeCell ref="L27:L28"/>
    <mergeCell ref="Z25:Z26"/>
    <mergeCell ref="AA25:AA26"/>
    <mergeCell ref="AB25:AB26"/>
    <mergeCell ref="AC25:AC26"/>
    <mergeCell ref="H25:H26"/>
    <mergeCell ref="I25:I26"/>
    <mergeCell ref="J25:J26"/>
    <mergeCell ref="K25:K26"/>
    <mergeCell ref="L25:L26"/>
    <mergeCell ref="M25:M26"/>
    <mergeCell ref="S27:S28"/>
    <mergeCell ref="T27:T28"/>
    <mergeCell ref="U27:U28"/>
    <mergeCell ref="V27:V28"/>
    <mergeCell ref="W27:W28"/>
    <mergeCell ref="X27:X28"/>
    <mergeCell ref="M27:M28"/>
    <mergeCell ref="N27:N28"/>
    <mergeCell ref="O27:O28"/>
    <mergeCell ref="P27:P28"/>
    <mergeCell ref="Q27:Q28"/>
    <mergeCell ref="R27:R28"/>
    <mergeCell ref="AE27:AE28"/>
    <mergeCell ref="AF27:AF28"/>
    <mergeCell ref="AG27:AG28"/>
    <mergeCell ref="AH27:AH28"/>
    <mergeCell ref="AI27:AI28"/>
    <mergeCell ref="AJ27:AJ28"/>
    <mergeCell ref="Y27:Y28"/>
    <mergeCell ref="Z27:Z28"/>
    <mergeCell ref="AA27:AA28"/>
    <mergeCell ref="AB27:AB28"/>
    <mergeCell ref="AC27:AC28"/>
    <mergeCell ref="AD27:AD28"/>
    <mergeCell ref="N29:N30"/>
    <mergeCell ref="O29:O30"/>
    <mergeCell ref="P29:P30"/>
    <mergeCell ref="Q29:Q30"/>
    <mergeCell ref="R29:R30"/>
    <mergeCell ref="S29:S30"/>
    <mergeCell ref="H29:H30"/>
    <mergeCell ref="I29:I30"/>
    <mergeCell ref="J29:J30"/>
    <mergeCell ref="K29:K30"/>
    <mergeCell ref="L29:L30"/>
    <mergeCell ref="M29:M30"/>
    <mergeCell ref="Z29:Z30"/>
    <mergeCell ref="AA29:AA30"/>
    <mergeCell ref="AB29:AB30"/>
    <mergeCell ref="AC29:AC30"/>
    <mergeCell ref="AD29:AD30"/>
    <mergeCell ref="AE29:AE30"/>
    <mergeCell ref="T29:T30"/>
    <mergeCell ref="U29:U30"/>
    <mergeCell ref="V29:V30"/>
    <mergeCell ref="W29:W30"/>
    <mergeCell ref="X29:X30"/>
    <mergeCell ref="Y29:Y30"/>
    <mergeCell ref="AF29:AF30"/>
    <mergeCell ref="AG29:AG30"/>
    <mergeCell ref="AH29:AH30"/>
    <mergeCell ref="AI29:AI30"/>
    <mergeCell ref="AJ29:AJ30"/>
    <mergeCell ref="AM23:AM24"/>
    <mergeCell ref="AM25:AM26"/>
    <mergeCell ref="AM27:AM28"/>
    <mergeCell ref="AM29:AM30"/>
    <mergeCell ref="AF25:AF26"/>
    <mergeCell ref="AG25:AG26"/>
    <mergeCell ref="AH25:AH26"/>
    <mergeCell ref="AI25:AI26"/>
    <mergeCell ref="AJ25:AJ26"/>
    <mergeCell ref="AL25:AL26"/>
    <mergeCell ref="AL27:AL28"/>
    <mergeCell ref="AL29:AL30"/>
    <mergeCell ref="AK25:AK26"/>
    <mergeCell ref="AK27:AK28"/>
    <mergeCell ref="AK29:AK30"/>
    <mergeCell ref="AG23:AG24"/>
    <mergeCell ref="AH23:AH24"/>
    <mergeCell ref="AI23:AI24"/>
    <mergeCell ref="AJ23:AJ24"/>
  </mergeCells>
  <phoneticPr fontId="7"/>
  <pageMargins left="0.23622047244094491" right="0.23622047244094491" top="0.59055118110236227" bottom="0.51181102362204722" header="0.31496062992125984" footer="0.51181102362204722"/>
  <pageSetup paperSize="9" scale="7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BT81"/>
  <sheetViews>
    <sheetView showGridLines="0" view="pageBreakPreview" topLeftCell="AA13" zoomScale="40" zoomScaleNormal="70" zoomScaleSheetLayoutView="40" workbookViewId="0">
      <selection activeCell="AG4" sqref="AG4"/>
    </sheetView>
  </sheetViews>
  <sheetFormatPr defaultColWidth="5" defaultRowHeight="20.25" customHeight="1" x14ac:dyDescent="0.2"/>
  <cols>
    <col min="1" max="1" width="1.77734375" style="149" customWidth="1"/>
    <col min="2" max="5" width="6.5546875" style="149" customWidth="1"/>
    <col min="6" max="6" width="18.77734375" style="149" hidden="1" customWidth="1"/>
    <col min="7" max="58" width="6.44140625" style="149" customWidth="1"/>
    <col min="59" max="16384" width="5" style="149"/>
  </cols>
  <sheetData>
    <row r="1" spans="2:64" s="122" customFormat="1" ht="20.25" customHeight="1" x14ac:dyDescent="0.2">
      <c r="C1" s="123" t="s">
        <v>687</v>
      </c>
      <c r="D1" s="123"/>
      <c r="E1" s="123"/>
      <c r="F1" s="123"/>
      <c r="G1" s="123"/>
      <c r="H1" s="124" t="s">
        <v>491</v>
      </c>
      <c r="J1" s="124"/>
      <c r="L1" s="123"/>
      <c r="M1" s="123"/>
      <c r="N1" s="123"/>
      <c r="O1" s="123"/>
      <c r="P1" s="123"/>
      <c r="Q1" s="123"/>
      <c r="R1" s="123"/>
      <c r="AM1" s="125"/>
      <c r="AN1" s="126"/>
      <c r="AO1" s="126" t="s">
        <v>492</v>
      </c>
      <c r="AP1" s="1217" t="s">
        <v>493</v>
      </c>
      <c r="AQ1" s="1218"/>
      <c r="AR1" s="1218"/>
      <c r="AS1" s="1218"/>
      <c r="AT1" s="1218"/>
      <c r="AU1" s="1218"/>
      <c r="AV1" s="1218"/>
      <c r="AW1" s="1218"/>
      <c r="AX1" s="1218"/>
      <c r="AY1" s="1218"/>
      <c r="AZ1" s="1218"/>
      <c r="BA1" s="1218"/>
      <c r="BB1" s="1218"/>
      <c r="BC1" s="1218"/>
      <c r="BD1" s="1218"/>
      <c r="BE1" s="1218"/>
      <c r="BF1" s="126" t="s">
        <v>553</v>
      </c>
    </row>
    <row r="2" spans="2:64" s="122" customFormat="1" ht="20.25" customHeight="1" x14ac:dyDescent="0.2">
      <c r="C2" s="123"/>
      <c r="D2" s="123"/>
      <c r="E2" s="123"/>
      <c r="F2" s="123"/>
      <c r="G2" s="123"/>
      <c r="J2" s="124"/>
      <c r="L2" s="123"/>
      <c r="M2" s="123"/>
      <c r="N2" s="123"/>
      <c r="O2" s="123"/>
      <c r="P2" s="123"/>
      <c r="Q2" s="123"/>
      <c r="R2" s="123"/>
      <c r="Y2" s="126" t="s">
        <v>494</v>
      </c>
      <c r="Z2" s="1219">
        <v>8</v>
      </c>
      <c r="AA2" s="1219"/>
      <c r="AB2" s="126" t="s">
        <v>694</v>
      </c>
      <c r="AC2" s="1220">
        <f>IF(Z2=0,"",YEAR(DATE(2018+Z2,1,1)))</f>
        <v>2026</v>
      </c>
      <c r="AD2" s="1220"/>
      <c r="AE2" s="127" t="s">
        <v>695</v>
      </c>
      <c r="AF2" s="127" t="s">
        <v>495</v>
      </c>
      <c r="AG2" s="1219">
        <v>8</v>
      </c>
      <c r="AH2" s="1219"/>
      <c r="AI2" s="127" t="s">
        <v>496</v>
      </c>
      <c r="AM2" s="125"/>
      <c r="AN2" s="126"/>
      <c r="AO2" s="126" t="s">
        <v>497</v>
      </c>
      <c r="AP2" s="1219" t="s">
        <v>696</v>
      </c>
      <c r="AQ2" s="1219"/>
      <c r="AR2" s="1219"/>
      <c r="AS2" s="1219"/>
      <c r="AT2" s="1219"/>
      <c r="AU2" s="1219"/>
      <c r="AV2" s="1219"/>
      <c r="AW2" s="1219"/>
      <c r="AX2" s="1219"/>
      <c r="AY2" s="1219"/>
      <c r="AZ2" s="1219"/>
      <c r="BA2" s="1219"/>
      <c r="BB2" s="1219"/>
      <c r="BC2" s="1219"/>
      <c r="BD2" s="1219"/>
      <c r="BE2" s="1219"/>
      <c r="BF2" s="126" t="s">
        <v>697</v>
      </c>
    </row>
    <row r="3" spans="2:64" s="127" customFormat="1" ht="20.25" customHeight="1" x14ac:dyDescent="0.2">
      <c r="G3" s="124"/>
      <c r="J3" s="124"/>
      <c r="L3" s="126"/>
      <c r="M3" s="126"/>
      <c r="N3" s="126"/>
      <c r="O3" s="126"/>
      <c r="P3" s="126"/>
      <c r="Q3" s="126"/>
      <c r="R3" s="126"/>
      <c r="Z3" s="128"/>
      <c r="AA3" s="128"/>
      <c r="AB3" s="128"/>
      <c r="AC3" s="129"/>
      <c r="AD3" s="128"/>
      <c r="BA3" s="130" t="s">
        <v>698</v>
      </c>
      <c r="BB3" s="1208" t="s">
        <v>964</v>
      </c>
      <c r="BC3" s="1209"/>
      <c r="BD3" s="1209"/>
      <c r="BE3" s="1210"/>
      <c r="BF3" s="126"/>
    </row>
    <row r="4" spans="2:64" s="127" customFormat="1" ht="19.2" x14ac:dyDescent="0.2">
      <c r="G4" s="124"/>
      <c r="J4" s="124"/>
      <c r="L4" s="126"/>
      <c r="M4" s="126"/>
      <c r="N4" s="126"/>
      <c r="O4" s="126"/>
      <c r="P4" s="126"/>
      <c r="Q4" s="126"/>
      <c r="R4" s="126"/>
      <c r="Z4" s="131"/>
      <c r="AA4" s="131"/>
      <c r="AG4" s="122"/>
      <c r="AH4" s="122"/>
      <c r="AI4" s="122"/>
      <c r="AJ4" s="122"/>
      <c r="AK4" s="122"/>
      <c r="AL4" s="122"/>
      <c r="AM4" s="122"/>
      <c r="AN4" s="122"/>
      <c r="AO4" s="122"/>
      <c r="AP4" s="122"/>
      <c r="AQ4" s="122"/>
      <c r="AR4" s="122"/>
      <c r="AS4" s="122"/>
      <c r="AT4" s="122"/>
      <c r="AU4" s="122"/>
      <c r="AV4" s="122"/>
      <c r="AW4" s="122"/>
      <c r="AX4" s="122"/>
      <c r="AY4" s="122"/>
      <c r="AZ4" s="122"/>
      <c r="BA4" s="130" t="s">
        <v>699</v>
      </c>
      <c r="BB4" s="1208" t="s">
        <v>963</v>
      </c>
      <c r="BC4" s="1209"/>
      <c r="BD4" s="1209"/>
      <c r="BE4" s="1210"/>
      <c r="BF4" s="132"/>
    </row>
    <row r="5" spans="2:64" s="127" customFormat="1" ht="6.75" customHeight="1" x14ac:dyDescent="0.2">
      <c r="C5" s="122"/>
      <c r="D5" s="122"/>
      <c r="E5" s="122"/>
      <c r="F5" s="122"/>
      <c r="G5" s="123"/>
      <c r="H5" s="122"/>
      <c r="I5" s="122"/>
      <c r="J5" s="123"/>
      <c r="K5" s="122"/>
      <c r="L5" s="132"/>
      <c r="M5" s="132"/>
      <c r="N5" s="132"/>
      <c r="O5" s="132"/>
      <c r="P5" s="132"/>
      <c r="Q5" s="132"/>
      <c r="R5" s="132"/>
      <c r="S5" s="122"/>
      <c r="T5" s="122"/>
      <c r="U5" s="122"/>
      <c r="V5" s="122"/>
      <c r="W5" s="122"/>
      <c r="X5" s="122"/>
      <c r="Y5" s="122"/>
      <c r="Z5" s="133"/>
      <c r="AA5" s="133"/>
      <c r="AB5" s="122"/>
      <c r="AC5" s="122"/>
      <c r="AD5" s="122"/>
      <c r="AE5" s="122"/>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32"/>
      <c r="BF5" s="132"/>
    </row>
    <row r="6" spans="2:64" s="127" customFormat="1" ht="20.25" customHeight="1" x14ac:dyDescent="0.2">
      <c r="C6" s="122"/>
      <c r="D6" s="122"/>
      <c r="E6" s="122"/>
      <c r="F6" s="122"/>
      <c r="G6" s="123"/>
      <c r="H6" s="122"/>
      <c r="I6" s="122"/>
      <c r="J6" s="123"/>
      <c r="K6" s="122"/>
      <c r="L6" s="132"/>
      <c r="M6" s="132"/>
      <c r="N6" s="132"/>
      <c r="O6" s="132"/>
      <c r="P6" s="132"/>
      <c r="Q6" s="132"/>
      <c r="R6" s="132"/>
      <c r="S6" s="122"/>
      <c r="T6" s="122"/>
      <c r="U6" s="122"/>
      <c r="V6" s="122"/>
      <c r="W6" s="122"/>
      <c r="X6" s="122"/>
      <c r="Y6" s="122"/>
      <c r="Z6" s="133"/>
      <c r="AA6" s="133"/>
      <c r="AB6" s="122"/>
      <c r="AC6" s="122"/>
      <c r="AD6" s="122"/>
      <c r="AE6" s="122"/>
      <c r="AG6" s="122"/>
      <c r="AH6" s="122"/>
      <c r="AI6" s="122"/>
      <c r="AJ6" s="122"/>
      <c r="AK6" s="122"/>
      <c r="AL6" s="122" t="s">
        <v>688</v>
      </c>
      <c r="AM6" s="122"/>
      <c r="AN6" s="122"/>
      <c r="AO6" s="122"/>
      <c r="AP6" s="122"/>
      <c r="AQ6" s="122"/>
      <c r="AR6" s="122"/>
      <c r="AS6" s="122"/>
      <c r="AT6" s="134"/>
      <c r="AU6" s="134"/>
      <c r="AV6" s="135"/>
      <c r="AW6" s="122"/>
      <c r="AX6" s="1211">
        <v>40</v>
      </c>
      <c r="AY6" s="1212"/>
      <c r="AZ6" s="135" t="s">
        <v>498</v>
      </c>
      <c r="BA6" s="122"/>
      <c r="BB6" s="1211">
        <v>160</v>
      </c>
      <c r="BC6" s="1212"/>
      <c r="BD6" s="135" t="s">
        <v>499</v>
      </c>
      <c r="BE6" s="122"/>
      <c r="BF6" s="132"/>
    </row>
    <row r="7" spans="2:64" s="127" customFormat="1" ht="6.75" customHeight="1" x14ac:dyDescent="0.2">
      <c r="C7" s="122"/>
      <c r="D7" s="122"/>
      <c r="E7" s="122"/>
      <c r="F7" s="122"/>
      <c r="G7" s="123"/>
      <c r="H7" s="122"/>
      <c r="I7" s="122"/>
      <c r="J7" s="123"/>
      <c r="K7" s="122"/>
      <c r="L7" s="132"/>
      <c r="M7" s="132"/>
      <c r="N7" s="132"/>
      <c r="O7" s="132"/>
      <c r="P7" s="132"/>
      <c r="Q7" s="132"/>
      <c r="R7" s="132"/>
      <c r="S7" s="122"/>
      <c r="T7" s="122"/>
      <c r="U7" s="122"/>
      <c r="V7" s="122"/>
      <c r="W7" s="122"/>
      <c r="X7" s="122"/>
      <c r="Y7" s="122"/>
      <c r="Z7" s="133"/>
      <c r="AA7" s="133"/>
      <c r="AB7" s="122"/>
      <c r="AC7" s="122"/>
      <c r="AD7" s="122"/>
      <c r="AE7" s="122"/>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32"/>
      <c r="BF7" s="132"/>
    </row>
    <row r="8" spans="2:64" s="127" customFormat="1" ht="20.25" customHeight="1" x14ac:dyDescent="0.2">
      <c r="B8" s="136"/>
      <c r="C8" s="136"/>
      <c r="D8" s="136"/>
      <c r="E8" s="136"/>
      <c r="F8" s="136"/>
      <c r="G8" s="137"/>
      <c r="H8" s="137"/>
      <c r="I8" s="137"/>
      <c r="J8" s="136"/>
      <c r="K8" s="136"/>
      <c r="L8" s="137"/>
      <c r="M8" s="137"/>
      <c r="N8" s="137"/>
      <c r="O8" s="136"/>
      <c r="P8" s="137"/>
      <c r="Q8" s="137"/>
      <c r="R8" s="137"/>
      <c r="S8" s="138"/>
      <c r="T8" s="139"/>
      <c r="U8" s="139"/>
      <c r="V8" s="140"/>
      <c r="Z8" s="133"/>
      <c r="AA8" s="141"/>
      <c r="AB8" s="123"/>
      <c r="AC8" s="133"/>
      <c r="AD8" s="133"/>
      <c r="AE8" s="133"/>
      <c r="AF8" s="131"/>
      <c r="AG8" s="142"/>
      <c r="AH8" s="142"/>
      <c r="AI8" s="142"/>
      <c r="AJ8" s="122"/>
      <c r="AK8" s="132"/>
      <c r="AL8" s="141"/>
      <c r="AM8" s="141"/>
      <c r="AN8" s="123"/>
      <c r="AO8" s="134"/>
      <c r="AP8" s="134"/>
      <c r="AQ8" s="134"/>
      <c r="AR8" s="143"/>
      <c r="AS8" s="143"/>
      <c r="AT8" s="122"/>
      <c r="AU8" s="134"/>
      <c r="AV8" s="134"/>
      <c r="AW8" s="136"/>
      <c r="AX8" s="122"/>
      <c r="AY8" s="122" t="s">
        <v>503</v>
      </c>
      <c r="AZ8" s="122"/>
      <c r="BA8" s="122"/>
      <c r="BB8" s="1213">
        <f>DAY(EOMONTH(DATE(AC2,AG2,1),0))</f>
        <v>31</v>
      </c>
      <c r="BC8" s="1214"/>
      <c r="BD8" s="122" t="s">
        <v>500</v>
      </c>
      <c r="BE8" s="122"/>
      <c r="BF8" s="122"/>
      <c r="BJ8" s="126"/>
      <c r="BK8" s="126"/>
      <c r="BL8" s="126"/>
    </row>
    <row r="9" spans="2:64" s="127" customFormat="1" ht="6" customHeight="1" x14ac:dyDescent="0.2">
      <c r="B9" s="134"/>
      <c r="C9" s="134"/>
      <c r="D9" s="134"/>
      <c r="E9" s="134"/>
      <c r="F9" s="134"/>
      <c r="G9" s="136"/>
      <c r="H9" s="137"/>
      <c r="I9" s="134"/>
      <c r="J9" s="134"/>
      <c r="K9" s="134"/>
      <c r="L9" s="136"/>
      <c r="M9" s="137"/>
      <c r="N9" s="134"/>
      <c r="O9" s="134"/>
      <c r="P9" s="136"/>
      <c r="Q9" s="134"/>
      <c r="R9" s="134"/>
      <c r="S9" s="134"/>
      <c r="T9" s="134"/>
      <c r="U9" s="134"/>
      <c r="V9" s="134"/>
      <c r="Z9" s="122"/>
      <c r="AA9" s="122"/>
      <c r="AB9" s="122"/>
      <c r="AC9" s="122"/>
      <c r="AD9" s="122"/>
      <c r="AE9" s="122"/>
      <c r="AG9" s="133"/>
      <c r="AH9" s="122"/>
      <c r="AI9" s="122"/>
      <c r="AJ9" s="142"/>
      <c r="AK9" s="122"/>
      <c r="AL9" s="122"/>
      <c r="AM9" s="122"/>
      <c r="AN9" s="122"/>
      <c r="AO9" s="122"/>
      <c r="AP9" s="122"/>
      <c r="AQ9" s="133"/>
      <c r="AR9" s="133"/>
      <c r="AS9" s="133"/>
      <c r="AT9" s="122"/>
      <c r="AU9" s="122"/>
      <c r="AV9" s="122"/>
      <c r="AW9" s="122"/>
      <c r="AX9" s="122"/>
      <c r="AY9" s="122"/>
      <c r="AZ9" s="122"/>
      <c r="BA9" s="122"/>
      <c r="BB9" s="122"/>
      <c r="BC9" s="122"/>
      <c r="BD9" s="122"/>
      <c r="BE9" s="122"/>
      <c r="BF9" s="122"/>
      <c r="BJ9" s="126"/>
      <c r="BK9" s="126"/>
      <c r="BL9" s="126"/>
    </row>
    <row r="10" spans="2:64" s="127" customFormat="1" ht="19.2" x14ac:dyDescent="0.2">
      <c r="B10" s="136"/>
      <c r="C10" s="136"/>
      <c r="D10" s="136"/>
      <c r="E10" s="136"/>
      <c r="F10" s="136"/>
      <c r="G10" s="137"/>
      <c r="H10" s="137"/>
      <c r="I10" s="137"/>
      <c r="J10" s="136"/>
      <c r="K10" s="136"/>
      <c r="L10" s="137"/>
      <c r="M10" s="137"/>
      <c r="N10" s="137"/>
      <c r="O10" s="136"/>
      <c r="P10" s="137"/>
      <c r="Q10" s="137"/>
      <c r="R10" s="137"/>
      <c r="S10" s="138"/>
      <c r="T10" s="139"/>
      <c r="U10" s="139"/>
      <c r="V10" s="140"/>
      <c r="Z10" s="133"/>
      <c r="AA10" s="141"/>
      <c r="AB10" s="123"/>
      <c r="AC10" s="133"/>
      <c r="AD10" s="133"/>
      <c r="AE10" s="133"/>
      <c r="AG10" s="142"/>
      <c r="AH10" s="142"/>
      <c r="AI10" s="142"/>
      <c r="AJ10" s="122"/>
      <c r="AK10" s="132"/>
      <c r="AL10" s="141"/>
      <c r="AM10" s="122"/>
      <c r="AN10" s="122"/>
      <c r="AO10" s="144"/>
      <c r="AP10" s="144"/>
      <c r="AQ10" s="144"/>
      <c r="AR10" s="135"/>
      <c r="AS10" s="133"/>
      <c r="AT10" s="133"/>
      <c r="AU10" s="133"/>
      <c r="AV10" s="122"/>
      <c r="AW10" s="122"/>
      <c r="AX10" s="145"/>
      <c r="AY10" s="145"/>
      <c r="AZ10" s="132" t="s">
        <v>700</v>
      </c>
      <c r="BA10" s="122"/>
      <c r="BB10" s="1211">
        <v>1</v>
      </c>
      <c r="BC10" s="1215"/>
      <c r="BD10" s="1212"/>
      <c r="BE10" s="146" t="s">
        <v>505</v>
      </c>
      <c r="BF10" s="122"/>
      <c r="BJ10" s="126"/>
      <c r="BK10" s="126"/>
      <c r="BL10" s="126"/>
    </row>
    <row r="11" spans="2:64" s="127" customFormat="1" ht="6" customHeight="1" x14ac:dyDescent="0.2">
      <c r="B11" s="134"/>
      <c r="C11" s="134"/>
      <c r="D11" s="134"/>
      <c r="E11" s="134"/>
      <c r="F11" s="128"/>
      <c r="G11" s="134"/>
      <c r="H11" s="134"/>
      <c r="I11" s="134"/>
      <c r="J11" s="134"/>
      <c r="K11" s="136"/>
      <c r="L11" s="137"/>
      <c r="M11" s="134"/>
      <c r="N11" s="134"/>
      <c r="O11" s="136"/>
      <c r="P11" s="134"/>
      <c r="Q11" s="134"/>
      <c r="R11" s="134"/>
      <c r="S11" s="134"/>
      <c r="T11" s="134"/>
      <c r="U11" s="134"/>
      <c r="V11" s="128"/>
      <c r="Z11" s="122"/>
      <c r="AA11" s="122"/>
      <c r="AB11" s="122"/>
      <c r="AC11" s="122"/>
      <c r="AD11" s="122"/>
      <c r="AE11" s="122"/>
      <c r="AG11" s="133"/>
      <c r="AH11" s="142"/>
      <c r="AI11" s="122"/>
      <c r="AJ11" s="142"/>
      <c r="AK11" s="122"/>
      <c r="AL11" s="122"/>
      <c r="AM11" s="122"/>
      <c r="AN11" s="122"/>
      <c r="AO11" s="134"/>
      <c r="AP11" s="134"/>
      <c r="AQ11" s="136"/>
      <c r="AR11" s="147"/>
      <c r="AS11" s="133"/>
      <c r="AT11" s="133"/>
      <c r="AU11" s="133"/>
      <c r="AV11" s="122"/>
      <c r="AW11" s="122"/>
      <c r="AX11" s="145"/>
      <c r="AY11" s="145"/>
      <c r="AZ11" s="122"/>
      <c r="BA11" s="122"/>
      <c r="BB11" s="133"/>
      <c r="BC11" s="133"/>
      <c r="BD11" s="133"/>
      <c r="BE11" s="146"/>
      <c r="BF11" s="122"/>
      <c r="BJ11" s="126"/>
      <c r="BK11" s="126"/>
      <c r="BL11" s="126"/>
    </row>
    <row r="12" spans="2:64" s="127" customFormat="1" ht="20.25" customHeight="1" x14ac:dyDescent="0.2">
      <c r="B12" s="148"/>
      <c r="C12" s="148"/>
      <c r="D12" s="148"/>
      <c r="E12" s="148"/>
      <c r="F12" s="148"/>
      <c r="G12" s="148"/>
      <c r="H12" s="148"/>
      <c r="I12" s="148"/>
      <c r="J12" s="148"/>
      <c r="K12" s="148"/>
      <c r="L12" s="148"/>
      <c r="M12" s="148"/>
      <c r="N12" s="148"/>
      <c r="O12" s="148"/>
      <c r="P12" s="148"/>
      <c r="Q12" s="148"/>
      <c r="R12" s="148"/>
      <c r="S12" s="148"/>
      <c r="T12" s="148"/>
      <c r="U12" s="148"/>
      <c r="V12" s="148"/>
      <c r="Z12" s="136"/>
      <c r="AA12" s="149"/>
      <c r="AB12" s="149"/>
      <c r="AC12" s="136"/>
      <c r="AD12" s="133"/>
      <c r="AE12" s="133"/>
      <c r="AF12" s="131"/>
      <c r="AG12" s="123"/>
      <c r="AH12" s="142"/>
      <c r="AI12" s="122"/>
      <c r="AJ12" s="142"/>
      <c r="AK12" s="122"/>
      <c r="AL12" s="122"/>
      <c r="AM12" s="122"/>
      <c r="AN12" s="122"/>
      <c r="AO12" s="1216"/>
      <c r="AP12" s="1216"/>
      <c r="AQ12" s="1216"/>
      <c r="AR12" s="135"/>
      <c r="AS12" s="133"/>
      <c r="AT12" s="133"/>
      <c r="AU12" s="133"/>
      <c r="AV12" s="122"/>
      <c r="AW12" s="122"/>
      <c r="AX12" s="145"/>
      <c r="AY12" s="145"/>
      <c r="AZ12" s="122"/>
      <c r="BA12" s="122"/>
      <c r="BB12" s="1211">
        <v>1</v>
      </c>
      <c r="BC12" s="1215"/>
      <c r="BD12" s="1212"/>
      <c r="BE12" s="150" t="s">
        <v>506</v>
      </c>
      <c r="BF12" s="122"/>
      <c r="BJ12" s="126"/>
      <c r="BK12" s="126"/>
      <c r="BL12" s="126"/>
    </row>
    <row r="13" spans="2:64" s="127" customFormat="1" ht="6.75" customHeight="1" x14ac:dyDescent="0.2">
      <c r="B13" s="148"/>
      <c r="C13" s="148"/>
      <c r="D13" s="148"/>
      <c r="E13" s="148"/>
      <c r="F13" s="148"/>
      <c r="G13" s="148"/>
      <c r="H13" s="148"/>
      <c r="I13" s="148"/>
      <c r="J13" s="148"/>
      <c r="K13" s="148"/>
      <c r="L13" s="148"/>
      <c r="M13" s="148"/>
      <c r="N13" s="148"/>
      <c r="O13" s="148"/>
      <c r="P13" s="148"/>
      <c r="Q13" s="148"/>
      <c r="R13" s="148"/>
      <c r="S13" s="148"/>
      <c r="T13" s="148"/>
      <c r="U13" s="148"/>
      <c r="V13" s="148"/>
      <c r="Z13" s="137"/>
      <c r="AA13" s="151"/>
      <c r="AB13" s="151"/>
      <c r="AC13" s="137"/>
      <c r="AD13" s="142"/>
      <c r="AE13" s="142"/>
      <c r="AG13" s="122"/>
      <c r="AH13" s="122"/>
      <c r="AI13" s="122"/>
      <c r="AJ13" s="122"/>
      <c r="AK13" s="122"/>
      <c r="AL13" s="122"/>
      <c r="AM13" s="122"/>
      <c r="AN13" s="122"/>
      <c r="AO13" s="134"/>
      <c r="AP13" s="134"/>
      <c r="AQ13" s="134"/>
      <c r="AR13" s="122"/>
      <c r="AS13" s="133"/>
      <c r="AT13" s="133"/>
      <c r="AU13" s="133"/>
      <c r="AV13" s="122"/>
      <c r="AW13" s="122"/>
      <c r="AX13" s="145"/>
      <c r="AY13" s="145"/>
      <c r="AZ13" s="122"/>
      <c r="BA13" s="122"/>
      <c r="BB13" s="133"/>
      <c r="BC13" s="133"/>
      <c r="BD13" s="133"/>
      <c r="BE13" s="146"/>
      <c r="BF13" s="122"/>
      <c r="BJ13" s="126"/>
      <c r="BK13" s="126"/>
      <c r="BL13" s="126"/>
    </row>
    <row r="14" spans="2:64" s="127" customFormat="1" ht="19.2" x14ac:dyDescent="0.2">
      <c r="B14" s="148"/>
      <c r="C14" s="148"/>
      <c r="D14" s="148"/>
      <c r="E14" s="148"/>
      <c r="F14" s="148"/>
      <c r="G14" s="148"/>
      <c r="H14" s="148"/>
      <c r="I14" s="148"/>
      <c r="J14" s="148"/>
      <c r="K14" s="148"/>
      <c r="L14" s="148"/>
      <c r="M14" s="148"/>
      <c r="N14" s="148"/>
      <c r="O14" s="148"/>
      <c r="P14" s="148"/>
      <c r="Q14" s="148"/>
      <c r="R14" s="148"/>
      <c r="S14" s="148"/>
      <c r="T14" s="148"/>
      <c r="U14" s="148"/>
      <c r="V14" s="148"/>
      <c r="Z14" s="136"/>
      <c r="AA14" s="149"/>
      <c r="AB14" s="149"/>
      <c r="AC14" s="136"/>
      <c r="AD14" s="133"/>
      <c r="AE14" s="133"/>
      <c r="AG14" s="122"/>
      <c r="AH14" s="122"/>
      <c r="AI14" s="122"/>
      <c r="AJ14" s="122"/>
      <c r="AK14" s="122"/>
      <c r="AL14" s="122"/>
      <c r="AM14" s="122"/>
      <c r="AN14" s="122"/>
      <c r="AO14" s="134"/>
      <c r="AP14" s="134"/>
      <c r="AQ14" s="134"/>
      <c r="AR14" s="122"/>
      <c r="AS14" s="133"/>
      <c r="AT14" s="132" t="s">
        <v>689</v>
      </c>
      <c r="AU14" s="1221">
        <v>0.39583333333333298</v>
      </c>
      <c r="AV14" s="1222"/>
      <c r="AW14" s="1223"/>
      <c r="AX14" s="133" t="s">
        <v>701</v>
      </c>
      <c r="AY14" s="1221">
        <v>0.6875</v>
      </c>
      <c r="AZ14" s="1222"/>
      <c r="BA14" s="1223"/>
      <c r="BB14" s="132" t="s">
        <v>501</v>
      </c>
      <c r="BC14" s="1224">
        <f>(AY14-AU14)*24</f>
        <v>7</v>
      </c>
      <c r="BD14" s="1225"/>
      <c r="BE14" s="123" t="s">
        <v>502</v>
      </c>
      <c r="BF14" s="133"/>
      <c r="BJ14" s="126"/>
      <c r="BK14" s="126"/>
      <c r="BL14" s="126"/>
    </row>
    <row r="15" spans="2:64" s="127" customFormat="1" ht="6.75" customHeight="1" x14ac:dyDescent="0.2">
      <c r="C15" s="143"/>
      <c r="D15" s="143"/>
      <c r="E15" s="143"/>
      <c r="F15" s="143"/>
      <c r="G15" s="122"/>
      <c r="H15" s="122"/>
      <c r="I15" s="132"/>
      <c r="J15" s="133"/>
      <c r="K15" s="142"/>
      <c r="L15" s="122"/>
      <c r="M15" s="122"/>
      <c r="N15" s="133"/>
      <c r="O15" s="122"/>
      <c r="P15" s="122"/>
      <c r="Q15" s="142"/>
      <c r="R15" s="122"/>
      <c r="S15" s="122"/>
      <c r="T15" s="122"/>
      <c r="U15" s="122"/>
      <c r="V15" s="122"/>
      <c r="W15" s="132"/>
      <c r="X15" s="133"/>
      <c r="Y15" s="133"/>
      <c r="Z15" s="123"/>
      <c r="AA15" s="133"/>
      <c r="AB15" s="132"/>
      <c r="AC15" s="133"/>
      <c r="AD15" s="142"/>
      <c r="AE15" s="122"/>
      <c r="AG15" s="131"/>
      <c r="AH15" s="152"/>
      <c r="AJ15" s="152"/>
      <c r="AQ15" s="131"/>
      <c r="AR15" s="131"/>
      <c r="AS15" s="131"/>
      <c r="AT15" s="131"/>
      <c r="AU15" s="131"/>
      <c r="AX15" s="153"/>
      <c r="AY15" s="153"/>
      <c r="BB15" s="131"/>
      <c r="BC15" s="131"/>
      <c r="BD15" s="131"/>
      <c r="BE15" s="154"/>
      <c r="BJ15" s="126"/>
      <c r="BK15" s="126"/>
      <c r="BL15" s="126"/>
    </row>
    <row r="16" spans="2:64" ht="8.5500000000000007" customHeight="1" thickBot="1" x14ac:dyDescent="0.25">
      <c r="C16" s="151"/>
      <c r="D16" s="151"/>
      <c r="E16" s="151"/>
      <c r="F16" s="151"/>
      <c r="G16" s="151"/>
      <c r="X16" s="151"/>
      <c r="AN16" s="151"/>
      <c r="BE16" s="155"/>
      <c r="BF16" s="155"/>
      <c r="BG16" s="155"/>
    </row>
    <row r="17" spans="2:58" ht="20.25" customHeight="1" x14ac:dyDescent="0.2">
      <c r="B17" s="1226" t="s">
        <v>702</v>
      </c>
      <c r="C17" s="1229" t="s">
        <v>703</v>
      </c>
      <c r="D17" s="1230"/>
      <c r="E17" s="1231"/>
      <c r="F17" s="156"/>
      <c r="G17" s="1238" t="s">
        <v>704</v>
      </c>
      <c r="H17" s="1241" t="s">
        <v>690</v>
      </c>
      <c r="I17" s="1230"/>
      <c r="J17" s="1230"/>
      <c r="K17" s="1231"/>
      <c r="L17" s="1241" t="s">
        <v>705</v>
      </c>
      <c r="M17" s="1230"/>
      <c r="N17" s="1230"/>
      <c r="O17" s="1244"/>
      <c r="P17" s="1247"/>
      <c r="Q17" s="1248"/>
      <c r="R17" s="1249"/>
      <c r="S17" s="1256" t="s">
        <v>706</v>
      </c>
      <c r="T17" s="1257"/>
      <c r="U17" s="1257"/>
      <c r="V17" s="1257"/>
      <c r="W17" s="1257"/>
      <c r="X17" s="1257"/>
      <c r="Y17" s="1257"/>
      <c r="Z17" s="1257"/>
      <c r="AA17" s="1257"/>
      <c r="AB17" s="1257"/>
      <c r="AC17" s="1257"/>
      <c r="AD17" s="1257"/>
      <c r="AE17" s="1257"/>
      <c r="AF17" s="1257"/>
      <c r="AG17" s="1257"/>
      <c r="AH17" s="1257"/>
      <c r="AI17" s="1257"/>
      <c r="AJ17" s="1257"/>
      <c r="AK17" s="1257"/>
      <c r="AL17" s="1257"/>
      <c r="AM17" s="1257"/>
      <c r="AN17" s="1257"/>
      <c r="AO17" s="1257"/>
      <c r="AP17" s="1257"/>
      <c r="AQ17" s="1257"/>
      <c r="AR17" s="1257"/>
      <c r="AS17" s="1257"/>
      <c r="AT17" s="1257"/>
      <c r="AU17" s="1257"/>
      <c r="AV17" s="1257"/>
      <c r="AW17" s="1258"/>
      <c r="AX17" s="1287" t="str">
        <f>IF(BB3="４週","(11) 1～4週目の勤務時間数合計","(11) 1か月の勤務時間数   合計")</f>
        <v>(11) 1か月の勤務時間数   合計</v>
      </c>
      <c r="AY17" s="1288"/>
      <c r="AZ17" s="1293" t="s">
        <v>707</v>
      </c>
      <c r="BA17" s="1294"/>
      <c r="BB17" s="1299" t="s">
        <v>691</v>
      </c>
      <c r="BC17" s="1300"/>
      <c r="BD17" s="1300"/>
      <c r="BE17" s="1300"/>
      <c r="BF17" s="1301"/>
    </row>
    <row r="18" spans="2:58" ht="20.25" customHeight="1" x14ac:dyDescent="0.2">
      <c r="B18" s="1227"/>
      <c r="C18" s="1232"/>
      <c r="D18" s="1233"/>
      <c r="E18" s="1234"/>
      <c r="F18" s="157"/>
      <c r="G18" s="1239"/>
      <c r="H18" s="1242"/>
      <c r="I18" s="1233"/>
      <c r="J18" s="1233"/>
      <c r="K18" s="1234"/>
      <c r="L18" s="1242"/>
      <c r="M18" s="1233"/>
      <c r="N18" s="1233"/>
      <c r="O18" s="1245"/>
      <c r="P18" s="1250"/>
      <c r="Q18" s="1251"/>
      <c r="R18" s="1252"/>
      <c r="S18" s="1308" t="s">
        <v>508</v>
      </c>
      <c r="T18" s="1309"/>
      <c r="U18" s="1309"/>
      <c r="V18" s="1309"/>
      <c r="W18" s="1309"/>
      <c r="X18" s="1309"/>
      <c r="Y18" s="1310"/>
      <c r="Z18" s="1308" t="s">
        <v>509</v>
      </c>
      <c r="AA18" s="1309"/>
      <c r="AB18" s="1309"/>
      <c r="AC18" s="1309"/>
      <c r="AD18" s="1309"/>
      <c r="AE18" s="1309"/>
      <c r="AF18" s="1310"/>
      <c r="AG18" s="1308" t="s">
        <v>510</v>
      </c>
      <c r="AH18" s="1309"/>
      <c r="AI18" s="1309"/>
      <c r="AJ18" s="1309"/>
      <c r="AK18" s="1309"/>
      <c r="AL18" s="1309"/>
      <c r="AM18" s="1310"/>
      <c r="AN18" s="1308" t="s">
        <v>511</v>
      </c>
      <c r="AO18" s="1309"/>
      <c r="AP18" s="1309"/>
      <c r="AQ18" s="1309"/>
      <c r="AR18" s="1309"/>
      <c r="AS18" s="1309"/>
      <c r="AT18" s="1310"/>
      <c r="AU18" s="1311" t="s">
        <v>512</v>
      </c>
      <c r="AV18" s="1312"/>
      <c r="AW18" s="1313"/>
      <c r="AX18" s="1289"/>
      <c r="AY18" s="1290"/>
      <c r="AZ18" s="1295"/>
      <c r="BA18" s="1296"/>
      <c r="BB18" s="1302"/>
      <c r="BC18" s="1303"/>
      <c r="BD18" s="1303"/>
      <c r="BE18" s="1303"/>
      <c r="BF18" s="1304"/>
    </row>
    <row r="19" spans="2:58" ht="20.25" customHeight="1" x14ac:dyDescent="0.2">
      <c r="B19" s="1227"/>
      <c r="C19" s="1232"/>
      <c r="D19" s="1233"/>
      <c r="E19" s="1234"/>
      <c r="F19" s="157"/>
      <c r="G19" s="1239"/>
      <c r="H19" s="1242"/>
      <c r="I19" s="1233"/>
      <c r="J19" s="1233"/>
      <c r="K19" s="1234"/>
      <c r="L19" s="1242"/>
      <c r="M19" s="1233"/>
      <c r="N19" s="1233"/>
      <c r="O19" s="1245"/>
      <c r="P19" s="1250"/>
      <c r="Q19" s="1251"/>
      <c r="R19" s="1252"/>
      <c r="S19" s="158">
        <v>1</v>
      </c>
      <c r="T19" s="159">
        <v>2</v>
      </c>
      <c r="U19" s="159">
        <v>3</v>
      </c>
      <c r="V19" s="159">
        <v>4</v>
      </c>
      <c r="W19" s="159">
        <v>5</v>
      </c>
      <c r="X19" s="159">
        <v>6</v>
      </c>
      <c r="Y19" s="160">
        <v>7</v>
      </c>
      <c r="Z19" s="158">
        <v>8</v>
      </c>
      <c r="AA19" s="159">
        <v>9</v>
      </c>
      <c r="AB19" s="159">
        <v>10</v>
      </c>
      <c r="AC19" s="159">
        <v>11</v>
      </c>
      <c r="AD19" s="159">
        <v>12</v>
      </c>
      <c r="AE19" s="159">
        <v>13</v>
      </c>
      <c r="AF19" s="160">
        <v>14</v>
      </c>
      <c r="AG19" s="161">
        <v>15</v>
      </c>
      <c r="AH19" s="159">
        <v>16</v>
      </c>
      <c r="AI19" s="159">
        <v>17</v>
      </c>
      <c r="AJ19" s="159">
        <v>18</v>
      </c>
      <c r="AK19" s="159">
        <v>19</v>
      </c>
      <c r="AL19" s="159">
        <v>20</v>
      </c>
      <c r="AM19" s="160">
        <v>21</v>
      </c>
      <c r="AN19" s="158">
        <v>22</v>
      </c>
      <c r="AO19" s="159">
        <v>23</v>
      </c>
      <c r="AP19" s="159">
        <v>24</v>
      </c>
      <c r="AQ19" s="159">
        <v>25</v>
      </c>
      <c r="AR19" s="159">
        <v>26</v>
      </c>
      <c r="AS19" s="159">
        <v>27</v>
      </c>
      <c r="AT19" s="160">
        <v>28</v>
      </c>
      <c r="AU19" s="158">
        <f>IF($BB$3="暦月",IF(DAY(DATE($AC$2,$AG$2,29))=29,29,""),"")</f>
        <v>29</v>
      </c>
      <c r="AV19" s="159">
        <f>IF($BB$3="暦月",IF(DAY(DATE($AC$2,$AG$2,30))=30,30,""),"")</f>
        <v>30</v>
      </c>
      <c r="AW19" s="160">
        <f>IF($BB$3="暦月",IF(DAY(DATE($AC$2,$AG$2,31))=31,31,""),"")</f>
        <v>31</v>
      </c>
      <c r="AX19" s="1289"/>
      <c r="AY19" s="1290"/>
      <c r="AZ19" s="1295"/>
      <c r="BA19" s="1296"/>
      <c r="BB19" s="1302"/>
      <c r="BC19" s="1303"/>
      <c r="BD19" s="1303"/>
      <c r="BE19" s="1303"/>
      <c r="BF19" s="1304"/>
    </row>
    <row r="20" spans="2:58" ht="20.25" hidden="1" customHeight="1" x14ac:dyDescent="0.2">
      <c r="B20" s="1227"/>
      <c r="C20" s="1232"/>
      <c r="D20" s="1233"/>
      <c r="E20" s="1234"/>
      <c r="F20" s="157"/>
      <c r="G20" s="1239"/>
      <c r="H20" s="1242"/>
      <c r="I20" s="1233"/>
      <c r="J20" s="1233"/>
      <c r="K20" s="1234"/>
      <c r="L20" s="1242"/>
      <c r="M20" s="1233"/>
      <c r="N20" s="1233"/>
      <c r="O20" s="1245"/>
      <c r="P20" s="1250"/>
      <c r="Q20" s="1251"/>
      <c r="R20" s="1252"/>
      <c r="S20" s="158">
        <f>WEEKDAY(DATE($AC$2,$AG$2,1))</f>
        <v>7</v>
      </c>
      <c r="T20" s="159">
        <f>WEEKDAY(DATE($AC$2,$AG$2,2))</f>
        <v>1</v>
      </c>
      <c r="U20" s="159">
        <f>WEEKDAY(DATE($AC$2,$AG$2,3))</f>
        <v>2</v>
      </c>
      <c r="V20" s="159">
        <f>WEEKDAY(DATE($AC$2,$AG$2,4))</f>
        <v>3</v>
      </c>
      <c r="W20" s="159">
        <f>WEEKDAY(DATE($AC$2,$AG$2,5))</f>
        <v>4</v>
      </c>
      <c r="X20" s="159">
        <f>WEEKDAY(DATE($AC$2,$AG$2,6))</f>
        <v>5</v>
      </c>
      <c r="Y20" s="160">
        <f>WEEKDAY(DATE($AC$2,$AG$2,7))</f>
        <v>6</v>
      </c>
      <c r="Z20" s="158">
        <f>WEEKDAY(DATE($AC$2,$AG$2,8))</f>
        <v>7</v>
      </c>
      <c r="AA20" s="159">
        <f>WEEKDAY(DATE($AC$2,$AG$2,9))</f>
        <v>1</v>
      </c>
      <c r="AB20" s="159">
        <f>WEEKDAY(DATE($AC$2,$AG$2,10))</f>
        <v>2</v>
      </c>
      <c r="AC20" s="159">
        <f>WEEKDAY(DATE($AC$2,$AG$2,11))</f>
        <v>3</v>
      </c>
      <c r="AD20" s="159">
        <f>WEEKDAY(DATE($AC$2,$AG$2,12))</f>
        <v>4</v>
      </c>
      <c r="AE20" s="159">
        <f>WEEKDAY(DATE($AC$2,$AG$2,13))</f>
        <v>5</v>
      </c>
      <c r="AF20" s="160">
        <f>WEEKDAY(DATE($AC$2,$AG$2,14))</f>
        <v>6</v>
      </c>
      <c r="AG20" s="158">
        <f>WEEKDAY(DATE($AC$2,$AG$2,15))</f>
        <v>7</v>
      </c>
      <c r="AH20" s="159">
        <f>WEEKDAY(DATE($AC$2,$AG$2,16))</f>
        <v>1</v>
      </c>
      <c r="AI20" s="159">
        <f>WEEKDAY(DATE($AC$2,$AG$2,17))</f>
        <v>2</v>
      </c>
      <c r="AJ20" s="159">
        <f>WEEKDAY(DATE($AC$2,$AG$2,18))</f>
        <v>3</v>
      </c>
      <c r="AK20" s="159">
        <f>WEEKDAY(DATE($AC$2,$AG$2,19))</f>
        <v>4</v>
      </c>
      <c r="AL20" s="159">
        <f>WEEKDAY(DATE($AC$2,$AG$2,20))</f>
        <v>5</v>
      </c>
      <c r="AM20" s="160">
        <f>WEEKDAY(DATE($AC$2,$AG$2,21))</f>
        <v>6</v>
      </c>
      <c r="AN20" s="158">
        <f>WEEKDAY(DATE($AC$2,$AG$2,22))</f>
        <v>7</v>
      </c>
      <c r="AO20" s="159">
        <f>WEEKDAY(DATE($AC$2,$AG$2,23))</f>
        <v>1</v>
      </c>
      <c r="AP20" s="159">
        <f>WEEKDAY(DATE($AC$2,$AG$2,24))</f>
        <v>2</v>
      </c>
      <c r="AQ20" s="159">
        <f>WEEKDAY(DATE($AC$2,$AG$2,25))</f>
        <v>3</v>
      </c>
      <c r="AR20" s="159">
        <f>WEEKDAY(DATE($AC$2,$AG$2,26))</f>
        <v>4</v>
      </c>
      <c r="AS20" s="159">
        <f>WEEKDAY(DATE($AC$2,$AG$2,27))</f>
        <v>5</v>
      </c>
      <c r="AT20" s="160">
        <f>WEEKDAY(DATE($AC$2,$AG$2,28))</f>
        <v>6</v>
      </c>
      <c r="AU20" s="158">
        <f>IF(AU19=29,WEEKDAY(DATE($AC$2,$AG$2,29)),0)</f>
        <v>7</v>
      </c>
      <c r="AV20" s="159">
        <f>IF(AV19=30,WEEKDAY(DATE($AC$2,$AG$2,30)),0)</f>
        <v>1</v>
      </c>
      <c r="AW20" s="160">
        <f>IF(AW19=31,WEEKDAY(DATE($AC$2,$AG$2,31)),0)</f>
        <v>2</v>
      </c>
      <c r="AX20" s="1289"/>
      <c r="AY20" s="1290"/>
      <c r="AZ20" s="1295"/>
      <c r="BA20" s="1296"/>
      <c r="BB20" s="1302"/>
      <c r="BC20" s="1303"/>
      <c r="BD20" s="1303"/>
      <c r="BE20" s="1303"/>
      <c r="BF20" s="1304"/>
    </row>
    <row r="21" spans="2:58" ht="22.5" customHeight="1" thickBot="1" x14ac:dyDescent="0.25">
      <c r="B21" s="1228"/>
      <c r="C21" s="1235"/>
      <c r="D21" s="1236"/>
      <c r="E21" s="1237"/>
      <c r="F21" s="162"/>
      <c r="G21" s="1240"/>
      <c r="H21" s="1243"/>
      <c r="I21" s="1236"/>
      <c r="J21" s="1236"/>
      <c r="K21" s="1237"/>
      <c r="L21" s="1243"/>
      <c r="M21" s="1236"/>
      <c r="N21" s="1236"/>
      <c r="O21" s="1246"/>
      <c r="P21" s="1253"/>
      <c r="Q21" s="1254"/>
      <c r="R21" s="1255"/>
      <c r="S21" s="163" t="str">
        <f>IF(S20=1,"日",IF(S20=2,"月",IF(S20=3,"火",IF(S20=4,"水",IF(S20=5,"木",IF(S20=6,"金","土"))))))</f>
        <v>土</v>
      </c>
      <c r="T21" s="164" t="str">
        <f t="shared" ref="T21:AT21" si="0">IF(T20=1,"日",IF(T20=2,"月",IF(T20=3,"火",IF(T20=4,"水",IF(T20=5,"木",IF(T20=6,"金","土"))))))</f>
        <v>日</v>
      </c>
      <c r="U21" s="164" t="str">
        <f t="shared" si="0"/>
        <v>月</v>
      </c>
      <c r="V21" s="164" t="str">
        <f t="shared" si="0"/>
        <v>火</v>
      </c>
      <c r="W21" s="164" t="str">
        <f t="shared" si="0"/>
        <v>水</v>
      </c>
      <c r="X21" s="164" t="str">
        <f t="shared" si="0"/>
        <v>木</v>
      </c>
      <c r="Y21" s="165" t="str">
        <f t="shared" si="0"/>
        <v>金</v>
      </c>
      <c r="Z21" s="163" t="str">
        <f>IF(Z20=1,"日",IF(Z20=2,"月",IF(Z20=3,"火",IF(Z20=4,"水",IF(Z20=5,"木",IF(Z20=6,"金","土"))))))</f>
        <v>土</v>
      </c>
      <c r="AA21" s="164" t="str">
        <f t="shared" si="0"/>
        <v>日</v>
      </c>
      <c r="AB21" s="164" t="str">
        <f t="shared" si="0"/>
        <v>月</v>
      </c>
      <c r="AC21" s="164" t="str">
        <f t="shared" si="0"/>
        <v>火</v>
      </c>
      <c r="AD21" s="164" t="str">
        <f t="shared" si="0"/>
        <v>水</v>
      </c>
      <c r="AE21" s="164" t="str">
        <f t="shared" si="0"/>
        <v>木</v>
      </c>
      <c r="AF21" s="165" t="str">
        <f t="shared" si="0"/>
        <v>金</v>
      </c>
      <c r="AG21" s="163" t="str">
        <f>IF(AG20=1,"日",IF(AG20=2,"月",IF(AG20=3,"火",IF(AG20=4,"水",IF(AG20=5,"木",IF(AG20=6,"金","土"))))))</f>
        <v>土</v>
      </c>
      <c r="AH21" s="164" t="str">
        <f t="shared" si="0"/>
        <v>日</v>
      </c>
      <c r="AI21" s="164" t="str">
        <f t="shared" si="0"/>
        <v>月</v>
      </c>
      <c r="AJ21" s="164" t="str">
        <f t="shared" si="0"/>
        <v>火</v>
      </c>
      <c r="AK21" s="164" t="str">
        <f t="shared" si="0"/>
        <v>水</v>
      </c>
      <c r="AL21" s="164" t="str">
        <f t="shared" si="0"/>
        <v>木</v>
      </c>
      <c r="AM21" s="165" t="str">
        <f t="shared" si="0"/>
        <v>金</v>
      </c>
      <c r="AN21" s="163" t="str">
        <f>IF(AN20=1,"日",IF(AN20=2,"月",IF(AN20=3,"火",IF(AN20=4,"水",IF(AN20=5,"木",IF(AN20=6,"金","土"))))))</f>
        <v>土</v>
      </c>
      <c r="AO21" s="164" t="str">
        <f t="shared" si="0"/>
        <v>日</v>
      </c>
      <c r="AP21" s="164" t="str">
        <f t="shared" si="0"/>
        <v>月</v>
      </c>
      <c r="AQ21" s="164" t="str">
        <f t="shared" si="0"/>
        <v>火</v>
      </c>
      <c r="AR21" s="164" t="str">
        <f t="shared" si="0"/>
        <v>水</v>
      </c>
      <c r="AS21" s="164" t="str">
        <f t="shared" si="0"/>
        <v>木</v>
      </c>
      <c r="AT21" s="165" t="str">
        <f t="shared" si="0"/>
        <v>金</v>
      </c>
      <c r="AU21" s="164" t="str">
        <f>IF(AU20=1,"日",IF(AU20=2,"月",IF(AU20=3,"火",IF(AU20=4,"水",IF(AU20=5,"木",IF(AU20=6,"金",IF(AU20=0,"","土")))))))</f>
        <v>土</v>
      </c>
      <c r="AV21" s="164" t="str">
        <f>IF(AV20=1,"日",IF(AV20=2,"月",IF(AV20=3,"火",IF(AV20=4,"水",IF(AV20=5,"木",IF(AV20=6,"金",IF(AV20=0,"","土")))))))</f>
        <v>日</v>
      </c>
      <c r="AW21" s="164" t="str">
        <f>IF(AW20=1,"日",IF(AW20=2,"月",IF(AW20=3,"火",IF(AW20=4,"水",IF(AW20=5,"木",IF(AW20=6,"金",IF(AW20=0,"","土")))))))</f>
        <v>月</v>
      </c>
      <c r="AX21" s="1291"/>
      <c r="AY21" s="1292"/>
      <c r="AZ21" s="1297"/>
      <c r="BA21" s="1298"/>
      <c r="BB21" s="1305"/>
      <c r="BC21" s="1306"/>
      <c r="BD21" s="1306"/>
      <c r="BE21" s="1306"/>
      <c r="BF21" s="1307"/>
    </row>
    <row r="22" spans="2:58" ht="20.25" customHeight="1" x14ac:dyDescent="0.2">
      <c r="B22" s="1259">
        <v>1</v>
      </c>
      <c r="C22" s="1261" t="s">
        <v>519</v>
      </c>
      <c r="D22" s="1262"/>
      <c r="E22" s="1263"/>
      <c r="F22" s="166"/>
      <c r="G22" s="1270" t="s">
        <v>513</v>
      </c>
      <c r="H22" s="1272" t="s">
        <v>514</v>
      </c>
      <c r="I22" s="1273"/>
      <c r="J22" s="1273"/>
      <c r="K22" s="1274"/>
      <c r="L22" s="1278" t="s">
        <v>515</v>
      </c>
      <c r="M22" s="1279"/>
      <c r="N22" s="1279"/>
      <c r="O22" s="1280"/>
      <c r="P22" s="1284" t="s">
        <v>708</v>
      </c>
      <c r="Q22" s="1285"/>
      <c r="R22" s="1286"/>
      <c r="S22" s="167" t="s">
        <v>709</v>
      </c>
      <c r="T22" s="168" t="s">
        <v>516</v>
      </c>
      <c r="U22" s="168"/>
      <c r="V22" s="168" t="s">
        <v>709</v>
      </c>
      <c r="W22" s="168" t="s">
        <v>709</v>
      </c>
      <c r="X22" s="168"/>
      <c r="Y22" s="169" t="s">
        <v>709</v>
      </c>
      <c r="Z22" s="167" t="s">
        <v>709</v>
      </c>
      <c r="AA22" s="168" t="s">
        <v>709</v>
      </c>
      <c r="AB22" s="168"/>
      <c r="AC22" s="168" t="s">
        <v>709</v>
      </c>
      <c r="AD22" s="168" t="s">
        <v>709</v>
      </c>
      <c r="AE22" s="168"/>
      <c r="AF22" s="169" t="s">
        <v>709</v>
      </c>
      <c r="AG22" s="167" t="s">
        <v>709</v>
      </c>
      <c r="AH22" s="168" t="s">
        <v>709</v>
      </c>
      <c r="AI22" s="168"/>
      <c r="AJ22" s="168" t="s">
        <v>709</v>
      </c>
      <c r="AK22" s="168" t="s">
        <v>709</v>
      </c>
      <c r="AL22" s="168"/>
      <c r="AM22" s="169" t="s">
        <v>709</v>
      </c>
      <c r="AN22" s="167" t="s">
        <v>709</v>
      </c>
      <c r="AO22" s="168" t="s">
        <v>709</v>
      </c>
      <c r="AP22" s="168"/>
      <c r="AQ22" s="168" t="s">
        <v>709</v>
      </c>
      <c r="AR22" s="168" t="s">
        <v>709</v>
      </c>
      <c r="AS22" s="168"/>
      <c r="AT22" s="169" t="s">
        <v>709</v>
      </c>
      <c r="AU22" s="167" t="s">
        <v>965</v>
      </c>
      <c r="AV22" s="168" t="s">
        <v>965</v>
      </c>
      <c r="AW22" s="168"/>
      <c r="AX22" s="1314"/>
      <c r="AY22" s="1315"/>
      <c r="AZ22" s="1316"/>
      <c r="BA22" s="1317"/>
      <c r="BB22" s="1318"/>
      <c r="BC22" s="1319"/>
      <c r="BD22" s="1319"/>
      <c r="BE22" s="1319"/>
      <c r="BF22" s="1320"/>
    </row>
    <row r="23" spans="2:58" ht="20.25" customHeight="1" x14ac:dyDescent="0.2">
      <c r="B23" s="1260"/>
      <c r="C23" s="1264"/>
      <c r="D23" s="1265"/>
      <c r="E23" s="1266"/>
      <c r="F23" s="170"/>
      <c r="G23" s="1271"/>
      <c r="H23" s="1275"/>
      <c r="I23" s="1276"/>
      <c r="J23" s="1276"/>
      <c r="K23" s="1277"/>
      <c r="L23" s="1281"/>
      <c r="M23" s="1282"/>
      <c r="N23" s="1282"/>
      <c r="O23" s="1283"/>
      <c r="P23" s="1327" t="s">
        <v>520</v>
      </c>
      <c r="Q23" s="1328"/>
      <c r="R23" s="1329"/>
      <c r="S23" s="171">
        <f>IF(S22="","",VLOOKUP(S22,'【記載例】シフト記号表（勤務時間帯）'!$C$6:$K$35,9,FALSE))</f>
        <v>8</v>
      </c>
      <c r="T23" s="172">
        <f>IF(T22="","",VLOOKUP(T22,'【記載例】シフト記号表（勤務時間帯）'!$C$6:$K$35,9,FALSE))</f>
        <v>8</v>
      </c>
      <c r="U23" s="172" t="str">
        <f>IF(U22="","",VLOOKUP(U22,'【記載例】シフト記号表（勤務時間帯）'!$C$6:$K$35,9,FALSE))</f>
        <v/>
      </c>
      <c r="V23" s="172">
        <f>IF(V22="","",VLOOKUP(V22,'【記載例】シフト記号表（勤務時間帯）'!$C$6:$K$35,9,FALSE))</f>
        <v>8</v>
      </c>
      <c r="W23" s="172">
        <f>IF(W22="","",VLOOKUP(W22,'【記載例】シフト記号表（勤務時間帯）'!$C$6:$K$35,9,FALSE))</f>
        <v>8</v>
      </c>
      <c r="X23" s="172" t="str">
        <f>IF(X22="","",VLOOKUP(X22,'【記載例】シフト記号表（勤務時間帯）'!$C$6:$K$35,9,FALSE))</f>
        <v/>
      </c>
      <c r="Y23" s="173">
        <f>IF(Y22="","",VLOOKUP(Y22,'【記載例】シフト記号表（勤務時間帯）'!$C$6:$K$35,9,FALSE))</f>
        <v>8</v>
      </c>
      <c r="Z23" s="171">
        <f>IF(Z22="","",VLOOKUP(Z22,'【記載例】シフト記号表（勤務時間帯）'!$C$6:$K$35,9,FALSE))</f>
        <v>8</v>
      </c>
      <c r="AA23" s="172">
        <f>IF(AA22="","",VLOOKUP(AA22,'【記載例】シフト記号表（勤務時間帯）'!$C$6:$K$35,9,FALSE))</f>
        <v>8</v>
      </c>
      <c r="AB23" s="172" t="str">
        <f>IF(AB22="","",VLOOKUP(AB22,'【記載例】シフト記号表（勤務時間帯）'!$C$6:$K$35,9,FALSE))</f>
        <v/>
      </c>
      <c r="AC23" s="172">
        <f>IF(AC22="","",VLOOKUP(AC22,'【記載例】シフト記号表（勤務時間帯）'!$C$6:$K$35,9,FALSE))</f>
        <v>8</v>
      </c>
      <c r="AD23" s="172">
        <f>IF(AD22="","",VLOOKUP(AD22,'【記載例】シフト記号表（勤務時間帯）'!$C$6:$K$35,9,FALSE))</f>
        <v>8</v>
      </c>
      <c r="AE23" s="172" t="str">
        <f>IF(AE22="","",VLOOKUP(AE22,'【記載例】シフト記号表（勤務時間帯）'!$C$6:$K$35,9,FALSE))</f>
        <v/>
      </c>
      <c r="AF23" s="173">
        <f>IF(AF22="","",VLOOKUP(AF22,'【記載例】シフト記号表（勤務時間帯）'!$C$6:$K$35,9,FALSE))</f>
        <v>8</v>
      </c>
      <c r="AG23" s="171">
        <f>IF(AG22="","",VLOOKUP(AG22,'【記載例】シフト記号表（勤務時間帯）'!$C$6:$K$35,9,FALSE))</f>
        <v>8</v>
      </c>
      <c r="AH23" s="172">
        <f>IF(AH22="","",VLOOKUP(AH22,'【記載例】シフト記号表（勤務時間帯）'!$C$6:$K$35,9,FALSE))</f>
        <v>8</v>
      </c>
      <c r="AI23" s="172" t="str">
        <f>IF(AI22="","",VLOOKUP(AI22,'【記載例】シフト記号表（勤務時間帯）'!$C$6:$K$35,9,FALSE))</f>
        <v/>
      </c>
      <c r="AJ23" s="172">
        <f>IF(AJ22="","",VLOOKUP(AJ22,'【記載例】シフト記号表（勤務時間帯）'!$C$6:$K$35,9,FALSE))</f>
        <v>8</v>
      </c>
      <c r="AK23" s="172">
        <f>IF(AK22="","",VLOOKUP(AK22,'【記載例】シフト記号表（勤務時間帯）'!$C$6:$K$35,9,FALSE))</f>
        <v>8</v>
      </c>
      <c r="AL23" s="172" t="str">
        <f>IF(AL22="","",VLOOKUP(AL22,'【記載例】シフト記号表（勤務時間帯）'!$C$6:$K$35,9,FALSE))</f>
        <v/>
      </c>
      <c r="AM23" s="173">
        <f>IF(AM22="","",VLOOKUP(AM22,'【記載例】シフト記号表（勤務時間帯）'!$C$6:$K$35,9,FALSE))</f>
        <v>8</v>
      </c>
      <c r="AN23" s="171">
        <f>IF(AN22="","",VLOOKUP(AN22,'【記載例】シフト記号表（勤務時間帯）'!$C$6:$K$35,9,FALSE))</f>
        <v>8</v>
      </c>
      <c r="AO23" s="172">
        <f>IF(AO22="","",VLOOKUP(AO22,'【記載例】シフト記号表（勤務時間帯）'!$C$6:$K$35,9,FALSE))</f>
        <v>8</v>
      </c>
      <c r="AP23" s="172" t="str">
        <f>IF(AP22="","",VLOOKUP(AP22,'【記載例】シフト記号表（勤務時間帯）'!$C$6:$K$35,9,FALSE))</f>
        <v/>
      </c>
      <c r="AQ23" s="172">
        <f>IF(AQ22="","",VLOOKUP(AQ22,'【記載例】シフト記号表（勤務時間帯）'!$C$6:$K$35,9,FALSE))</f>
        <v>8</v>
      </c>
      <c r="AR23" s="172">
        <f>IF(AR22="","",VLOOKUP(AR22,'【記載例】シフト記号表（勤務時間帯）'!$C$6:$K$35,9,FALSE))</f>
        <v>8</v>
      </c>
      <c r="AS23" s="172" t="str">
        <f>IF(AS22="","",VLOOKUP(AS22,'【記載例】シフト記号表（勤務時間帯）'!$C$6:$K$35,9,FALSE))</f>
        <v/>
      </c>
      <c r="AT23" s="173">
        <f>IF(AT22="","",VLOOKUP(AT22,'【記載例】シフト記号表（勤務時間帯）'!$C$6:$K$35,9,FALSE))</f>
        <v>8</v>
      </c>
      <c r="AU23" s="171">
        <f>IF(AU22="","",VLOOKUP(AU22,'【記載例】シフト記号表（勤務時間帯）'!$C$6:$K$35,9,FALSE))</f>
        <v>8</v>
      </c>
      <c r="AV23" s="172">
        <f>IF(AV22="","",VLOOKUP(AV22,'【記載例】シフト記号表（勤務時間帯）'!$C$6:$K$35,9,FALSE))</f>
        <v>8</v>
      </c>
      <c r="AW23" s="172" t="str">
        <f>IF(AW22="","",VLOOKUP(AW22,'【記載例】シフト記号表（勤務時間帯）'!$C$6:$K$35,9,FALSE))</f>
        <v/>
      </c>
      <c r="AX23" s="1330">
        <f>IF($BB$3="４週",SUM(S23:AT23),IF($BB$3="暦月",SUM(S23:AW23),""))</f>
        <v>176</v>
      </c>
      <c r="AY23" s="1331"/>
      <c r="AZ23" s="1332">
        <f>IF($BB$3="４週",AX23/4,IF($BB$3="暦月",【記載例】勤務形態一覧表!AX23/(【記載例】勤務形態一覧表!$BB$8/7),""))</f>
        <v>39.74</v>
      </c>
      <c r="BA23" s="1333"/>
      <c r="BB23" s="1321"/>
      <c r="BC23" s="1322"/>
      <c r="BD23" s="1322"/>
      <c r="BE23" s="1322"/>
      <c r="BF23" s="1323"/>
    </row>
    <row r="24" spans="2:58" ht="20.25" customHeight="1" x14ac:dyDescent="0.2">
      <c r="B24" s="1260"/>
      <c r="C24" s="1267"/>
      <c r="D24" s="1268"/>
      <c r="E24" s="1269"/>
      <c r="F24" s="174" t="str">
        <f>C22</f>
        <v>管理者</v>
      </c>
      <c r="G24" s="1271"/>
      <c r="H24" s="1275"/>
      <c r="I24" s="1276"/>
      <c r="J24" s="1276"/>
      <c r="K24" s="1277"/>
      <c r="L24" s="1281"/>
      <c r="M24" s="1282"/>
      <c r="N24" s="1282"/>
      <c r="O24" s="1283"/>
      <c r="P24" s="1334" t="s">
        <v>521</v>
      </c>
      <c r="Q24" s="1335"/>
      <c r="R24" s="1336"/>
      <c r="S24" s="175">
        <f>IF(S22="","",VLOOKUP(S22,'【記載例】シフト記号表（勤務時間帯）'!$C$6:$U$35,19,FALSE))</f>
        <v>7</v>
      </c>
      <c r="T24" s="176">
        <f>IF(T22="","",VLOOKUP(T22,'【記載例】シフト記号表（勤務時間帯）'!$C$6:$U$35,19,FALSE))</f>
        <v>7</v>
      </c>
      <c r="U24" s="176" t="str">
        <f>IF(U22="","",VLOOKUP(U22,'【記載例】シフト記号表（勤務時間帯）'!$C$6:$U$35,19,FALSE))</f>
        <v/>
      </c>
      <c r="V24" s="176">
        <f>IF(V22="","",VLOOKUP(V22,'【記載例】シフト記号表（勤務時間帯）'!$C$6:$U$35,19,FALSE))</f>
        <v>7</v>
      </c>
      <c r="W24" s="176">
        <f>IF(W22="","",VLOOKUP(W22,'【記載例】シフト記号表（勤務時間帯）'!$C$6:$U$35,19,FALSE))</f>
        <v>7</v>
      </c>
      <c r="X24" s="176" t="str">
        <f>IF(X22="","",VLOOKUP(X22,'【記載例】シフト記号表（勤務時間帯）'!$C$6:$U$35,19,FALSE))</f>
        <v/>
      </c>
      <c r="Y24" s="177">
        <f>IF(Y22="","",VLOOKUP(Y22,'【記載例】シフト記号表（勤務時間帯）'!$C$6:$U$35,19,FALSE))</f>
        <v>7</v>
      </c>
      <c r="Z24" s="175">
        <f>IF(Z22="","",VLOOKUP(Z22,'【記載例】シフト記号表（勤務時間帯）'!$C$6:$U$35,19,FALSE))</f>
        <v>7</v>
      </c>
      <c r="AA24" s="176">
        <f>IF(AA22="","",VLOOKUP(AA22,'【記載例】シフト記号表（勤務時間帯）'!$C$6:$U$35,19,FALSE))</f>
        <v>7</v>
      </c>
      <c r="AB24" s="176" t="str">
        <f>IF(AB22="","",VLOOKUP(AB22,'【記載例】シフト記号表（勤務時間帯）'!$C$6:$U$35,19,FALSE))</f>
        <v/>
      </c>
      <c r="AC24" s="176">
        <f>IF(AC22="","",VLOOKUP(AC22,'【記載例】シフト記号表（勤務時間帯）'!$C$6:$U$35,19,FALSE))</f>
        <v>7</v>
      </c>
      <c r="AD24" s="176">
        <f>IF(AD22="","",VLOOKUP(AD22,'【記載例】シフト記号表（勤務時間帯）'!$C$6:$U$35,19,FALSE))</f>
        <v>7</v>
      </c>
      <c r="AE24" s="176" t="str">
        <f>IF(AE22="","",VLOOKUP(AE22,'【記載例】シフト記号表（勤務時間帯）'!$C$6:$U$35,19,FALSE))</f>
        <v/>
      </c>
      <c r="AF24" s="177">
        <f>IF(AF22="","",VLOOKUP(AF22,'【記載例】シフト記号表（勤務時間帯）'!$C$6:$U$35,19,FALSE))</f>
        <v>7</v>
      </c>
      <c r="AG24" s="175">
        <f>IF(AG22="","",VLOOKUP(AG22,'【記載例】シフト記号表（勤務時間帯）'!$C$6:$U$35,19,FALSE))</f>
        <v>7</v>
      </c>
      <c r="AH24" s="176">
        <f>IF(AH22="","",VLOOKUP(AH22,'【記載例】シフト記号表（勤務時間帯）'!$C$6:$U$35,19,FALSE))</f>
        <v>7</v>
      </c>
      <c r="AI24" s="176" t="str">
        <f>IF(AI22="","",VLOOKUP(AI22,'【記載例】シフト記号表（勤務時間帯）'!$C$6:$U$35,19,FALSE))</f>
        <v/>
      </c>
      <c r="AJ24" s="176">
        <f>IF(AJ22="","",VLOOKUP(AJ22,'【記載例】シフト記号表（勤務時間帯）'!$C$6:$U$35,19,FALSE))</f>
        <v>7</v>
      </c>
      <c r="AK24" s="176">
        <f>IF(AK22="","",VLOOKUP(AK22,'【記載例】シフト記号表（勤務時間帯）'!$C$6:$U$35,19,FALSE))</f>
        <v>7</v>
      </c>
      <c r="AL24" s="176" t="str">
        <f>IF(AL22="","",VLOOKUP(AL22,'【記載例】シフト記号表（勤務時間帯）'!$C$6:$U$35,19,FALSE))</f>
        <v/>
      </c>
      <c r="AM24" s="177">
        <f>IF(AM22="","",VLOOKUP(AM22,'【記載例】シフト記号表（勤務時間帯）'!$C$6:$U$35,19,FALSE))</f>
        <v>7</v>
      </c>
      <c r="AN24" s="175">
        <f>IF(AN22="","",VLOOKUP(AN22,'【記載例】シフト記号表（勤務時間帯）'!$C$6:$U$35,19,FALSE))</f>
        <v>7</v>
      </c>
      <c r="AO24" s="176">
        <f>IF(AO22="","",VLOOKUP(AO22,'【記載例】シフト記号表（勤務時間帯）'!$C$6:$U$35,19,FALSE))</f>
        <v>7</v>
      </c>
      <c r="AP24" s="176" t="str">
        <f>IF(AP22="","",VLOOKUP(AP22,'【記載例】シフト記号表（勤務時間帯）'!$C$6:$U$35,19,FALSE))</f>
        <v/>
      </c>
      <c r="AQ24" s="176">
        <f>IF(AQ22="","",VLOOKUP(AQ22,'【記載例】シフト記号表（勤務時間帯）'!$C$6:$U$35,19,FALSE))</f>
        <v>7</v>
      </c>
      <c r="AR24" s="176">
        <f>IF(AR22="","",VLOOKUP(AR22,'【記載例】シフト記号表（勤務時間帯）'!$C$6:$U$35,19,FALSE))</f>
        <v>7</v>
      </c>
      <c r="AS24" s="176" t="str">
        <f>IF(AS22="","",VLOOKUP(AS22,'【記載例】シフト記号表（勤務時間帯）'!$C$6:$U$35,19,FALSE))</f>
        <v/>
      </c>
      <c r="AT24" s="177">
        <f>IF(AT22="","",VLOOKUP(AT22,'【記載例】シフト記号表（勤務時間帯）'!$C$6:$U$35,19,FALSE))</f>
        <v>7</v>
      </c>
      <c r="AU24" s="175">
        <f>IF(AU22="","",VLOOKUP(AU22,'【記載例】シフト記号表（勤務時間帯）'!$C$6:$U$35,19,FALSE))</f>
        <v>7</v>
      </c>
      <c r="AV24" s="176">
        <f>IF(AV22="","",VLOOKUP(AV22,'【記載例】シフト記号表（勤務時間帯）'!$C$6:$U$35,19,FALSE))</f>
        <v>7</v>
      </c>
      <c r="AW24" s="176" t="str">
        <f>IF(AW22="","",VLOOKUP(AW22,'【記載例】シフト記号表（勤務時間帯）'!$C$6:$U$35,19,FALSE))</f>
        <v/>
      </c>
      <c r="AX24" s="1337">
        <f>IF($BB$3="４週",SUM(S24:AT24),IF($BB$3="暦月",SUM(S24:AW24),""))</f>
        <v>154</v>
      </c>
      <c r="AY24" s="1338"/>
      <c r="AZ24" s="1339">
        <f>IF($BB$3="４週",AX24/4,IF($BB$3="暦月",【記載例】勤務形態一覧表!AX24/(【記載例】勤務形態一覧表!$BB$8/7),""))</f>
        <v>34.770000000000003</v>
      </c>
      <c r="BA24" s="1340"/>
      <c r="BB24" s="1324"/>
      <c r="BC24" s="1325"/>
      <c r="BD24" s="1325"/>
      <c r="BE24" s="1325"/>
      <c r="BF24" s="1326"/>
    </row>
    <row r="25" spans="2:58" ht="20.25" customHeight="1" x14ac:dyDescent="0.2">
      <c r="B25" s="1260">
        <f>B22+1</f>
        <v>2</v>
      </c>
      <c r="C25" s="1341" t="s">
        <v>524</v>
      </c>
      <c r="D25" s="1342"/>
      <c r="E25" s="1343"/>
      <c r="F25" s="178"/>
      <c r="G25" s="1344" t="s">
        <v>513</v>
      </c>
      <c r="H25" s="1346" t="s">
        <v>692</v>
      </c>
      <c r="I25" s="1276"/>
      <c r="J25" s="1276"/>
      <c r="K25" s="1277"/>
      <c r="L25" s="1347" t="s">
        <v>523</v>
      </c>
      <c r="M25" s="1348"/>
      <c r="N25" s="1348"/>
      <c r="O25" s="1349"/>
      <c r="P25" s="1353" t="s">
        <v>535</v>
      </c>
      <c r="Q25" s="1354"/>
      <c r="R25" s="1355"/>
      <c r="S25" s="167"/>
      <c r="T25" s="168" t="s">
        <v>518</v>
      </c>
      <c r="U25" s="168" t="s">
        <v>518</v>
      </c>
      <c r="V25" s="168" t="s">
        <v>518</v>
      </c>
      <c r="W25" s="168" t="s">
        <v>518</v>
      </c>
      <c r="X25" s="168" t="s">
        <v>518</v>
      </c>
      <c r="Y25" s="169"/>
      <c r="Z25" s="167"/>
      <c r="AA25" s="168" t="s">
        <v>518</v>
      </c>
      <c r="AB25" s="168" t="s">
        <v>518</v>
      </c>
      <c r="AC25" s="168" t="s">
        <v>518</v>
      </c>
      <c r="AD25" s="168" t="s">
        <v>518</v>
      </c>
      <c r="AE25" s="168" t="s">
        <v>518</v>
      </c>
      <c r="AF25" s="169"/>
      <c r="AG25" s="167"/>
      <c r="AH25" s="168" t="s">
        <v>518</v>
      </c>
      <c r="AI25" s="168" t="s">
        <v>518</v>
      </c>
      <c r="AJ25" s="168" t="s">
        <v>518</v>
      </c>
      <c r="AK25" s="168" t="s">
        <v>518</v>
      </c>
      <c r="AL25" s="168" t="s">
        <v>518</v>
      </c>
      <c r="AM25" s="169"/>
      <c r="AN25" s="167"/>
      <c r="AO25" s="168" t="s">
        <v>518</v>
      </c>
      <c r="AP25" s="168" t="s">
        <v>518</v>
      </c>
      <c r="AQ25" s="168" t="s">
        <v>518</v>
      </c>
      <c r="AR25" s="168" t="s">
        <v>518</v>
      </c>
      <c r="AS25" s="168" t="s">
        <v>518</v>
      </c>
      <c r="AT25" s="169"/>
      <c r="AU25" s="167"/>
      <c r="AV25" s="168" t="s">
        <v>965</v>
      </c>
      <c r="AW25" s="168"/>
      <c r="AX25" s="1356"/>
      <c r="AY25" s="1357"/>
      <c r="AZ25" s="1358"/>
      <c r="BA25" s="1359"/>
      <c r="BB25" s="1360"/>
      <c r="BC25" s="1361"/>
      <c r="BD25" s="1361"/>
      <c r="BE25" s="1361"/>
      <c r="BF25" s="1362"/>
    </row>
    <row r="26" spans="2:58" ht="20.25" customHeight="1" x14ac:dyDescent="0.2">
      <c r="B26" s="1260"/>
      <c r="C26" s="1264"/>
      <c r="D26" s="1265"/>
      <c r="E26" s="1266"/>
      <c r="F26" s="170"/>
      <c r="G26" s="1271"/>
      <c r="H26" s="1275"/>
      <c r="I26" s="1276"/>
      <c r="J26" s="1276"/>
      <c r="K26" s="1277"/>
      <c r="L26" s="1281"/>
      <c r="M26" s="1282"/>
      <c r="N26" s="1282"/>
      <c r="O26" s="1283"/>
      <c r="P26" s="1327" t="s">
        <v>520</v>
      </c>
      <c r="Q26" s="1328"/>
      <c r="R26" s="1329"/>
      <c r="S26" s="171" t="str">
        <f>IF(S25="","",VLOOKUP(S25,'【記載例】シフト記号表（勤務時間帯）'!$C$6:$K$35,9,FALSE))</f>
        <v/>
      </c>
      <c r="T26" s="172">
        <f>IF(T25="","",VLOOKUP(T25,'【記載例】シフト記号表（勤務時間帯）'!$C$6:$K$35,9,FALSE))</f>
        <v>8</v>
      </c>
      <c r="U26" s="172">
        <f>IF(U25="","",VLOOKUP(U25,'【記載例】シフト記号表（勤務時間帯）'!$C$6:$K$35,9,FALSE))</f>
        <v>8</v>
      </c>
      <c r="V26" s="172">
        <f>IF(V25="","",VLOOKUP(V25,'【記載例】シフト記号表（勤務時間帯）'!$C$6:$K$35,9,FALSE))</f>
        <v>8</v>
      </c>
      <c r="W26" s="172">
        <f>IF(W25="","",VLOOKUP(W25,'【記載例】シフト記号表（勤務時間帯）'!$C$6:$K$35,9,FALSE))</f>
        <v>8</v>
      </c>
      <c r="X26" s="172">
        <f>IF(X25="","",VLOOKUP(X25,'【記載例】シフト記号表（勤務時間帯）'!$C$6:$K$35,9,FALSE))</f>
        <v>8</v>
      </c>
      <c r="Y26" s="173" t="str">
        <f>IF(Y25="","",VLOOKUP(Y25,'【記載例】シフト記号表（勤務時間帯）'!$C$6:$K$35,9,FALSE))</f>
        <v/>
      </c>
      <c r="Z26" s="171" t="str">
        <f>IF(Z25="","",VLOOKUP(Z25,'【記載例】シフト記号表（勤務時間帯）'!$C$6:$K$35,9,FALSE))</f>
        <v/>
      </c>
      <c r="AA26" s="172">
        <f>IF(AA25="","",VLOOKUP(AA25,'【記載例】シフト記号表（勤務時間帯）'!$C$6:$K$35,9,FALSE))</f>
        <v>8</v>
      </c>
      <c r="AB26" s="172">
        <f>IF(AB25="","",VLOOKUP(AB25,'【記載例】シフト記号表（勤務時間帯）'!$C$6:$K$35,9,FALSE))</f>
        <v>8</v>
      </c>
      <c r="AC26" s="172">
        <f>IF(AC25="","",VLOOKUP(AC25,'【記載例】シフト記号表（勤務時間帯）'!$C$6:$K$35,9,FALSE))</f>
        <v>8</v>
      </c>
      <c r="AD26" s="172">
        <f>IF(AD25="","",VLOOKUP(AD25,'【記載例】シフト記号表（勤務時間帯）'!$C$6:$K$35,9,FALSE))</f>
        <v>8</v>
      </c>
      <c r="AE26" s="172">
        <f>IF(AE25="","",VLOOKUP(AE25,'【記載例】シフト記号表（勤務時間帯）'!$C$6:$K$35,9,FALSE))</f>
        <v>8</v>
      </c>
      <c r="AF26" s="173" t="str">
        <f>IF(AF25="","",VLOOKUP(AF25,'【記載例】シフト記号表（勤務時間帯）'!$C$6:$K$35,9,FALSE))</f>
        <v/>
      </c>
      <c r="AG26" s="171" t="str">
        <f>IF(AG25="","",VLOOKUP(AG25,'【記載例】シフト記号表（勤務時間帯）'!$C$6:$K$35,9,FALSE))</f>
        <v/>
      </c>
      <c r="AH26" s="172">
        <f>IF(AH25="","",VLOOKUP(AH25,'【記載例】シフト記号表（勤務時間帯）'!$C$6:$K$35,9,FALSE))</f>
        <v>8</v>
      </c>
      <c r="AI26" s="172">
        <f>IF(AI25="","",VLOOKUP(AI25,'【記載例】シフト記号表（勤務時間帯）'!$C$6:$K$35,9,FALSE))</f>
        <v>8</v>
      </c>
      <c r="AJ26" s="172">
        <f>IF(AJ25="","",VLOOKUP(AJ25,'【記載例】シフト記号表（勤務時間帯）'!$C$6:$K$35,9,FALSE))</f>
        <v>8</v>
      </c>
      <c r="AK26" s="172">
        <f>IF(AK25="","",VLOOKUP(AK25,'【記載例】シフト記号表（勤務時間帯）'!$C$6:$K$35,9,FALSE))</f>
        <v>8</v>
      </c>
      <c r="AL26" s="172">
        <f>IF(AL25="","",VLOOKUP(AL25,'【記載例】シフト記号表（勤務時間帯）'!$C$6:$K$35,9,FALSE))</f>
        <v>8</v>
      </c>
      <c r="AM26" s="173" t="str">
        <f>IF(AM25="","",VLOOKUP(AM25,'【記載例】シフト記号表（勤務時間帯）'!$C$6:$K$35,9,FALSE))</f>
        <v/>
      </c>
      <c r="AN26" s="171" t="str">
        <f>IF(AN25="","",VLOOKUP(AN25,'【記載例】シフト記号表（勤務時間帯）'!$C$6:$K$35,9,FALSE))</f>
        <v/>
      </c>
      <c r="AO26" s="172">
        <f>IF(AO25="","",VLOOKUP(AO25,'【記載例】シフト記号表（勤務時間帯）'!$C$6:$K$35,9,FALSE))</f>
        <v>8</v>
      </c>
      <c r="AP26" s="172">
        <f>IF(AP25="","",VLOOKUP(AP25,'【記載例】シフト記号表（勤務時間帯）'!$C$6:$K$35,9,FALSE))</f>
        <v>8</v>
      </c>
      <c r="AQ26" s="172">
        <f>IF(AQ25="","",VLOOKUP(AQ25,'【記載例】シフト記号表（勤務時間帯）'!$C$6:$K$35,9,FALSE))</f>
        <v>8</v>
      </c>
      <c r="AR26" s="172">
        <f>IF(AR25="","",VLOOKUP(AR25,'【記載例】シフト記号表（勤務時間帯）'!$C$6:$K$35,9,FALSE))</f>
        <v>8</v>
      </c>
      <c r="AS26" s="172">
        <f>IF(AS25="","",VLOOKUP(AS25,'【記載例】シフト記号表（勤務時間帯）'!$C$6:$K$35,9,FALSE))</f>
        <v>8</v>
      </c>
      <c r="AT26" s="173" t="str">
        <f>IF(AT25="","",VLOOKUP(AT25,'【記載例】シフト記号表（勤務時間帯）'!$C$6:$K$35,9,FALSE))</f>
        <v/>
      </c>
      <c r="AU26" s="171" t="str">
        <f>IF(AU25="","",VLOOKUP(AU25,'【記載例】シフト記号表（勤務時間帯）'!$C$6:$K$35,9,FALSE))</f>
        <v/>
      </c>
      <c r="AV26" s="172">
        <f>IF(AV25="","",VLOOKUP(AV25,'【記載例】シフト記号表（勤務時間帯）'!$C$6:$K$35,9,FALSE))</f>
        <v>8</v>
      </c>
      <c r="AW26" s="172" t="str">
        <f>IF(AW25="","",VLOOKUP(AW25,'【記載例】シフト記号表（勤務時間帯）'!$C$6:$K$35,9,FALSE))</f>
        <v/>
      </c>
      <c r="AX26" s="1330">
        <f>IF($BB$3="４週",SUM(S26:AT26),IF($BB$3="暦月",SUM(S26:AW26),""))</f>
        <v>168</v>
      </c>
      <c r="AY26" s="1331"/>
      <c r="AZ26" s="1332">
        <f>IF($BB$3="４週",AX26/4,IF($BB$3="暦月",【記載例】勤務形態一覧表!AX26/(【記載例】勤務形態一覧表!$BB$8/7),""))</f>
        <v>37.94</v>
      </c>
      <c r="BA26" s="1333"/>
      <c r="BB26" s="1321"/>
      <c r="BC26" s="1322"/>
      <c r="BD26" s="1322"/>
      <c r="BE26" s="1322"/>
      <c r="BF26" s="1323"/>
    </row>
    <row r="27" spans="2:58" ht="20.25" customHeight="1" x14ac:dyDescent="0.2">
      <c r="B27" s="1260"/>
      <c r="C27" s="1267"/>
      <c r="D27" s="1268"/>
      <c r="E27" s="1269"/>
      <c r="F27" s="170" t="str">
        <f>C25</f>
        <v>生活相談員</v>
      </c>
      <c r="G27" s="1345"/>
      <c r="H27" s="1275"/>
      <c r="I27" s="1276"/>
      <c r="J27" s="1276"/>
      <c r="K27" s="1277"/>
      <c r="L27" s="1350"/>
      <c r="M27" s="1351"/>
      <c r="N27" s="1351"/>
      <c r="O27" s="1352"/>
      <c r="P27" s="1334" t="s">
        <v>521</v>
      </c>
      <c r="Q27" s="1335"/>
      <c r="R27" s="1336"/>
      <c r="S27" s="175" t="str">
        <f>IF(S25="","",VLOOKUP(S25,'【記載例】シフト記号表（勤務時間帯）'!$C$6:$U$35,19,FALSE))</f>
        <v/>
      </c>
      <c r="T27" s="176">
        <f>IF(T25="","",VLOOKUP(T25,'【記載例】シフト記号表（勤務時間帯）'!$C$6:$U$35,19,FALSE))</f>
        <v>7</v>
      </c>
      <c r="U27" s="176">
        <f>IF(U25="","",VLOOKUP(U25,'【記載例】シフト記号表（勤務時間帯）'!$C$6:$U$35,19,FALSE))</f>
        <v>7</v>
      </c>
      <c r="V27" s="176">
        <f>IF(V25="","",VLOOKUP(V25,'【記載例】シフト記号表（勤務時間帯）'!$C$6:$U$35,19,FALSE))</f>
        <v>7</v>
      </c>
      <c r="W27" s="176">
        <f>IF(W25="","",VLOOKUP(W25,'【記載例】シフト記号表（勤務時間帯）'!$C$6:$U$35,19,FALSE))</f>
        <v>7</v>
      </c>
      <c r="X27" s="176">
        <f>IF(X25="","",VLOOKUP(X25,'【記載例】シフト記号表（勤務時間帯）'!$C$6:$U$35,19,FALSE))</f>
        <v>7</v>
      </c>
      <c r="Y27" s="177" t="str">
        <f>IF(Y25="","",VLOOKUP(Y25,'【記載例】シフト記号表（勤務時間帯）'!$C$6:$U$35,19,FALSE))</f>
        <v/>
      </c>
      <c r="Z27" s="175" t="str">
        <f>IF(Z25="","",VLOOKUP(Z25,'【記載例】シフト記号表（勤務時間帯）'!$C$6:$U$35,19,FALSE))</f>
        <v/>
      </c>
      <c r="AA27" s="176">
        <f>IF(AA25="","",VLOOKUP(AA25,'【記載例】シフト記号表（勤務時間帯）'!$C$6:$U$35,19,FALSE))</f>
        <v>7</v>
      </c>
      <c r="AB27" s="176">
        <f>IF(AB25="","",VLOOKUP(AB25,'【記載例】シフト記号表（勤務時間帯）'!$C$6:$U$35,19,FALSE))</f>
        <v>7</v>
      </c>
      <c r="AC27" s="176">
        <f>IF(AC25="","",VLOOKUP(AC25,'【記載例】シフト記号表（勤務時間帯）'!$C$6:$U$35,19,FALSE))</f>
        <v>7</v>
      </c>
      <c r="AD27" s="176">
        <f>IF(AD25="","",VLOOKUP(AD25,'【記載例】シフト記号表（勤務時間帯）'!$C$6:$U$35,19,FALSE))</f>
        <v>7</v>
      </c>
      <c r="AE27" s="176">
        <f>IF(AE25="","",VLOOKUP(AE25,'【記載例】シフト記号表（勤務時間帯）'!$C$6:$U$35,19,FALSE))</f>
        <v>7</v>
      </c>
      <c r="AF27" s="177" t="str">
        <f>IF(AF25="","",VLOOKUP(AF25,'【記載例】シフト記号表（勤務時間帯）'!$C$6:$U$35,19,FALSE))</f>
        <v/>
      </c>
      <c r="AG27" s="175" t="str">
        <f>IF(AG25="","",VLOOKUP(AG25,'【記載例】シフト記号表（勤務時間帯）'!$C$6:$U$35,19,FALSE))</f>
        <v/>
      </c>
      <c r="AH27" s="176">
        <f>IF(AH25="","",VLOOKUP(AH25,'【記載例】シフト記号表（勤務時間帯）'!$C$6:$U$35,19,FALSE))</f>
        <v>7</v>
      </c>
      <c r="AI27" s="176">
        <f>IF(AI25="","",VLOOKUP(AI25,'【記載例】シフト記号表（勤務時間帯）'!$C$6:$U$35,19,FALSE))</f>
        <v>7</v>
      </c>
      <c r="AJ27" s="176">
        <f>IF(AJ25="","",VLOOKUP(AJ25,'【記載例】シフト記号表（勤務時間帯）'!$C$6:$U$35,19,FALSE))</f>
        <v>7</v>
      </c>
      <c r="AK27" s="176">
        <f>IF(AK25="","",VLOOKUP(AK25,'【記載例】シフト記号表（勤務時間帯）'!$C$6:$U$35,19,FALSE))</f>
        <v>7</v>
      </c>
      <c r="AL27" s="176">
        <f>IF(AL25="","",VLOOKUP(AL25,'【記載例】シフト記号表（勤務時間帯）'!$C$6:$U$35,19,FALSE))</f>
        <v>7</v>
      </c>
      <c r="AM27" s="177" t="str">
        <f>IF(AM25="","",VLOOKUP(AM25,'【記載例】シフト記号表（勤務時間帯）'!$C$6:$U$35,19,FALSE))</f>
        <v/>
      </c>
      <c r="AN27" s="175" t="str">
        <f>IF(AN25="","",VLOOKUP(AN25,'【記載例】シフト記号表（勤務時間帯）'!$C$6:$U$35,19,FALSE))</f>
        <v/>
      </c>
      <c r="AO27" s="176">
        <f>IF(AO25="","",VLOOKUP(AO25,'【記載例】シフト記号表（勤務時間帯）'!$C$6:$U$35,19,FALSE))</f>
        <v>7</v>
      </c>
      <c r="AP27" s="176">
        <f>IF(AP25="","",VLOOKUP(AP25,'【記載例】シフト記号表（勤務時間帯）'!$C$6:$U$35,19,FALSE))</f>
        <v>7</v>
      </c>
      <c r="AQ27" s="176">
        <f>IF(AQ25="","",VLOOKUP(AQ25,'【記載例】シフト記号表（勤務時間帯）'!$C$6:$U$35,19,FALSE))</f>
        <v>7</v>
      </c>
      <c r="AR27" s="176">
        <f>IF(AR25="","",VLOOKUP(AR25,'【記載例】シフト記号表（勤務時間帯）'!$C$6:$U$35,19,FALSE))</f>
        <v>7</v>
      </c>
      <c r="AS27" s="176">
        <f>IF(AS25="","",VLOOKUP(AS25,'【記載例】シフト記号表（勤務時間帯）'!$C$6:$U$35,19,FALSE))</f>
        <v>7</v>
      </c>
      <c r="AT27" s="177" t="str">
        <f>IF(AT25="","",VLOOKUP(AT25,'【記載例】シフト記号表（勤務時間帯）'!$C$6:$U$35,19,FALSE))</f>
        <v/>
      </c>
      <c r="AU27" s="175" t="str">
        <f>IF(AU25="","",VLOOKUP(AU25,'【記載例】シフト記号表（勤務時間帯）'!$C$6:$U$35,19,FALSE))</f>
        <v/>
      </c>
      <c r="AV27" s="176">
        <f>IF(AV25="","",VLOOKUP(AV25,'【記載例】シフト記号表（勤務時間帯）'!$C$6:$U$35,19,FALSE))</f>
        <v>7</v>
      </c>
      <c r="AW27" s="176" t="str">
        <f>IF(AW25="","",VLOOKUP(AW25,'【記載例】シフト記号表（勤務時間帯）'!$C$6:$U$35,19,FALSE))</f>
        <v/>
      </c>
      <c r="AX27" s="1337">
        <f>IF($BB$3="４週",SUM(S27:AT27),IF($BB$3="暦月",SUM(S27:AW27),""))</f>
        <v>147</v>
      </c>
      <c r="AY27" s="1338"/>
      <c r="AZ27" s="1339">
        <f>IF($BB$3="４週",AX27/4,IF($BB$3="暦月",【記載例】勤務形態一覧表!AX27/(【記載例】勤務形態一覧表!$BB$8/7),""))</f>
        <v>33.19</v>
      </c>
      <c r="BA27" s="1340"/>
      <c r="BB27" s="1324"/>
      <c r="BC27" s="1325"/>
      <c r="BD27" s="1325"/>
      <c r="BE27" s="1325"/>
      <c r="BF27" s="1326"/>
    </row>
    <row r="28" spans="2:58" ht="20.25" customHeight="1" x14ac:dyDescent="0.2">
      <c r="B28" s="1260">
        <f>B25+1</f>
        <v>3</v>
      </c>
      <c r="C28" s="1363" t="s">
        <v>524</v>
      </c>
      <c r="D28" s="1364"/>
      <c r="E28" s="1365"/>
      <c r="F28" s="178"/>
      <c r="G28" s="1344" t="s">
        <v>525</v>
      </c>
      <c r="H28" s="1346" t="s">
        <v>692</v>
      </c>
      <c r="I28" s="1276"/>
      <c r="J28" s="1276"/>
      <c r="K28" s="1277"/>
      <c r="L28" s="1347" t="s">
        <v>526</v>
      </c>
      <c r="M28" s="1348"/>
      <c r="N28" s="1348"/>
      <c r="O28" s="1349"/>
      <c r="P28" s="1353" t="s">
        <v>710</v>
      </c>
      <c r="Q28" s="1354"/>
      <c r="R28" s="1355"/>
      <c r="S28" s="167" t="s">
        <v>518</v>
      </c>
      <c r="T28" s="168"/>
      <c r="U28" s="168"/>
      <c r="V28" s="168"/>
      <c r="W28" s="168"/>
      <c r="X28" s="168"/>
      <c r="Y28" s="169" t="s">
        <v>711</v>
      </c>
      <c r="Z28" s="167" t="s">
        <v>711</v>
      </c>
      <c r="AA28" s="168"/>
      <c r="AB28" s="168"/>
      <c r="AC28" s="168"/>
      <c r="AD28" s="168"/>
      <c r="AE28" s="168"/>
      <c r="AF28" s="169" t="s">
        <v>711</v>
      </c>
      <c r="AG28" s="167" t="s">
        <v>518</v>
      </c>
      <c r="AH28" s="168"/>
      <c r="AI28" s="168"/>
      <c r="AJ28" s="168"/>
      <c r="AK28" s="168"/>
      <c r="AL28" s="168"/>
      <c r="AM28" s="169" t="s">
        <v>711</v>
      </c>
      <c r="AN28" s="167" t="s">
        <v>518</v>
      </c>
      <c r="AO28" s="168"/>
      <c r="AP28" s="168"/>
      <c r="AQ28" s="168"/>
      <c r="AR28" s="168"/>
      <c r="AS28" s="168"/>
      <c r="AT28" s="169" t="s">
        <v>518</v>
      </c>
      <c r="AU28" s="167" t="s">
        <v>965</v>
      </c>
      <c r="AV28" s="168"/>
      <c r="AW28" s="168"/>
      <c r="AX28" s="1356"/>
      <c r="AY28" s="1357"/>
      <c r="AZ28" s="1358"/>
      <c r="BA28" s="1359"/>
      <c r="BB28" s="1360" t="s">
        <v>527</v>
      </c>
      <c r="BC28" s="1361"/>
      <c r="BD28" s="1361"/>
      <c r="BE28" s="1361"/>
      <c r="BF28" s="1362"/>
    </row>
    <row r="29" spans="2:58" ht="20.25" customHeight="1" x14ac:dyDescent="0.2">
      <c r="B29" s="1260"/>
      <c r="C29" s="1366"/>
      <c r="D29" s="1367"/>
      <c r="E29" s="1368"/>
      <c r="F29" s="170"/>
      <c r="G29" s="1271"/>
      <c r="H29" s="1275"/>
      <c r="I29" s="1276"/>
      <c r="J29" s="1276"/>
      <c r="K29" s="1277"/>
      <c r="L29" s="1281"/>
      <c r="M29" s="1282"/>
      <c r="N29" s="1282"/>
      <c r="O29" s="1283"/>
      <c r="P29" s="1327" t="s">
        <v>520</v>
      </c>
      <c r="Q29" s="1328"/>
      <c r="R29" s="1329"/>
      <c r="S29" s="171">
        <f>IF(S28="","",VLOOKUP(S28,'【記載例】シフト記号表（勤務時間帯）'!$C$6:$K$35,9,FALSE))</f>
        <v>8</v>
      </c>
      <c r="T29" s="172" t="str">
        <f>IF(T28="","",VLOOKUP(T28,'【記載例】シフト記号表（勤務時間帯）'!$C$6:$K$35,9,FALSE))</f>
        <v/>
      </c>
      <c r="U29" s="172" t="str">
        <f>IF(U28="","",VLOOKUP(U28,'【記載例】シフト記号表（勤務時間帯）'!$C$6:$K$35,9,FALSE))</f>
        <v/>
      </c>
      <c r="V29" s="172" t="str">
        <f>IF(V28="","",VLOOKUP(V28,'【記載例】シフト記号表（勤務時間帯）'!$C$6:$K$35,9,FALSE))</f>
        <v/>
      </c>
      <c r="W29" s="172" t="str">
        <f>IF(W28="","",VLOOKUP(W28,'【記載例】シフト記号表（勤務時間帯）'!$C$6:$K$35,9,FALSE))</f>
        <v/>
      </c>
      <c r="X29" s="172" t="str">
        <f>IF(X28="","",VLOOKUP(X28,'【記載例】シフト記号表（勤務時間帯）'!$C$6:$K$35,9,FALSE))</f>
        <v/>
      </c>
      <c r="Y29" s="173">
        <f>IF(Y28="","",VLOOKUP(Y28,'【記載例】シフト記号表（勤務時間帯）'!$C$6:$K$35,9,FALSE))</f>
        <v>8</v>
      </c>
      <c r="Z29" s="171">
        <f>IF(Z28="","",VLOOKUP(Z28,'【記載例】シフト記号表（勤務時間帯）'!$C$6:$K$35,9,FALSE))</f>
        <v>8</v>
      </c>
      <c r="AA29" s="172" t="str">
        <f>IF(AA28="","",VLOOKUP(AA28,'【記載例】シフト記号表（勤務時間帯）'!$C$6:$K$35,9,FALSE))</f>
        <v/>
      </c>
      <c r="AB29" s="172" t="str">
        <f>IF(AB28="","",VLOOKUP(AB28,'【記載例】シフト記号表（勤務時間帯）'!$C$6:$K$35,9,FALSE))</f>
        <v/>
      </c>
      <c r="AC29" s="172" t="str">
        <f>IF(AC28="","",VLOOKUP(AC28,'【記載例】シフト記号表（勤務時間帯）'!$C$6:$K$35,9,FALSE))</f>
        <v/>
      </c>
      <c r="AD29" s="172" t="str">
        <f>IF(AD28="","",VLOOKUP(AD28,'【記載例】シフト記号表（勤務時間帯）'!$C$6:$K$35,9,FALSE))</f>
        <v/>
      </c>
      <c r="AE29" s="172" t="str">
        <f>IF(AE28="","",VLOOKUP(AE28,'【記載例】シフト記号表（勤務時間帯）'!$C$6:$K$35,9,FALSE))</f>
        <v/>
      </c>
      <c r="AF29" s="173">
        <f>IF(AF28="","",VLOOKUP(AF28,'【記載例】シフト記号表（勤務時間帯）'!$C$6:$K$35,9,FALSE))</f>
        <v>8</v>
      </c>
      <c r="AG29" s="171">
        <f>IF(AG28="","",VLOOKUP(AG28,'【記載例】シフト記号表（勤務時間帯）'!$C$6:$K$35,9,FALSE))</f>
        <v>8</v>
      </c>
      <c r="AH29" s="172" t="str">
        <f>IF(AH28="","",VLOOKUP(AH28,'【記載例】シフト記号表（勤務時間帯）'!$C$6:$K$35,9,FALSE))</f>
        <v/>
      </c>
      <c r="AI29" s="172" t="str">
        <f>IF(AI28="","",VLOOKUP(AI28,'【記載例】シフト記号表（勤務時間帯）'!$C$6:$K$35,9,FALSE))</f>
        <v/>
      </c>
      <c r="AJ29" s="172" t="str">
        <f>IF(AJ28="","",VLOOKUP(AJ28,'【記載例】シフト記号表（勤務時間帯）'!$C$6:$K$35,9,FALSE))</f>
        <v/>
      </c>
      <c r="AK29" s="172" t="str">
        <f>IF(AK28="","",VLOOKUP(AK28,'【記載例】シフト記号表（勤務時間帯）'!$C$6:$K$35,9,FALSE))</f>
        <v/>
      </c>
      <c r="AL29" s="172" t="str">
        <f>IF(AL28="","",VLOOKUP(AL28,'【記載例】シフト記号表（勤務時間帯）'!$C$6:$K$35,9,FALSE))</f>
        <v/>
      </c>
      <c r="AM29" s="173">
        <f>IF(AM28="","",VLOOKUP(AM28,'【記載例】シフト記号表（勤務時間帯）'!$C$6:$K$35,9,FALSE))</f>
        <v>8</v>
      </c>
      <c r="AN29" s="171">
        <f>IF(AN28="","",VLOOKUP(AN28,'【記載例】シフト記号表（勤務時間帯）'!$C$6:$K$35,9,FALSE))</f>
        <v>8</v>
      </c>
      <c r="AO29" s="172" t="str">
        <f>IF(AO28="","",VLOOKUP(AO28,'【記載例】シフト記号表（勤務時間帯）'!$C$6:$K$35,9,FALSE))</f>
        <v/>
      </c>
      <c r="AP29" s="172" t="str">
        <f>IF(AP28="","",VLOOKUP(AP28,'【記載例】シフト記号表（勤務時間帯）'!$C$6:$K$35,9,FALSE))</f>
        <v/>
      </c>
      <c r="AQ29" s="172" t="str">
        <f>IF(AQ28="","",VLOOKUP(AQ28,'【記載例】シフト記号表（勤務時間帯）'!$C$6:$K$35,9,FALSE))</f>
        <v/>
      </c>
      <c r="AR29" s="172" t="str">
        <f>IF(AR28="","",VLOOKUP(AR28,'【記載例】シフト記号表（勤務時間帯）'!$C$6:$K$35,9,FALSE))</f>
        <v/>
      </c>
      <c r="AS29" s="172" t="str">
        <f>IF(AS28="","",VLOOKUP(AS28,'【記載例】シフト記号表（勤務時間帯）'!$C$6:$K$35,9,FALSE))</f>
        <v/>
      </c>
      <c r="AT29" s="173">
        <f>IF(AT28="","",VLOOKUP(AT28,'【記載例】シフト記号表（勤務時間帯）'!$C$6:$K$35,9,FALSE))</f>
        <v>8</v>
      </c>
      <c r="AU29" s="171">
        <f>IF(AU28="","",VLOOKUP(AU28,'【記載例】シフト記号表（勤務時間帯）'!$C$6:$K$35,9,FALSE))</f>
        <v>8</v>
      </c>
      <c r="AV29" s="172" t="str">
        <f>IF(AV28="","",VLOOKUP(AV28,'【記載例】シフト記号表（勤務時間帯）'!$C$6:$K$35,9,FALSE))</f>
        <v/>
      </c>
      <c r="AW29" s="172" t="str">
        <f>IF(AW28="","",VLOOKUP(AW28,'【記載例】シフト記号表（勤務時間帯）'!$C$6:$K$35,9,FALSE))</f>
        <v/>
      </c>
      <c r="AX29" s="1330">
        <f>IF($BB$3="４週",SUM(S29:AT29),IF($BB$3="暦月",SUM(S29:AW29),""))</f>
        <v>72</v>
      </c>
      <c r="AY29" s="1331"/>
      <c r="AZ29" s="1332">
        <f>IF($BB$3="４週",AX29/4,IF($BB$3="暦月",【記載例】勤務形態一覧表!AX29/(【記載例】勤務形態一覧表!$BB$8/7),""))</f>
        <v>16.260000000000002</v>
      </c>
      <c r="BA29" s="1333"/>
      <c r="BB29" s="1321"/>
      <c r="BC29" s="1322"/>
      <c r="BD29" s="1322"/>
      <c r="BE29" s="1322"/>
      <c r="BF29" s="1323"/>
    </row>
    <row r="30" spans="2:58" ht="20.25" customHeight="1" x14ac:dyDescent="0.2">
      <c r="B30" s="1260"/>
      <c r="C30" s="1369"/>
      <c r="D30" s="1370"/>
      <c r="E30" s="1371"/>
      <c r="F30" s="170" t="str">
        <f>C28</f>
        <v>生活相談員</v>
      </c>
      <c r="G30" s="1345"/>
      <c r="H30" s="1275"/>
      <c r="I30" s="1276"/>
      <c r="J30" s="1276"/>
      <c r="K30" s="1277"/>
      <c r="L30" s="1350"/>
      <c r="M30" s="1351"/>
      <c r="N30" s="1351"/>
      <c r="O30" s="1352"/>
      <c r="P30" s="1334" t="s">
        <v>521</v>
      </c>
      <c r="Q30" s="1335"/>
      <c r="R30" s="1336"/>
      <c r="S30" s="175">
        <f>IF(S28="","",VLOOKUP(S28,'【記載例】シフト記号表（勤務時間帯）'!$C$6:$U$35,19,FALSE))</f>
        <v>7</v>
      </c>
      <c r="T30" s="176" t="str">
        <f>IF(T28="","",VLOOKUP(T28,'【記載例】シフト記号表（勤務時間帯）'!$C$6:$U$35,19,FALSE))</f>
        <v/>
      </c>
      <c r="U30" s="176" t="str">
        <f>IF(U28="","",VLOOKUP(U28,'【記載例】シフト記号表（勤務時間帯）'!$C$6:$U$35,19,FALSE))</f>
        <v/>
      </c>
      <c r="V30" s="176" t="str">
        <f>IF(V28="","",VLOOKUP(V28,'【記載例】シフト記号表（勤務時間帯）'!$C$6:$U$35,19,FALSE))</f>
        <v/>
      </c>
      <c r="W30" s="176" t="str">
        <f>IF(W28="","",VLOOKUP(W28,'【記載例】シフト記号表（勤務時間帯）'!$C$6:$U$35,19,FALSE))</f>
        <v/>
      </c>
      <c r="X30" s="176" t="str">
        <f>IF(X28="","",VLOOKUP(X28,'【記載例】シフト記号表（勤務時間帯）'!$C$6:$U$35,19,FALSE))</f>
        <v/>
      </c>
      <c r="Y30" s="177">
        <f>IF(Y28="","",VLOOKUP(Y28,'【記載例】シフト記号表（勤務時間帯）'!$C$6:$U$35,19,FALSE))</f>
        <v>7</v>
      </c>
      <c r="Z30" s="175">
        <f>IF(Z28="","",VLOOKUP(Z28,'【記載例】シフト記号表（勤務時間帯）'!$C$6:$U$35,19,FALSE))</f>
        <v>7</v>
      </c>
      <c r="AA30" s="176" t="str">
        <f>IF(AA28="","",VLOOKUP(AA28,'【記載例】シフト記号表（勤務時間帯）'!$C$6:$U$35,19,FALSE))</f>
        <v/>
      </c>
      <c r="AB30" s="176" t="str">
        <f>IF(AB28="","",VLOOKUP(AB28,'【記載例】シフト記号表（勤務時間帯）'!$C$6:$U$35,19,FALSE))</f>
        <v/>
      </c>
      <c r="AC30" s="176" t="str">
        <f>IF(AC28="","",VLOOKUP(AC28,'【記載例】シフト記号表（勤務時間帯）'!$C$6:$U$35,19,FALSE))</f>
        <v/>
      </c>
      <c r="AD30" s="176" t="str">
        <f>IF(AD28="","",VLOOKUP(AD28,'【記載例】シフト記号表（勤務時間帯）'!$C$6:$U$35,19,FALSE))</f>
        <v/>
      </c>
      <c r="AE30" s="176" t="str">
        <f>IF(AE28="","",VLOOKUP(AE28,'【記載例】シフト記号表（勤務時間帯）'!$C$6:$U$35,19,FALSE))</f>
        <v/>
      </c>
      <c r="AF30" s="177">
        <f>IF(AF28="","",VLOOKUP(AF28,'【記載例】シフト記号表（勤務時間帯）'!$C$6:$U$35,19,FALSE))</f>
        <v>7</v>
      </c>
      <c r="AG30" s="175">
        <f>IF(AG28="","",VLOOKUP(AG28,'【記載例】シフト記号表（勤務時間帯）'!$C$6:$U$35,19,FALSE))</f>
        <v>7</v>
      </c>
      <c r="AH30" s="176" t="str">
        <f>IF(AH28="","",VLOOKUP(AH28,'【記載例】シフト記号表（勤務時間帯）'!$C$6:$U$35,19,FALSE))</f>
        <v/>
      </c>
      <c r="AI30" s="176" t="str">
        <f>IF(AI28="","",VLOOKUP(AI28,'【記載例】シフト記号表（勤務時間帯）'!$C$6:$U$35,19,FALSE))</f>
        <v/>
      </c>
      <c r="AJ30" s="176" t="str">
        <f>IF(AJ28="","",VLOOKUP(AJ28,'【記載例】シフト記号表（勤務時間帯）'!$C$6:$U$35,19,FALSE))</f>
        <v/>
      </c>
      <c r="AK30" s="176" t="str">
        <f>IF(AK28="","",VLOOKUP(AK28,'【記載例】シフト記号表（勤務時間帯）'!$C$6:$U$35,19,FALSE))</f>
        <v/>
      </c>
      <c r="AL30" s="176" t="str">
        <f>IF(AL28="","",VLOOKUP(AL28,'【記載例】シフト記号表（勤務時間帯）'!$C$6:$U$35,19,FALSE))</f>
        <v/>
      </c>
      <c r="AM30" s="177">
        <f>IF(AM28="","",VLOOKUP(AM28,'【記載例】シフト記号表（勤務時間帯）'!$C$6:$U$35,19,FALSE))</f>
        <v>7</v>
      </c>
      <c r="AN30" s="175">
        <f>IF(AN28="","",VLOOKUP(AN28,'【記載例】シフト記号表（勤務時間帯）'!$C$6:$U$35,19,FALSE))</f>
        <v>7</v>
      </c>
      <c r="AO30" s="176" t="str">
        <f>IF(AO28="","",VLOOKUP(AO28,'【記載例】シフト記号表（勤務時間帯）'!$C$6:$U$35,19,FALSE))</f>
        <v/>
      </c>
      <c r="AP30" s="176" t="str">
        <f>IF(AP28="","",VLOOKUP(AP28,'【記載例】シフト記号表（勤務時間帯）'!$C$6:$U$35,19,FALSE))</f>
        <v/>
      </c>
      <c r="AQ30" s="176" t="str">
        <f>IF(AQ28="","",VLOOKUP(AQ28,'【記載例】シフト記号表（勤務時間帯）'!$C$6:$U$35,19,FALSE))</f>
        <v/>
      </c>
      <c r="AR30" s="176" t="str">
        <f>IF(AR28="","",VLOOKUP(AR28,'【記載例】シフト記号表（勤務時間帯）'!$C$6:$U$35,19,FALSE))</f>
        <v/>
      </c>
      <c r="AS30" s="176" t="str">
        <f>IF(AS28="","",VLOOKUP(AS28,'【記載例】シフト記号表（勤務時間帯）'!$C$6:$U$35,19,FALSE))</f>
        <v/>
      </c>
      <c r="AT30" s="177">
        <f>IF(AT28="","",VLOOKUP(AT28,'【記載例】シフト記号表（勤務時間帯）'!$C$6:$U$35,19,FALSE))</f>
        <v>7</v>
      </c>
      <c r="AU30" s="175">
        <f>IF(AU28="","",VLOOKUP(AU28,'【記載例】シフト記号表（勤務時間帯）'!$C$6:$U$35,19,FALSE))</f>
        <v>7</v>
      </c>
      <c r="AV30" s="176" t="str">
        <f>IF(AV28="","",VLOOKUP(AV28,'【記載例】シフト記号表（勤務時間帯）'!$C$6:$U$35,19,FALSE))</f>
        <v/>
      </c>
      <c r="AW30" s="176" t="str">
        <f>IF(AW28="","",VLOOKUP(AW28,'【記載例】シフト記号表（勤務時間帯）'!$C$6:$U$35,19,FALSE))</f>
        <v/>
      </c>
      <c r="AX30" s="1337">
        <f>IF($BB$3="４週",SUM(S30:AT30),IF($BB$3="暦月",SUM(S30:AW30),""))</f>
        <v>63</v>
      </c>
      <c r="AY30" s="1338"/>
      <c r="AZ30" s="1339">
        <f>IF($BB$3="４週",AX30/4,IF($BB$3="暦月",【記載例】勤務形態一覧表!AX30/(【記載例】勤務形態一覧表!$BB$8/7),""))</f>
        <v>14.23</v>
      </c>
      <c r="BA30" s="1340"/>
      <c r="BB30" s="1324"/>
      <c r="BC30" s="1325"/>
      <c r="BD30" s="1325"/>
      <c r="BE30" s="1325"/>
      <c r="BF30" s="1326"/>
    </row>
    <row r="31" spans="2:58" ht="20.25" customHeight="1" x14ac:dyDescent="0.2">
      <c r="B31" s="1260">
        <f>B28+1</f>
        <v>4</v>
      </c>
      <c r="C31" s="1363" t="s">
        <v>531</v>
      </c>
      <c r="D31" s="1364"/>
      <c r="E31" s="1365"/>
      <c r="F31" s="178"/>
      <c r="G31" s="1344" t="s">
        <v>525</v>
      </c>
      <c r="H31" s="1346" t="s">
        <v>528</v>
      </c>
      <c r="I31" s="1276"/>
      <c r="J31" s="1276"/>
      <c r="K31" s="1277"/>
      <c r="L31" s="1347" t="s">
        <v>529</v>
      </c>
      <c r="M31" s="1348"/>
      <c r="N31" s="1348"/>
      <c r="O31" s="1349"/>
      <c r="P31" s="1353" t="s">
        <v>535</v>
      </c>
      <c r="Q31" s="1354"/>
      <c r="R31" s="1355"/>
      <c r="S31" s="167" t="s">
        <v>554</v>
      </c>
      <c r="T31" s="168"/>
      <c r="U31" s="168" t="s">
        <v>554</v>
      </c>
      <c r="V31" s="168" t="s">
        <v>712</v>
      </c>
      <c r="W31" s="168"/>
      <c r="X31" s="168" t="s">
        <v>554</v>
      </c>
      <c r="Y31" s="169"/>
      <c r="Z31" s="167" t="s">
        <v>554</v>
      </c>
      <c r="AA31" s="168"/>
      <c r="AB31" s="168" t="s">
        <v>713</v>
      </c>
      <c r="AC31" s="168" t="s">
        <v>712</v>
      </c>
      <c r="AD31" s="168"/>
      <c r="AE31" s="168" t="s">
        <v>712</v>
      </c>
      <c r="AF31" s="169"/>
      <c r="AG31" s="167" t="s">
        <v>712</v>
      </c>
      <c r="AH31" s="168"/>
      <c r="AI31" s="168" t="s">
        <v>554</v>
      </c>
      <c r="AJ31" s="168" t="s">
        <v>554</v>
      </c>
      <c r="AK31" s="168"/>
      <c r="AL31" s="168" t="s">
        <v>554</v>
      </c>
      <c r="AM31" s="169"/>
      <c r="AN31" s="167" t="s">
        <v>554</v>
      </c>
      <c r="AO31" s="168"/>
      <c r="AP31" s="168" t="s">
        <v>714</v>
      </c>
      <c r="AQ31" s="168" t="s">
        <v>712</v>
      </c>
      <c r="AR31" s="168"/>
      <c r="AS31" s="168" t="s">
        <v>714</v>
      </c>
      <c r="AT31" s="169"/>
      <c r="AU31" s="167" t="s">
        <v>966</v>
      </c>
      <c r="AV31" s="168"/>
      <c r="AW31" s="168"/>
      <c r="AX31" s="1356"/>
      <c r="AY31" s="1357"/>
      <c r="AZ31" s="1358"/>
      <c r="BA31" s="1359"/>
      <c r="BB31" s="1360" t="s">
        <v>530</v>
      </c>
      <c r="BC31" s="1361"/>
      <c r="BD31" s="1361"/>
      <c r="BE31" s="1361"/>
      <c r="BF31" s="1362"/>
    </row>
    <row r="32" spans="2:58" ht="20.25" customHeight="1" x14ac:dyDescent="0.2">
      <c r="B32" s="1260"/>
      <c r="C32" s="1366"/>
      <c r="D32" s="1367"/>
      <c r="E32" s="1368"/>
      <c r="F32" s="170"/>
      <c r="G32" s="1271"/>
      <c r="H32" s="1275"/>
      <c r="I32" s="1276"/>
      <c r="J32" s="1276"/>
      <c r="K32" s="1277"/>
      <c r="L32" s="1281"/>
      <c r="M32" s="1282"/>
      <c r="N32" s="1282"/>
      <c r="O32" s="1283"/>
      <c r="P32" s="1327" t="s">
        <v>520</v>
      </c>
      <c r="Q32" s="1328"/>
      <c r="R32" s="1329"/>
      <c r="S32" s="171">
        <f>IF(S31="","",VLOOKUP(S31,'【記載例】シフト記号表（勤務時間帯）'!$C$6:$K$35,9,FALSE))</f>
        <v>4</v>
      </c>
      <c r="T32" s="172" t="str">
        <f>IF(T31="","",VLOOKUP(T31,'【記載例】シフト記号表（勤務時間帯）'!$C$6:$K$35,9,FALSE))</f>
        <v/>
      </c>
      <c r="U32" s="172">
        <f>IF(U31="","",VLOOKUP(U31,'【記載例】シフト記号表（勤務時間帯）'!$C$6:$K$35,9,FALSE))</f>
        <v>4</v>
      </c>
      <c r="V32" s="172">
        <f>IF(V31="","",VLOOKUP(V31,'【記載例】シフト記号表（勤務時間帯）'!$C$6:$K$35,9,FALSE))</f>
        <v>4</v>
      </c>
      <c r="W32" s="172" t="str">
        <f>IF(W31="","",VLOOKUP(W31,'【記載例】シフト記号表（勤務時間帯）'!$C$6:$K$35,9,FALSE))</f>
        <v/>
      </c>
      <c r="X32" s="172">
        <f>IF(X31="","",VLOOKUP(X31,'【記載例】シフト記号表（勤務時間帯）'!$C$6:$K$35,9,FALSE))</f>
        <v>4</v>
      </c>
      <c r="Y32" s="173" t="str">
        <f>IF(Y31="","",VLOOKUP(Y31,'【記載例】シフト記号表（勤務時間帯）'!$C$6:$K$35,9,FALSE))</f>
        <v/>
      </c>
      <c r="Z32" s="171">
        <f>IF(Z31="","",VLOOKUP(Z31,'【記載例】シフト記号表（勤務時間帯）'!$C$6:$K$35,9,FALSE))</f>
        <v>4</v>
      </c>
      <c r="AA32" s="172" t="str">
        <f>IF(AA31="","",VLOOKUP(AA31,'【記載例】シフト記号表（勤務時間帯）'!$C$6:$K$35,9,FALSE))</f>
        <v/>
      </c>
      <c r="AB32" s="172">
        <f>IF(AB31="","",VLOOKUP(AB31,'【記載例】シフト記号表（勤務時間帯）'!$C$6:$K$35,9,FALSE))</f>
        <v>4</v>
      </c>
      <c r="AC32" s="172">
        <f>IF(AC31="","",VLOOKUP(AC31,'【記載例】シフト記号表（勤務時間帯）'!$C$6:$K$35,9,FALSE))</f>
        <v>4</v>
      </c>
      <c r="AD32" s="172" t="str">
        <f>IF(AD31="","",VLOOKUP(AD31,'【記載例】シフト記号表（勤務時間帯）'!$C$6:$K$35,9,FALSE))</f>
        <v/>
      </c>
      <c r="AE32" s="172">
        <f>IF(AE31="","",VLOOKUP(AE31,'【記載例】シフト記号表（勤務時間帯）'!$C$6:$K$35,9,FALSE))</f>
        <v>4</v>
      </c>
      <c r="AF32" s="173" t="str">
        <f>IF(AF31="","",VLOOKUP(AF31,'【記載例】シフト記号表（勤務時間帯）'!$C$6:$K$35,9,FALSE))</f>
        <v/>
      </c>
      <c r="AG32" s="171">
        <f>IF(AG31="","",VLOOKUP(AG31,'【記載例】シフト記号表（勤務時間帯）'!$C$6:$K$35,9,FALSE))</f>
        <v>4</v>
      </c>
      <c r="AH32" s="172" t="str">
        <f>IF(AH31="","",VLOOKUP(AH31,'【記載例】シフト記号表（勤務時間帯）'!$C$6:$K$35,9,FALSE))</f>
        <v/>
      </c>
      <c r="AI32" s="172">
        <f>IF(AI31="","",VLOOKUP(AI31,'【記載例】シフト記号表（勤務時間帯）'!$C$6:$K$35,9,FALSE))</f>
        <v>4</v>
      </c>
      <c r="AJ32" s="172">
        <f>IF(AJ31="","",VLOOKUP(AJ31,'【記載例】シフト記号表（勤務時間帯）'!$C$6:$K$35,9,FALSE))</f>
        <v>4</v>
      </c>
      <c r="AK32" s="172" t="str">
        <f>IF(AK31="","",VLOOKUP(AK31,'【記載例】シフト記号表（勤務時間帯）'!$C$6:$K$35,9,FALSE))</f>
        <v/>
      </c>
      <c r="AL32" s="172">
        <f>IF(AL31="","",VLOOKUP(AL31,'【記載例】シフト記号表（勤務時間帯）'!$C$6:$K$35,9,FALSE))</f>
        <v>4</v>
      </c>
      <c r="AM32" s="173" t="str">
        <f>IF(AM31="","",VLOOKUP(AM31,'【記載例】シフト記号表（勤務時間帯）'!$C$6:$K$35,9,FALSE))</f>
        <v/>
      </c>
      <c r="AN32" s="171">
        <f>IF(AN31="","",VLOOKUP(AN31,'【記載例】シフト記号表（勤務時間帯）'!$C$6:$K$35,9,FALSE))</f>
        <v>4</v>
      </c>
      <c r="AO32" s="172" t="str">
        <f>IF(AO31="","",VLOOKUP(AO31,'【記載例】シフト記号表（勤務時間帯）'!$C$6:$K$35,9,FALSE))</f>
        <v/>
      </c>
      <c r="AP32" s="172">
        <f>IF(AP31="","",VLOOKUP(AP31,'【記載例】シフト記号表（勤務時間帯）'!$C$6:$K$35,9,FALSE))</f>
        <v>4</v>
      </c>
      <c r="AQ32" s="172">
        <f>IF(AQ31="","",VLOOKUP(AQ31,'【記載例】シフト記号表（勤務時間帯）'!$C$6:$K$35,9,FALSE))</f>
        <v>4</v>
      </c>
      <c r="AR32" s="172" t="str">
        <f>IF(AR31="","",VLOOKUP(AR31,'【記載例】シフト記号表（勤務時間帯）'!$C$6:$K$35,9,FALSE))</f>
        <v/>
      </c>
      <c r="AS32" s="172">
        <f>IF(AS31="","",VLOOKUP(AS31,'【記載例】シフト記号表（勤務時間帯）'!$C$6:$K$35,9,FALSE))</f>
        <v>4</v>
      </c>
      <c r="AT32" s="173" t="str">
        <f>IF(AT31="","",VLOOKUP(AT31,'【記載例】シフト記号表（勤務時間帯）'!$C$6:$K$35,9,FALSE))</f>
        <v/>
      </c>
      <c r="AU32" s="171">
        <f>IF(AU31="","",VLOOKUP(AU31,'【記載例】シフト記号表（勤務時間帯）'!$C$6:$K$35,9,FALSE))</f>
        <v>4</v>
      </c>
      <c r="AV32" s="172" t="str">
        <f>IF(AV31="","",VLOOKUP(AV31,'【記載例】シフト記号表（勤務時間帯）'!$C$6:$K$35,9,FALSE))</f>
        <v/>
      </c>
      <c r="AW32" s="172" t="str">
        <f>IF(AW31="","",VLOOKUP(AW31,'【記載例】シフト記号表（勤務時間帯）'!$C$6:$K$35,9,FALSE))</f>
        <v/>
      </c>
      <c r="AX32" s="1330">
        <f>IF($BB$3="４週",SUM(S32:AT32),IF($BB$3="暦月",SUM(S32:AW32),""))</f>
        <v>68</v>
      </c>
      <c r="AY32" s="1331"/>
      <c r="AZ32" s="1332">
        <f>IF($BB$3="４週",AX32/4,IF($BB$3="暦月",【記載例】勤務形態一覧表!AX32/(【記載例】勤務形態一覧表!$BB$8/7),""))</f>
        <v>15.35</v>
      </c>
      <c r="BA32" s="1333"/>
      <c r="BB32" s="1321"/>
      <c r="BC32" s="1322"/>
      <c r="BD32" s="1322"/>
      <c r="BE32" s="1322"/>
      <c r="BF32" s="1323"/>
    </row>
    <row r="33" spans="2:58" ht="20.25" customHeight="1" x14ac:dyDescent="0.2">
      <c r="B33" s="1260"/>
      <c r="C33" s="1369"/>
      <c r="D33" s="1370"/>
      <c r="E33" s="1371"/>
      <c r="F33" s="170" t="str">
        <f>C31</f>
        <v>看護職員</v>
      </c>
      <c r="G33" s="1345"/>
      <c r="H33" s="1275"/>
      <c r="I33" s="1276"/>
      <c r="J33" s="1276"/>
      <c r="K33" s="1277"/>
      <c r="L33" s="1350"/>
      <c r="M33" s="1351"/>
      <c r="N33" s="1351"/>
      <c r="O33" s="1352"/>
      <c r="P33" s="1334" t="s">
        <v>521</v>
      </c>
      <c r="Q33" s="1335"/>
      <c r="R33" s="1336"/>
      <c r="S33" s="175">
        <f>IF(S31="","",VLOOKUP(S31,'【記載例】シフト記号表（勤務時間帯）'!$C$6:$U$35,19,FALSE))</f>
        <v>4</v>
      </c>
      <c r="T33" s="176" t="str">
        <f>IF(T31="","",VLOOKUP(T31,'【記載例】シフト記号表（勤務時間帯）'!$C$6:$U$35,19,FALSE))</f>
        <v/>
      </c>
      <c r="U33" s="176">
        <f>IF(U31="","",VLOOKUP(U31,'【記載例】シフト記号表（勤務時間帯）'!$C$6:$U$35,19,FALSE))</f>
        <v>4</v>
      </c>
      <c r="V33" s="176">
        <f>IF(V31="","",VLOOKUP(V31,'【記載例】シフト記号表（勤務時間帯）'!$C$6:$U$35,19,FALSE))</f>
        <v>4</v>
      </c>
      <c r="W33" s="176" t="str">
        <f>IF(W31="","",VLOOKUP(W31,'【記載例】シフト記号表（勤務時間帯）'!$C$6:$U$35,19,FALSE))</f>
        <v/>
      </c>
      <c r="X33" s="176">
        <f>IF(X31="","",VLOOKUP(X31,'【記載例】シフト記号表（勤務時間帯）'!$C$6:$U$35,19,FALSE))</f>
        <v>4</v>
      </c>
      <c r="Y33" s="177" t="str">
        <f>IF(Y31="","",VLOOKUP(Y31,'【記載例】シフト記号表（勤務時間帯）'!$C$6:$U$35,19,FALSE))</f>
        <v/>
      </c>
      <c r="Z33" s="175">
        <f>IF(Z31="","",VLOOKUP(Z31,'【記載例】シフト記号表（勤務時間帯）'!$C$6:$U$35,19,FALSE))</f>
        <v>4</v>
      </c>
      <c r="AA33" s="176" t="str">
        <f>IF(AA31="","",VLOOKUP(AA31,'【記載例】シフト記号表（勤務時間帯）'!$C$6:$U$35,19,FALSE))</f>
        <v/>
      </c>
      <c r="AB33" s="176">
        <f>IF(AB31="","",VLOOKUP(AB31,'【記載例】シフト記号表（勤務時間帯）'!$C$6:$U$35,19,FALSE))</f>
        <v>4</v>
      </c>
      <c r="AC33" s="176">
        <f>IF(AC31="","",VLOOKUP(AC31,'【記載例】シフト記号表（勤務時間帯）'!$C$6:$U$35,19,FALSE))</f>
        <v>4</v>
      </c>
      <c r="AD33" s="176" t="str">
        <f>IF(AD31="","",VLOOKUP(AD31,'【記載例】シフト記号表（勤務時間帯）'!$C$6:$U$35,19,FALSE))</f>
        <v/>
      </c>
      <c r="AE33" s="176">
        <f>IF(AE31="","",VLOOKUP(AE31,'【記載例】シフト記号表（勤務時間帯）'!$C$6:$U$35,19,FALSE))</f>
        <v>4</v>
      </c>
      <c r="AF33" s="177" t="str">
        <f>IF(AF31="","",VLOOKUP(AF31,'【記載例】シフト記号表（勤務時間帯）'!$C$6:$U$35,19,FALSE))</f>
        <v/>
      </c>
      <c r="AG33" s="175">
        <f>IF(AG31="","",VLOOKUP(AG31,'【記載例】シフト記号表（勤務時間帯）'!$C$6:$U$35,19,FALSE))</f>
        <v>4</v>
      </c>
      <c r="AH33" s="176" t="str">
        <f>IF(AH31="","",VLOOKUP(AH31,'【記載例】シフト記号表（勤務時間帯）'!$C$6:$U$35,19,FALSE))</f>
        <v/>
      </c>
      <c r="AI33" s="176">
        <f>IF(AI31="","",VLOOKUP(AI31,'【記載例】シフト記号表（勤務時間帯）'!$C$6:$U$35,19,FALSE))</f>
        <v>4</v>
      </c>
      <c r="AJ33" s="176">
        <f>IF(AJ31="","",VLOOKUP(AJ31,'【記載例】シフト記号表（勤務時間帯）'!$C$6:$U$35,19,FALSE))</f>
        <v>4</v>
      </c>
      <c r="AK33" s="176" t="str">
        <f>IF(AK31="","",VLOOKUP(AK31,'【記載例】シフト記号表（勤務時間帯）'!$C$6:$U$35,19,FALSE))</f>
        <v/>
      </c>
      <c r="AL33" s="176">
        <f>IF(AL31="","",VLOOKUP(AL31,'【記載例】シフト記号表（勤務時間帯）'!$C$6:$U$35,19,FALSE))</f>
        <v>4</v>
      </c>
      <c r="AM33" s="177" t="str">
        <f>IF(AM31="","",VLOOKUP(AM31,'【記載例】シフト記号表（勤務時間帯）'!$C$6:$U$35,19,FALSE))</f>
        <v/>
      </c>
      <c r="AN33" s="175">
        <f>IF(AN31="","",VLOOKUP(AN31,'【記載例】シフト記号表（勤務時間帯）'!$C$6:$U$35,19,FALSE))</f>
        <v>4</v>
      </c>
      <c r="AO33" s="176" t="str">
        <f>IF(AO31="","",VLOOKUP(AO31,'【記載例】シフト記号表（勤務時間帯）'!$C$6:$U$35,19,FALSE))</f>
        <v/>
      </c>
      <c r="AP33" s="176">
        <f>IF(AP31="","",VLOOKUP(AP31,'【記載例】シフト記号表（勤務時間帯）'!$C$6:$U$35,19,FALSE))</f>
        <v>4</v>
      </c>
      <c r="AQ33" s="176">
        <f>IF(AQ31="","",VLOOKUP(AQ31,'【記載例】シフト記号表（勤務時間帯）'!$C$6:$U$35,19,FALSE))</f>
        <v>4</v>
      </c>
      <c r="AR33" s="176" t="str">
        <f>IF(AR31="","",VLOOKUP(AR31,'【記載例】シフト記号表（勤務時間帯）'!$C$6:$U$35,19,FALSE))</f>
        <v/>
      </c>
      <c r="AS33" s="176">
        <f>IF(AS31="","",VLOOKUP(AS31,'【記載例】シフト記号表（勤務時間帯）'!$C$6:$U$35,19,FALSE))</f>
        <v>4</v>
      </c>
      <c r="AT33" s="177" t="str">
        <f>IF(AT31="","",VLOOKUP(AT31,'【記載例】シフト記号表（勤務時間帯）'!$C$6:$U$35,19,FALSE))</f>
        <v/>
      </c>
      <c r="AU33" s="175">
        <f>IF(AU31="","",VLOOKUP(AU31,'【記載例】シフト記号表（勤務時間帯）'!$C$6:$U$35,19,FALSE))</f>
        <v>4</v>
      </c>
      <c r="AV33" s="176" t="str">
        <f>IF(AV31="","",VLOOKUP(AV31,'【記載例】シフト記号表（勤務時間帯）'!$C$6:$U$35,19,FALSE))</f>
        <v/>
      </c>
      <c r="AW33" s="176" t="str">
        <f>IF(AW31="","",VLOOKUP(AW31,'【記載例】シフト記号表（勤務時間帯）'!$C$6:$U$35,19,FALSE))</f>
        <v/>
      </c>
      <c r="AX33" s="1337">
        <f>IF($BB$3="４週",SUM(S33:AT33),IF($BB$3="暦月",SUM(S33:AW33),""))</f>
        <v>68</v>
      </c>
      <c r="AY33" s="1338"/>
      <c r="AZ33" s="1339">
        <f>IF($BB$3="４週",AX33/4,IF($BB$3="暦月",【記載例】勤務形態一覧表!AX33/(【記載例】勤務形態一覧表!$BB$8/7),""))</f>
        <v>15.35</v>
      </c>
      <c r="BA33" s="1340"/>
      <c r="BB33" s="1324"/>
      <c r="BC33" s="1325"/>
      <c r="BD33" s="1325"/>
      <c r="BE33" s="1325"/>
      <c r="BF33" s="1326"/>
    </row>
    <row r="34" spans="2:58" ht="20.25" customHeight="1" x14ac:dyDescent="0.2">
      <c r="B34" s="1260">
        <f>B31+1</f>
        <v>5</v>
      </c>
      <c r="C34" s="1363" t="s">
        <v>531</v>
      </c>
      <c r="D34" s="1364"/>
      <c r="E34" s="1365"/>
      <c r="F34" s="178"/>
      <c r="G34" s="1344" t="s">
        <v>532</v>
      </c>
      <c r="H34" s="1346" t="s">
        <v>533</v>
      </c>
      <c r="I34" s="1276"/>
      <c r="J34" s="1276"/>
      <c r="K34" s="1277"/>
      <c r="L34" s="1347" t="s">
        <v>534</v>
      </c>
      <c r="M34" s="1348"/>
      <c r="N34" s="1348"/>
      <c r="O34" s="1349"/>
      <c r="P34" s="1353" t="s">
        <v>715</v>
      </c>
      <c r="Q34" s="1354"/>
      <c r="R34" s="1355"/>
      <c r="S34" s="167"/>
      <c r="T34" s="168" t="s">
        <v>714</v>
      </c>
      <c r="U34" s="168"/>
      <c r="V34" s="168"/>
      <c r="W34" s="168" t="s">
        <v>712</v>
      </c>
      <c r="X34" s="168"/>
      <c r="Y34" s="169" t="s">
        <v>713</v>
      </c>
      <c r="Z34" s="167"/>
      <c r="AA34" s="168" t="s">
        <v>714</v>
      </c>
      <c r="AB34" s="168"/>
      <c r="AC34" s="168"/>
      <c r="AD34" s="168" t="s">
        <v>712</v>
      </c>
      <c r="AE34" s="168"/>
      <c r="AF34" s="169" t="s">
        <v>713</v>
      </c>
      <c r="AG34" s="167"/>
      <c r="AH34" s="168" t="s">
        <v>712</v>
      </c>
      <c r="AI34" s="168"/>
      <c r="AJ34" s="168"/>
      <c r="AK34" s="168" t="s">
        <v>712</v>
      </c>
      <c r="AL34" s="168"/>
      <c r="AM34" s="169" t="s">
        <v>713</v>
      </c>
      <c r="AN34" s="167"/>
      <c r="AO34" s="168" t="s">
        <v>714</v>
      </c>
      <c r="AP34" s="168"/>
      <c r="AQ34" s="168"/>
      <c r="AR34" s="168" t="s">
        <v>713</v>
      </c>
      <c r="AS34" s="168"/>
      <c r="AT34" s="169" t="s">
        <v>714</v>
      </c>
      <c r="AU34" s="167"/>
      <c r="AV34" s="168" t="s">
        <v>966</v>
      </c>
      <c r="AW34" s="168"/>
      <c r="AX34" s="1356"/>
      <c r="AY34" s="1357"/>
      <c r="AZ34" s="1358"/>
      <c r="BA34" s="1359"/>
      <c r="BB34" s="1360" t="s">
        <v>537</v>
      </c>
      <c r="BC34" s="1361"/>
      <c r="BD34" s="1361"/>
      <c r="BE34" s="1361"/>
      <c r="BF34" s="1362"/>
    </row>
    <row r="35" spans="2:58" ht="20.25" customHeight="1" x14ac:dyDescent="0.2">
      <c r="B35" s="1260"/>
      <c r="C35" s="1366"/>
      <c r="D35" s="1367"/>
      <c r="E35" s="1368"/>
      <c r="F35" s="170"/>
      <c r="G35" s="1271"/>
      <c r="H35" s="1275"/>
      <c r="I35" s="1276"/>
      <c r="J35" s="1276"/>
      <c r="K35" s="1277"/>
      <c r="L35" s="1281"/>
      <c r="M35" s="1282"/>
      <c r="N35" s="1282"/>
      <c r="O35" s="1283"/>
      <c r="P35" s="1327" t="s">
        <v>520</v>
      </c>
      <c r="Q35" s="1328"/>
      <c r="R35" s="1329"/>
      <c r="S35" s="171" t="str">
        <f>IF(S34="","",VLOOKUP(S34,'【記載例】シフト記号表（勤務時間帯）'!$C$6:$K$35,9,FALSE))</f>
        <v/>
      </c>
      <c r="T35" s="172">
        <f>IF(T34="","",VLOOKUP(T34,'【記載例】シフト記号表（勤務時間帯）'!$C$6:$K$35,9,FALSE))</f>
        <v>4</v>
      </c>
      <c r="U35" s="172" t="str">
        <f>IF(U34="","",VLOOKUP(U34,'【記載例】シフト記号表（勤務時間帯）'!$C$6:$K$35,9,FALSE))</f>
        <v/>
      </c>
      <c r="V35" s="172" t="str">
        <f>IF(V34="","",VLOOKUP(V34,'【記載例】シフト記号表（勤務時間帯）'!$C$6:$K$35,9,FALSE))</f>
        <v/>
      </c>
      <c r="W35" s="172">
        <f>IF(W34="","",VLOOKUP(W34,'【記載例】シフト記号表（勤務時間帯）'!$C$6:$K$35,9,FALSE))</f>
        <v>4</v>
      </c>
      <c r="X35" s="172" t="str">
        <f>IF(X34="","",VLOOKUP(X34,'【記載例】シフト記号表（勤務時間帯）'!$C$6:$K$35,9,FALSE))</f>
        <v/>
      </c>
      <c r="Y35" s="173">
        <f>IF(Y34="","",VLOOKUP(Y34,'【記載例】シフト記号表（勤務時間帯）'!$C$6:$K$35,9,FALSE))</f>
        <v>4</v>
      </c>
      <c r="Z35" s="171" t="str">
        <f>IF(Z34="","",VLOOKUP(Z34,'【記載例】シフト記号表（勤務時間帯）'!$C$6:$K$35,9,FALSE))</f>
        <v/>
      </c>
      <c r="AA35" s="172">
        <f>IF(AA34="","",VLOOKUP(AA34,'【記載例】シフト記号表（勤務時間帯）'!$C$6:$K$35,9,FALSE))</f>
        <v>4</v>
      </c>
      <c r="AB35" s="172" t="str">
        <f>IF(AB34="","",VLOOKUP(AB34,'【記載例】シフト記号表（勤務時間帯）'!$C$6:$K$35,9,FALSE))</f>
        <v/>
      </c>
      <c r="AC35" s="172" t="str">
        <f>IF(AC34="","",VLOOKUP(AC34,'【記載例】シフト記号表（勤務時間帯）'!$C$6:$K$35,9,FALSE))</f>
        <v/>
      </c>
      <c r="AD35" s="172">
        <f>IF(AD34="","",VLOOKUP(AD34,'【記載例】シフト記号表（勤務時間帯）'!$C$6:$K$35,9,FALSE))</f>
        <v>4</v>
      </c>
      <c r="AE35" s="172" t="str">
        <f>IF(AE34="","",VLOOKUP(AE34,'【記載例】シフト記号表（勤務時間帯）'!$C$6:$K$35,9,FALSE))</f>
        <v/>
      </c>
      <c r="AF35" s="173">
        <f>IF(AF34="","",VLOOKUP(AF34,'【記載例】シフト記号表（勤務時間帯）'!$C$6:$K$35,9,FALSE))</f>
        <v>4</v>
      </c>
      <c r="AG35" s="171" t="str">
        <f>IF(AG34="","",VLOOKUP(AG34,'【記載例】シフト記号表（勤務時間帯）'!$C$6:$K$35,9,FALSE))</f>
        <v/>
      </c>
      <c r="AH35" s="172">
        <f>IF(AH34="","",VLOOKUP(AH34,'【記載例】シフト記号表（勤務時間帯）'!$C$6:$K$35,9,FALSE))</f>
        <v>4</v>
      </c>
      <c r="AI35" s="172" t="str">
        <f>IF(AI34="","",VLOOKUP(AI34,'【記載例】シフト記号表（勤務時間帯）'!$C$6:$K$35,9,FALSE))</f>
        <v/>
      </c>
      <c r="AJ35" s="172" t="str">
        <f>IF(AJ34="","",VLOOKUP(AJ34,'【記載例】シフト記号表（勤務時間帯）'!$C$6:$K$35,9,FALSE))</f>
        <v/>
      </c>
      <c r="AK35" s="172">
        <f>IF(AK34="","",VLOOKUP(AK34,'【記載例】シフト記号表（勤務時間帯）'!$C$6:$K$35,9,FALSE))</f>
        <v>4</v>
      </c>
      <c r="AL35" s="172" t="str">
        <f>IF(AL34="","",VLOOKUP(AL34,'【記載例】シフト記号表（勤務時間帯）'!$C$6:$K$35,9,FALSE))</f>
        <v/>
      </c>
      <c r="AM35" s="173">
        <f>IF(AM34="","",VLOOKUP(AM34,'【記載例】シフト記号表（勤務時間帯）'!$C$6:$K$35,9,FALSE))</f>
        <v>4</v>
      </c>
      <c r="AN35" s="171" t="str">
        <f>IF(AN34="","",VLOOKUP(AN34,'【記載例】シフト記号表（勤務時間帯）'!$C$6:$K$35,9,FALSE))</f>
        <v/>
      </c>
      <c r="AO35" s="172">
        <f>IF(AO34="","",VLOOKUP(AO34,'【記載例】シフト記号表（勤務時間帯）'!$C$6:$K$35,9,FALSE))</f>
        <v>4</v>
      </c>
      <c r="AP35" s="172" t="str">
        <f>IF(AP34="","",VLOOKUP(AP34,'【記載例】シフト記号表（勤務時間帯）'!$C$6:$K$35,9,FALSE))</f>
        <v/>
      </c>
      <c r="AQ35" s="172" t="str">
        <f>IF(AQ34="","",VLOOKUP(AQ34,'【記載例】シフト記号表（勤務時間帯）'!$C$6:$K$35,9,FALSE))</f>
        <v/>
      </c>
      <c r="AR35" s="172">
        <f>IF(AR34="","",VLOOKUP(AR34,'【記載例】シフト記号表（勤務時間帯）'!$C$6:$K$35,9,FALSE))</f>
        <v>4</v>
      </c>
      <c r="AS35" s="172" t="str">
        <f>IF(AS34="","",VLOOKUP(AS34,'【記載例】シフト記号表（勤務時間帯）'!$C$6:$K$35,9,FALSE))</f>
        <v/>
      </c>
      <c r="AT35" s="173">
        <f>IF(AT34="","",VLOOKUP(AT34,'【記載例】シフト記号表（勤務時間帯）'!$C$6:$K$35,9,FALSE))</f>
        <v>4</v>
      </c>
      <c r="AU35" s="171" t="str">
        <f>IF(AU34="","",VLOOKUP(AU34,'【記載例】シフト記号表（勤務時間帯）'!$C$6:$K$35,9,FALSE))</f>
        <v/>
      </c>
      <c r="AV35" s="172">
        <f>IF(AV34="","",VLOOKUP(AV34,'【記載例】シフト記号表（勤務時間帯）'!$C$6:$K$35,9,FALSE))</f>
        <v>4</v>
      </c>
      <c r="AW35" s="172" t="str">
        <f>IF(AW34="","",VLOOKUP(AW34,'【記載例】シフト記号表（勤務時間帯）'!$C$6:$K$35,9,FALSE))</f>
        <v/>
      </c>
      <c r="AX35" s="1330">
        <f>IF($BB$3="４週",SUM(S35:AT35),IF($BB$3="暦月",SUM(S35:AW35),""))</f>
        <v>52</v>
      </c>
      <c r="AY35" s="1331"/>
      <c r="AZ35" s="1332">
        <f>IF($BB$3="４週",AX35/4,IF($BB$3="暦月",【記載例】勤務形態一覧表!AX35/(【記載例】勤務形態一覧表!$BB$8/7),""))</f>
        <v>11.74</v>
      </c>
      <c r="BA35" s="1333"/>
      <c r="BB35" s="1321"/>
      <c r="BC35" s="1322"/>
      <c r="BD35" s="1322"/>
      <c r="BE35" s="1322"/>
      <c r="BF35" s="1323"/>
    </row>
    <row r="36" spans="2:58" ht="20.25" customHeight="1" x14ac:dyDescent="0.2">
      <c r="B36" s="1260"/>
      <c r="C36" s="1369"/>
      <c r="D36" s="1370"/>
      <c r="E36" s="1371"/>
      <c r="F36" s="170" t="str">
        <f>C34</f>
        <v>看護職員</v>
      </c>
      <c r="G36" s="1345"/>
      <c r="H36" s="1275"/>
      <c r="I36" s="1276"/>
      <c r="J36" s="1276"/>
      <c r="K36" s="1277"/>
      <c r="L36" s="1350"/>
      <c r="M36" s="1351"/>
      <c r="N36" s="1351"/>
      <c r="O36" s="1352"/>
      <c r="P36" s="1334" t="s">
        <v>521</v>
      </c>
      <c r="Q36" s="1335"/>
      <c r="R36" s="1336"/>
      <c r="S36" s="175" t="str">
        <f>IF(S34="","",VLOOKUP(S34,'【記載例】シフト記号表（勤務時間帯）'!$C$6:$U$35,19,FALSE))</f>
        <v/>
      </c>
      <c r="T36" s="176">
        <f>IF(T34="","",VLOOKUP(T34,'【記載例】シフト記号表（勤務時間帯）'!$C$6:$U$35,19,FALSE))</f>
        <v>4</v>
      </c>
      <c r="U36" s="176" t="str">
        <f>IF(U34="","",VLOOKUP(U34,'【記載例】シフト記号表（勤務時間帯）'!$C$6:$U$35,19,FALSE))</f>
        <v/>
      </c>
      <c r="V36" s="176" t="str">
        <f>IF(V34="","",VLOOKUP(V34,'【記載例】シフト記号表（勤務時間帯）'!$C$6:$U$35,19,FALSE))</f>
        <v/>
      </c>
      <c r="W36" s="176">
        <f>IF(W34="","",VLOOKUP(W34,'【記載例】シフト記号表（勤務時間帯）'!$C$6:$U$35,19,FALSE))</f>
        <v>4</v>
      </c>
      <c r="X36" s="176" t="str">
        <f>IF(X34="","",VLOOKUP(X34,'【記載例】シフト記号表（勤務時間帯）'!$C$6:$U$35,19,FALSE))</f>
        <v/>
      </c>
      <c r="Y36" s="177">
        <f>IF(Y34="","",VLOOKUP(Y34,'【記載例】シフト記号表（勤務時間帯）'!$C$6:$U$35,19,FALSE))</f>
        <v>4</v>
      </c>
      <c r="Z36" s="175" t="str">
        <f>IF(Z34="","",VLOOKUP(Z34,'【記載例】シフト記号表（勤務時間帯）'!$C$6:$U$35,19,FALSE))</f>
        <v/>
      </c>
      <c r="AA36" s="176">
        <f>IF(AA34="","",VLOOKUP(AA34,'【記載例】シフト記号表（勤務時間帯）'!$C$6:$U$35,19,FALSE))</f>
        <v>4</v>
      </c>
      <c r="AB36" s="176" t="str">
        <f>IF(AB34="","",VLOOKUP(AB34,'【記載例】シフト記号表（勤務時間帯）'!$C$6:$U$35,19,FALSE))</f>
        <v/>
      </c>
      <c r="AC36" s="176" t="str">
        <f>IF(AC34="","",VLOOKUP(AC34,'【記載例】シフト記号表（勤務時間帯）'!$C$6:$U$35,19,FALSE))</f>
        <v/>
      </c>
      <c r="AD36" s="176">
        <f>IF(AD34="","",VLOOKUP(AD34,'【記載例】シフト記号表（勤務時間帯）'!$C$6:$U$35,19,FALSE))</f>
        <v>4</v>
      </c>
      <c r="AE36" s="176" t="str">
        <f>IF(AE34="","",VLOOKUP(AE34,'【記載例】シフト記号表（勤務時間帯）'!$C$6:$U$35,19,FALSE))</f>
        <v/>
      </c>
      <c r="AF36" s="177">
        <f>IF(AF34="","",VLOOKUP(AF34,'【記載例】シフト記号表（勤務時間帯）'!$C$6:$U$35,19,FALSE))</f>
        <v>4</v>
      </c>
      <c r="AG36" s="175" t="str">
        <f>IF(AG34="","",VLOOKUP(AG34,'【記載例】シフト記号表（勤務時間帯）'!$C$6:$U$35,19,FALSE))</f>
        <v/>
      </c>
      <c r="AH36" s="176">
        <f>IF(AH34="","",VLOOKUP(AH34,'【記載例】シフト記号表（勤務時間帯）'!$C$6:$U$35,19,FALSE))</f>
        <v>4</v>
      </c>
      <c r="AI36" s="176" t="str">
        <f>IF(AI34="","",VLOOKUP(AI34,'【記載例】シフト記号表（勤務時間帯）'!$C$6:$U$35,19,FALSE))</f>
        <v/>
      </c>
      <c r="AJ36" s="176" t="str">
        <f>IF(AJ34="","",VLOOKUP(AJ34,'【記載例】シフト記号表（勤務時間帯）'!$C$6:$U$35,19,FALSE))</f>
        <v/>
      </c>
      <c r="AK36" s="176">
        <f>IF(AK34="","",VLOOKUP(AK34,'【記載例】シフト記号表（勤務時間帯）'!$C$6:$U$35,19,FALSE))</f>
        <v>4</v>
      </c>
      <c r="AL36" s="176" t="str">
        <f>IF(AL34="","",VLOOKUP(AL34,'【記載例】シフト記号表（勤務時間帯）'!$C$6:$U$35,19,FALSE))</f>
        <v/>
      </c>
      <c r="AM36" s="177">
        <f>IF(AM34="","",VLOOKUP(AM34,'【記載例】シフト記号表（勤務時間帯）'!$C$6:$U$35,19,FALSE))</f>
        <v>4</v>
      </c>
      <c r="AN36" s="175" t="str">
        <f>IF(AN34="","",VLOOKUP(AN34,'【記載例】シフト記号表（勤務時間帯）'!$C$6:$U$35,19,FALSE))</f>
        <v/>
      </c>
      <c r="AO36" s="176">
        <f>IF(AO34="","",VLOOKUP(AO34,'【記載例】シフト記号表（勤務時間帯）'!$C$6:$U$35,19,FALSE))</f>
        <v>4</v>
      </c>
      <c r="AP36" s="176" t="str">
        <f>IF(AP34="","",VLOOKUP(AP34,'【記載例】シフト記号表（勤務時間帯）'!$C$6:$U$35,19,FALSE))</f>
        <v/>
      </c>
      <c r="AQ36" s="176" t="str">
        <f>IF(AQ34="","",VLOOKUP(AQ34,'【記載例】シフト記号表（勤務時間帯）'!$C$6:$U$35,19,FALSE))</f>
        <v/>
      </c>
      <c r="AR36" s="176">
        <f>IF(AR34="","",VLOOKUP(AR34,'【記載例】シフト記号表（勤務時間帯）'!$C$6:$U$35,19,FALSE))</f>
        <v>4</v>
      </c>
      <c r="AS36" s="176" t="str">
        <f>IF(AS34="","",VLOOKUP(AS34,'【記載例】シフト記号表（勤務時間帯）'!$C$6:$U$35,19,FALSE))</f>
        <v/>
      </c>
      <c r="AT36" s="177">
        <f>IF(AT34="","",VLOOKUP(AT34,'【記載例】シフト記号表（勤務時間帯）'!$C$6:$U$35,19,FALSE))</f>
        <v>4</v>
      </c>
      <c r="AU36" s="175" t="str">
        <f>IF(AU34="","",VLOOKUP(AU34,'【記載例】シフト記号表（勤務時間帯）'!$C$6:$U$35,19,FALSE))</f>
        <v/>
      </c>
      <c r="AV36" s="176">
        <f>IF(AV34="","",VLOOKUP(AV34,'【記載例】シフト記号表（勤務時間帯）'!$C$6:$U$35,19,FALSE))</f>
        <v>4</v>
      </c>
      <c r="AW36" s="176" t="str">
        <f>IF(AW34="","",VLOOKUP(AW34,'【記載例】シフト記号表（勤務時間帯）'!$C$6:$U$35,19,FALSE))</f>
        <v/>
      </c>
      <c r="AX36" s="1337">
        <f>IF($BB$3="４週",SUM(S36:AT36),IF($BB$3="暦月",SUM(S36:AW36),""))</f>
        <v>52</v>
      </c>
      <c r="AY36" s="1338"/>
      <c r="AZ36" s="1339">
        <f>IF($BB$3="４週",AX36/4,IF($BB$3="暦月",【記載例】勤務形態一覧表!AX36/(【記載例】勤務形態一覧表!$BB$8/7),""))</f>
        <v>11.74</v>
      </c>
      <c r="BA36" s="1340"/>
      <c r="BB36" s="1324"/>
      <c r="BC36" s="1325"/>
      <c r="BD36" s="1325"/>
      <c r="BE36" s="1325"/>
      <c r="BF36" s="1326"/>
    </row>
    <row r="37" spans="2:58" ht="20.25" customHeight="1" x14ac:dyDescent="0.2">
      <c r="B37" s="1260">
        <f>B34+1</f>
        <v>6</v>
      </c>
      <c r="C37" s="1363" t="s">
        <v>527</v>
      </c>
      <c r="D37" s="1364"/>
      <c r="E37" s="1365"/>
      <c r="F37" s="178"/>
      <c r="G37" s="1344" t="s">
        <v>525</v>
      </c>
      <c r="H37" s="1346" t="s">
        <v>514</v>
      </c>
      <c r="I37" s="1276"/>
      <c r="J37" s="1276"/>
      <c r="K37" s="1277"/>
      <c r="L37" s="1347" t="s">
        <v>526</v>
      </c>
      <c r="M37" s="1348"/>
      <c r="N37" s="1348"/>
      <c r="O37" s="1349"/>
      <c r="P37" s="1353" t="s">
        <v>716</v>
      </c>
      <c r="Q37" s="1354"/>
      <c r="R37" s="1355"/>
      <c r="S37" s="167"/>
      <c r="T37" s="168" t="s">
        <v>518</v>
      </c>
      <c r="U37" s="168" t="s">
        <v>518</v>
      </c>
      <c r="V37" s="168"/>
      <c r="W37" s="168"/>
      <c r="X37" s="168" t="s">
        <v>518</v>
      </c>
      <c r="Y37" s="169"/>
      <c r="Z37" s="167"/>
      <c r="AA37" s="168" t="s">
        <v>717</v>
      </c>
      <c r="AB37" s="168" t="s">
        <v>717</v>
      </c>
      <c r="AC37" s="168"/>
      <c r="AD37" s="168"/>
      <c r="AE37" s="168" t="s">
        <v>717</v>
      </c>
      <c r="AF37" s="169"/>
      <c r="AG37" s="167"/>
      <c r="AH37" s="168" t="s">
        <v>717</v>
      </c>
      <c r="AI37" s="168" t="s">
        <v>717</v>
      </c>
      <c r="AJ37" s="168"/>
      <c r="AK37" s="168"/>
      <c r="AL37" s="168" t="s">
        <v>717</v>
      </c>
      <c r="AM37" s="169"/>
      <c r="AN37" s="167"/>
      <c r="AO37" s="168" t="s">
        <v>717</v>
      </c>
      <c r="AP37" s="168" t="s">
        <v>518</v>
      </c>
      <c r="AQ37" s="168"/>
      <c r="AR37" s="168"/>
      <c r="AS37" s="168" t="s">
        <v>518</v>
      </c>
      <c r="AT37" s="169"/>
      <c r="AU37" s="167"/>
      <c r="AV37" s="168" t="s">
        <v>965</v>
      </c>
      <c r="AW37" s="168"/>
      <c r="AX37" s="1356"/>
      <c r="AY37" s="1357"/>
      <c r="AZ37" s="1358"/>
      <c r="BA37" s="1359"/>
      <c r="BB37" s="1360" t="s">
        <v>524</v>
      </c>
      <c r="BC37" s="1361"/>
      <c r="BD37" s="1361"/>
      <c r="BE37" s="1361"/>
      <c r="BF37" s="1362"/>
    </row>
    <row r="38" spans="2:58" ht="20.25" customHeight="1" x14ac:dyDescent="0.2">
      <c r="B38" s="1260"/>
      <c r="C38" s="1366"/>
      <c r="D38" s="1367"/>
      <c r="E38" s="1368"/>
      <c r="F38" s="170"/>
      <c r="G38" s="1271"/>
      <c r="H38" s="1275"/>
      <c r="I38" s="1276"/>
      <c r="J38" s="1276"/>
      <c r="K38" s="1277"/>
      <c r="L38" s="1281"/>
      <c r="M38" s="1282"/>
      <c r="N38" s="1282"/>
      <c r="O38" s="1283"/>
      <c r="P38" s="1327" t="s">
        <v>520</v>
      </c>
      <c r="Q38" s="1328"/>
      <c r="R38" s="1329"/>
      <c r="S38" s="171" t="str">
        <f>IF(S37="","",VLOOKUP(S37,'【記載例】シフト記号表（勤務時間帯）'!$C$6:$K$35,9,FALSE))</f>
        <v/>
      </c>
      <c r="T38" s="172">
        <f>IF(T37="","",VLOOKUP(T37,'【記載例】シフト記号表（勤務時間帯）'!$C$6:$K$35,9,FALSE))</f>
        <v>8</v>
      </c>
      <c r="U38" s="172">
        <f>IF(U37="","",VLOOKUP(U37,'【記載例】シフト記号表（勤務時間帯）'!$C$6:$K$35,9,FALSE))</f>
        <v>8</v>
      </c>
      <c r="V38" s="172" t="str">
        <f>IF(V37="","",VLOOKUP(V37,'【記載例】シフト記号表（勤務時間帯）'!$C$6:$K$35,9,FALSE))</f>
        <v/>
      </c>
      <c r="W38" s="172" t="str">
        <f>IF(W37="","",VLOOKUP(W37,'【記載例】シフト記号表（勤務時間帯）'!$C$6:$K$35,9,FALSE))</f>
        <v/>
      </c>
      <c r="X38" s="172">
        <f>IF(X37="","",VLOOKUP(X37,'【記載例】シフト記号表（勤務時間帯）'!$C$6:$K$35,9,FALSE))</f>
        <v>8</v>
      </c>
      <c r="Y38" s="173" t="str">
        <f>IF(Y37="","",VLOOKUP(Y37,'【記載例】シフト記号表（勤務時間帯）'!$C$6:$K$35,9,FALSE))</f>
        <v/>
      </c>
      <c r="Z38" s="171" t="str">
        <f>IF(Z37="","",VLOOKUP(Z37,'【記載例】シフト記号表（勤務時間帯）'!$C$6:$K$35,9,FALSE))</f>
        <v/>
      </c>
      <c r="AA38" s="172">
        <f>IF(AA37="","",VLOOKUP(AA37,'【記載例】シフト記号表（勤務時間帯）'!$C$6:$K$35,9,FALSE))</f>
        <v>8</v>
      </c>
      <c r="AB38" s="172">
        <f>IF(AB37="","",VLOOKUP(AB37,'【記載例】シフト記号表（勤務時間帯）'!$C$6:$K$35,9,FALSE))</f>
        <v>8</v>
      </c>
      <c r="AC38" s="172" t="str">
        <f>IF(AC37="","",VLOOKUP(AC37,'【記載例】シフト記号表（勤務時間帯）'!$C$6:$K$35,9,FALSE))</f>
        <v/>
      </c>
      <c r="AD38" s="172" t="str">
        <f>IF(AD37="","",VLOOKUP(AD37,'【記載例】シフト記号表（勤務時間帯）'!$C$6:$K$35,9,FALSE))</f>
        <v/>
      </c>
      <c r="AE38" s="172">
        <f>IF(AE37="","",VLOOKUP(AE37,'【記載例】シフト記号表（勤務時間帯）'!$C$6:$K$35,9,FALSE))</f>
        <v>8</v>
      </c>
      <c r="AF38" s="173" t="str">
        <f>IF(AF37="","",VLOOKUP(AF37,'【記載例】シフト記号表（勤務時間帯）'!$C$6:$K$35,9,FALSE))</f>
        <v/>
      </c>
      <c r="AG38" s="171" t="str">
        <f>IF(AG37="","",VLOOKUP(AG37,'【記載例】シフト記号表（勤務時間帯）'!$C$6:$K$35,9,FALSE))</f>
        <v/>
      </c>
      <c r="AH38" s="172">
        <f>IF(AH37="","",VLOOKUP(AH37,'【記載例】シフト記号表（勤務時間帯）'!$C$6:$K$35,9,FALSE))</f>
        <v>8</v>
      </c>
      <c r="AI38" s="172">
        <f>IF(AI37="","",VLOOKUP(AI37,'【記載例】シフト記号表（勤務時間帯）'!$C$6:$K$35,9,FALSE))</f>
        <v>8</v>
      </c>
      <c r="AJ38" s="172" t="str">
        <f>IF(AJ37="","",VLOOKUP(AJ37,'【記載例】シフト記号表（勤務時間帯）'!$C$6:$K$35,9,FALSE))</f>
        <v/>
      </c>
      <c r="AK38" s="172" t="str">
        <f>IF(AK37="","",VLOOKUP(AK37,'【記載例】シフト記号表（勤務時間帯）'!$C$6:$K$35,9,FALSE))</f>
        <v/>
      </c>
      <c r="AL38" s="172">
        <f>IF(AL37="","",VLOOKUP(AL37,'【記載例】シフト記号表（勤務時間帯）'!$C$6:$K$35,9,FALSE))</f>
        <v>8</v>
      </c>
      <c r="AM38" s="173" t="str">
        <f>IF(AM37="","",VLOOKUP(AM37,'【記載例】シフト記号表（勤務時間帯）'!$C$6:$K$35,9,FALSE))</f>
        <v/>
      </c>
      <c r="AN38" s="171" t="str">
        <f>IF(AN37="","",VLOOKUP(AN37,'【記載例】シフト記号表（勤務時間帯）'!$C$6:$K$35,9,FALSE))</f>
        <v/>
      </c>
      <c r="AO38" s="172">
        <f>IF(AO37="","",VLOOKUP(AO37,'【記載例】シフト記号表（勤務時間帯）'!$C$6:$K$35,9,FALSE))</f>
        <v>8</v>
      </c>
      <c r="AP38" s="172">
        <f>IF(AP37="","",VLOOKUP(AP37,'【記載例】シフト記号表（勤務時間帯）'!$C$6:$K$35,9,FALSE))</f>
        <v>8</v>
      </c>
      <c r="AQ38" s="172" t="str">
        <f>IF(AQ37="","",VLOOKUP(AQ37,'【記載例】シフト記号表（勤務時間帯）'!$C$6:$K$35,9,FALSE))</f>
        <v/>
      </c>
      <c r="AR38" s="172" t="str">
        <f>IF(AR37="","",VLOOKUP(AR37,'【記載例】シフト記号表（勤務時間帯）'!$C$6:$K$35,9,FALSE))</f>
        <v/>
      </c>
      <c r="AS38" s="172">
        <f>IF(AS37="","",VLOOKUP(AS37,'【記載例】シフト記号表（勤務時間帯）'!$C$6:$K$35,9,FALSE))</f>
        <v>8</v>
      </c>
      <c r="AT38" s="173" t="str">
        <f>IF(AT37="","",VLOOKUP(AT37,'【記載例】シフト記号表（勤務時間帯）'!$C$6:$K$35,9,FALSE))</f>
        <v/>
      </c>
      <c r="AU38" s="171" t="str">
        <f>IF(AU37="","",VLOOKUP(AU37,'【記載例】シフト記号表（勤務時間帯）'!$C$6:$K$35,9,FALSE))</f>
        <v/>
      </c>
      <c r="AV38" s="172">
        <f>IF(AV37="","",VLOOKUP(AV37,'【記載例】シフト記号表（勤務時間帯）'!$C$6:$K$35,9,FALSE))</f>
        <v>8</v>
      </c>
      <c r="AW38" s="172" t="str">
        <f>IF(AW37="","",VLOOKUP(AW37,'【記載例】シフト記号表（勤務時間帯）'!$C$6:$K$35,9,FALSE))</f>
        <v/>
      </c>
      <c r="AX38" s="1330">
        <f>IF($BB$3="４週",SUM(S38:AT38),IF($BB$3="暦月",SUM(S38:AW38),""))</f>
        <v>104</v>
      </c>
      <c r="AY38" s="1331"/>
      <c r="AZ38" s="1332">
        <f>IF($BB$3="４週",AX38/4,IF($BB$3="暦月",【記載例】勤務形態一覧表!AX38/(【記載例】勤務形態一覧表!$BB$8/7),""))</f>
        <v>23.48</v>
      </c>
      <c r="BA38" s="1333"/>
      <c r="BB38" s="1321"/>
      <c r="BC38" s="1322"/>
      <c r="BD38" s="1322"/>
      <c r="BE38" s="1322"/>
      <c r="BF38" s="1323"/>
    </row>
    <row r="39" spans="2:58" ht="20.25" customHeight="1" x14ac:dyDescent="0.2">
      <c r="B39" s="1260"/>
      <c r="C39" s="1369"/>
      <c r="D39" s="1370"/>
      <c r="E39" s="1371"/>
      <c r="F39" s="170" t="str">
        <f>C37</f>
        <v>介護職員</v>
      </c>
      <c r="G39" s="1345"/>
      <c r="H39" s="1275"/>
      <c r="I39" s="1276"/>
      <c r="J39" s="1276"/>
      <c r="K39" s="1277"/>
      <c r="L39" s="1350"/>
      <c r="M39" s="1351"/>
      <c r="N39" s="1351"/>
      <c r="O39" s="1352"/>
      <c r="P39" s="1334" t="s">
        <v>521</v>
      </c>
      <c r="Q39" s="1335"/>
      <c r="R39" s="1336"/>
      <c r="S39" s="175" t="str">
        <f>IF(S37="","",VLOOKUP(S37,'【記載例】シフト記号表（勤務時間帯）'!$C$6:$U$35,19,FALSE))</f>
        <v/>
      </c>
      <c r="T39" s="176">
        <f>IF(T37="","",VLOOKUP(T37,'【記載例】シフト記号表（勤務時間帯）'!$C$6:$U$35,19,FALSE))</f>
        <v>7</v>
      </c>
      <c r="U39" s="176">
        <f>IF(U37="","",VLOOKUP(U37,'【記載例】シフト記号表（勤務時間帯）'!$C$6:$U$35,19,FALSE))</f>
        <v>7</v>
      </c>
      <c r="V39" s="176" t="str">
        <f>IF(V37="","",VLOOKUP(V37,'【記載例】シフト記号表（勤務時間帯）'!$C$6:$U$35,19,FALSE))</f>
        <v/>
      </c>
      <c r="W39" s="176" t="str">
        <f>IF(W37="","",VLOOKUP(W37,'【記載例】シフト記号表（勤務時間帯）'!$C$6:$U$35,19,FALSE))</f>
        <v/>
      </c>
      <c r="X39" s="176">
        <f>IF(X37="","",VLOOKUP(X37,'【記載例】シフト記号表（勤務時間帯）'!$C$6:$U$35,19,FALSE))</f>
        <v>7</v>
      </c>
      <c r="Y39" s="177" t="str">
        <f>IF(Y37="","",VLOOKUP(Y37,'【記載例】シフト記号表（勤務時間帯）'!$C$6:$U$35,19,FALSE))</f>
        <v/>
      </c>
      <c r="Z39" s="175" t="str">
        <f>IF(Z37="","",VLOOKUP(Z37,'【記載例】シフト記号表（勤務時間帯）'!$C$6:$U$35,19,FALSE))</f>
        <v/>
      </c>
      <c r="AA39" s="176">
        <f>IF(AA37="","",VLOOKUP(AA37,'【記載例】シフト記号表（勤務時間帯）'!$C$6:$U$35,19,FALSE))</f>
        <v>7</v>
      </c>
      <c r="AB39" s="176">
        <f>IF(AB37="","",VLOOKUP(AB37,'【記載例】シフト記号表（勤務時間帯）'!$C$6:$U$35,19,FALSE))</f>
        <v>7</v>
      </c>
      <c r="AC39" s="176" t="str">
        <f>IF(AC37="","",VLOOKUP(AC37,'【記載例】シフト記号表（勤務時間帯）'!$C$6:$U$35,19,FALSE))</f>
        <v/>
      </c>
      <c r="AD39" s="176" t="str">
        <f>IF(AD37="","",VLOOKUP(AD37,'【記載例】シフト記号表（勤務時間帯）'!$C$6:$U$35,19,FALSE))</f>
        <v/>
      </c>
      <c r="AE39" s="176">
        <f>IF(AE37="","",VLOOKUP(AE37,'【記載例】シフト記号表（勤務時間帯）'!$C$6:$U$35,19,FALSE))</f>
        <v>7</v>
      </c>
      <c r="AF39" s="177" t="str">
        <f>IF(AF37="","",VLOOKUP(AF37,'【記載例】シフト記号表（勤務時間帯）'!$C$6:$U$35,19,FALSE))</f>
        <v/>
      </c>
      <c r="AG39" s="175" t="str">
        <f>IF(AG37="","",VLOOKUP(AG37,'【記載例】シフト記号表（勤務時間帯）'!$C$6:$U$35,19,FALSE))</f>
        <v/>
      </c>
      <c r="AH39" s="176">
        <f>IF(AH37="","",VLOOKUP(AH37,'【記載例】シフト記号表（勤務時間帯）'!$C$6:$U$35,19,FALSE))</f>
        <v>7</v>
      </c>
      <c r="AI39" s="176">
        <f>IF(AI37="","",VLOOKUP(AI37,'【記載例】シフト記号表（勤務時間帯）'!$C$6:$U$35,19,FALSE))</f>
        <v>7</v>
      </c>
      <c r="AJ39" s="176" t="str">
        <f>IF(AJ37="","",VLOOKUP(AJ37,'【記載例】シフト記号表（勤務時間帯）'!$C$6:$U$35,19,FALSE))</f>
        <v/>
      </c>
      <c r="AK39" s="176" t="str">
        <f>IF(AK37="","",VLOOKUP(AK37,'【記載例】シフト記号表（勤務時間帯）'!$C$6:$U$35,19,FALSE))</f>
        <v/>
      </c>
      <c r="AL39" s="176">
        <f>IF(AL37="","",VLOOKUP(AL37,'【記載例】シフト記号表（勤務時間帯）'!$C$6:$U$35,19,FALSE))</f>
        <v>7</v>
      </c>
      <c r="AM39" s="177" t="str">
        <f>IF(AM37="","",VLOOKUP(AM37,'【記載例】シフト記号表（勤務時間帯）'!$C$6:$U$35,19,FALSE))</f>
        <v/>
      </c>
      <c r="AN39" s="175" t="str">
        <f>IF(AN37="","",VLOOKUP(AN37,'【記載例】シフト記号表（勤務時間帯）'!$C$6:$U$35,19,FALSE))</f>
        <v/>
      </c>
      <c r="AO39" s="176">
        <f>IF(AO37="","",VLOOKUP(AO37,'【記載例】シフト記号表（勤務時間帯）'!$C$6:$U$35,19,FALSE))</f>
        <v>7</v>
      </c>
      <c r="AP39" s="176">
        <f>IF(AP37="","",VLOOKUP(AP37,'【記載例】シフト記号表（勤務時間帯）'!$C$6:$U$35,19,FALSE))</f>
        <v>7</v>
      </c>
      <c r="AQ39" s="176" t="str">
        <f>IF(AQ37="","",VLOOKUP(AQ37,'【記載例】シフト記号表（勤務時間帯）'!$C$6:$U$35,19,FALSE))</f>
        <v/>
      </c>
      <c r="AR39" s="176" t="str">
        <f>IF(AR37="","",VLOOKUP(AR37,'【記載例】シフト記号表（勤務時間帯）'!$C$6:$U$35,19,FALSE))</f>
        <v/>
      </c>
      <c r="AS39" s="176">
        <f>IF(AS37="","",VLOOKUP(AS37,'【記載例】シフト記号表（勤務時間帯）'!$C$6:$U$35,19,FALSE))</f>
        <v>7</v>
      </c>
      <c r="AT39" s="177" t="str">
        <f>IF(AT37="","",VLOOKUP(AT37,'【記載例】シフト記号表（勤務時間帯）'!$C$6:$U$35,19,FALSE))</f>
        <v/>
      </c>
      <c r="AU39" s="175" t="str">
        <f>IF(AU37="","",VLOOKUP(AU37,'【記載例】シフト記号表（勤務時間帯）'!$C$6:$U$35,19,FALSE))</f>
        <v/>
      </c>
      <c r="AV39" s="176">
        <f>IF(AV37="","",VLOOKUP(AV37,'【記載例】シフト記号表（勤務時間帯）'!$C$6:$U$35,19,FALSE))</f>
        <v>7</v>
      </c>
      <c r="AW39" s="176" t="str">
        <f>IF(AW37="","",VLOOKUP(AW37,'【記載例】シフト記号表（勤務時間帯）'!$C$6:$U$35,19,FALSE))</f>
        <v/>
      </c>
      <c r="AX39" s="1337">
        <f>IF($BB$3="４週",SUM(S39:AT39),IF($BB$3="暦月",SUM(S39:AW39),""))</f>
        <v>91</v>
      </c>
      <c r="AY39" s="1338"/>
      <c r="AZ39" s="1339">
        <f>IF($BB$3="４週",AX39/4,IF($BB$3="暦月",【記載例】勤務形態一覧表!AX39/(【記載例】勤務形態一覧表!$BB$8/7),""))</f>
        <v>20.55</v>
      </c>
      <c r="BA39" s="1340"/>
      <c r="BB39" s="1324"/>
      <c r="BC39" s="1325"/>
      <c r="BD39" s="1325"/>
      <c r="BE39" s="1325"/>
      <c r="BF39" s="1326"/>
    </row>
    <row r="40" spans="2:58" ht="20.25" customHeight="1" x14ac:dyDescent="0.2">
      <c r="B40" s="1260">
        <f>B37+1</f>
        <v>7</v>
      </c>
      <c r="C40" s="1363" t="s">
        <v>527</v>
      </c>
      <c r="D40" s="1364"/>
      <c r="E40" s="1365"/>
      <c r="F40" s="178"/>
      <c r="G40" s="1344" t="s">
        <v>525</v>
      </c>
      <c r="H40" s="1346" t="s">
        <v>514</v>
      </c>
      <c r="I40" s="1276"/>
      <c r="J40" s="1276"/>
      <c r="K40" s="1277"/>
      <c r="L40" s="1347" t="s">
        <v>693</v>
      </c>
      <c r="M40" s="1348"/>
      <c r="N40" s="1348"/>
      <c r="O40" s="1349"/>
      <c r="P40" s="1353" t="s">
        <v>718</v>
      </c>
      <c r="Q40" s="1354"/>
      <c r="R40" s="1355"/>
      <c r="S40" s="167"/>
      <c r="T40" s="168"/>
      <c r="U40" s="168"/>
      <c r="V40" s="168"/>
      <c r="W40" s="168"/>
      <c r="X40" s="168"/>
      <c r="Y40" s="169" t="s">
        <v>719</v>
      </c>
      <c r="Z40" s="167"/>
      <c r="AA40" s="168"/>
      <c r="AB40" s="168"/>
      <c r="AC40" s="168"/>
      <c r="AD40" s="168"/>
      <c r="AE40" s="168"/>
      <c r="AF40" s="169" t="s">
        <v>518</v>
      </c>
      <c r="AG40" s="167"/>
      <c r="AH40" s="168"/>
      <c r="AI40" s="168"/>
      <c r="AJ40" s="168"/>
      <c r="AK40" s="168"/>
      <c r="AL40" s="168"/>
      <c r="AM40" s="169" t="s">
        <v>518</v>
      </c>
      <c r="AN40" s="167"/>
      <c r="AO40" s="168"/>
      <c r="AP40" s="168"/>
      <c r="AQ40" s="168"/>
      <c r="AR40" s="168"/>
      <c r="AS40" s="168"/>
      <c r="AT40" s="169" t="s">
        <v>518</v>
      </c>
      <c r="AU40" s="167"/>
      <c r="AV40" s="168"/>
      <c r="AW40" s="168"/>
      <c r="AX40" s="1356"/>
      <c r="AY40" s="1357"/>
      <c r="AZ40" s="1358"/>
      <c r="BA40" s="1359"/>
      <c r="BB40" s="1360" t="s">
        <v>538</v>
      </c>
      <c r="BC40" s="1361"/>
      <c r="BD40" s="1361"/>
      <c r="BE40" s="1361"/>
      <c r="BF40" s="1362"/>
    </row>
    <row r="41" spans="2:58" ht="20.25" customHeight="1" x14ac:dyDescent="0.2">
      <c r="B41" s="1260"/>
      <c r="C41" s="1366"/>
      <c r="D41" s="1367"/>
      <c r="E41" s="1368"/>
      <c r="F41" s="170"/>
      <c r="G41" s="1271"/>
      <c r="H41" s="1275"/>
      <c r="I41" s="1276"/>
      <c r="J41" s="1276"/>
      <c r="K41" s="1277"/>
      <c r="L41" s="1281"/>
      <c r="M41" s="1282"/>
      <c r="N41" s="1282"/>
      <c r="O41" s="1283"/>
      <c r="P41" s="1327" t="s">
        <v>520</v>
      </c>
      <c r="Q41" s="1328"/>
      <c r="R41" s="1329"/>
      <c r="S41" s="171" t="str">
        <f>IF(S40="","",VLOOKUP(S40,'【記載例】シフト記号表（勤務時間帯）'!$C$6:$K$35,9,FALSE))</f>
        <v/>
      </c>
      <c r="T41" s="172" t="str">
        <f>IF(T40="","",VLOOKUP(T40,'【記載例】シフト記号表（勤務時間帯）'!$C$6:$K$35,9,FALSE))</f>
        <v/>
      </c>
      <c r="U41" s="172" t="str">
        <f>IF(U40="","",VLOOKUP(U40,'【記載例】シフト記号表（勤務時間帯）'!$C$6:$K$35,9,FALSE))</f>
        <v/>
      </c>
      <c r="V41" s="172" t="str">
        <f>IF(V40="","",VLOOKUP(V40,'【記載例】シフト記号表（勤務時間帯）'!$C$6:$K$35,9,FALSE))</f>
        <v/>
      </c>
      <c r="W41" s="172" t="str">
        <f>IF(W40="","",VLOOKUP(W40,'【記載例】シフト記号表（勤務時間帯）'!$C$6:$K$35,9,FALSE))</f>
        <v/>
      </c>
      <c r="X41" s="172" t="str">
        <f>IF(X40="","",VLOOKUP(X40,'【記載例】シフト記号表（勤務時間帯）'!$C$6:$K$35,9,FALSE))</f>
        <v/>
      </c>
      <c r="Y41" s="173">
        <f>IF(Y40="","",VLOOKUP(Y40,'【記載例】シフト記号表（勤務時間帯）'!$C$6:$K$35,9,FALSE))</f>
        <v>8</v>
      </c>
      <c r="Z41" s="171" t="str">
        <f>IF(Z40="","",VLOOKUP(Z40,'【記載例】シフト記号表（勤務時間帯）'!$C$6:$K$35,9,FALSE))</f>
        <v/>
      </c>
      <c r="AA41" s="172" t="str">
        <f>IF(AA40="","",VLOOKUP(AA40,'【記載例】シフト記号表（勤務時間帯）'!$C$6:$K$35,9,FALSE))</f>
        <v/>
      </c>
      <c r="AB41" s="172" t="str">
        <f>IF(AB40="","",VLOOKUP(AB40,'【記載例】シフト記号表（勤務時間帯）'!$C$6:$K$35,9,FALSE))</f>
        <v/>
      </c>
      <c r="AC41" s="172" t="str">
        <f>IF(AC40="","",VLOOKUP(AC40,'【記載例】シフト記号表（勤務時間帯）'!$C$6:$K$35,9,FALSE))</f>
        <v/>
      </c>
      <c r="AD41" s="172" t="str">
        <f>IF(AD40="","",VLOOKUP(AD40,'【記載例】シフト記号表（勤務時間帯）'!$C$6:$K$35,9,FALSE))</f>
        <v/>
      </c>
      <c r="AE41" s="172" t="str">
        <f>IF(AE40="","",VLOOKUP(AE40,'【記載例】シフト記号表（勤務時間帯）'!$C$6:$K$35,9,FALSE))</f>
        <v/>
      </c>
      <c r="AF41" s="173">
        <f>IF(AF40="","",VLOOKUP(AF40,'【記載例】シフト記号表（勤務時間帯）'!$C$6:$K$35,9,FALSE))</f>
        <v>8</v>
      </c>
      <c r="AG41" s="171" t="str">
        <f>IF(AG40="","",VLOOKUP(AG40,'【記載例】シフト記号表（勤務時間帯）'!$C$6:$K$35,9,FALSE))</f>
        <v/>
      </c>
      <c r="AH41" s="172" t="str">
        <f>IF(AH40="","",VLOOKUP(AH40,'【記載例】シフト記号表（勤務時間帯）'!$C$6:$K$35,9,FALSE))</f>
        <v/>
      </c>
      <c r="AI41" s="172" t="str">
        <f>IF(AI40="","",VLOOKUP(AI40,'【記載例】シフト記号表（勤務時間帯）'!$C$6:$K$35,9,FALSE))</f>
        <v/>
      </c>
      <c r="AJ41" s="172" t="str">
        <f>IF(AJ40="","",VLOOKUP(AJ40,'【記載例】シフト記号表（勤務時間帯）'!$C$6:$K$35,9,FALSE))</f>
        <v/>
      </c>
      <c r="AK41" s="172" t="str">
        <f>IF(AK40="","",VLOOKUP(AK40,'【記載例】シフト記号表（勤務時間帯）'!$C$6:$K$35,9,FALSE))</f>
        <v/>
      </c>
      <c r="AL41" s="172" t="str">
        <f>IF(AL40="","",VLOOKUP(AL40,'【記載例】シフト記号表（勤務時間帯）'!$C$6:$K$35,9,FALSE))</f>
        <v/>
      </c>
      <c r="AM41" s="173">
        <f>IF(AM40="","",VLOOKUP(AM40,'【記載例】シフト記号表（勤務時間帯）'!$C$6:$K$35,9,FALSE))</f>
        <v>8</v>
      </c>
      <c r="AN41" s="171" t="str">
        <f>IF(AN40="","",VLOOKUP(AN40,'【記載例】シフト記号表（勤務時間帯）'!$C$6:$K$35,9,FALSE))</f>
        <v/>
      </c>
      <c r="AO41" s="172" t="str">
        <f>IF(AO40="","",VLOOKUP(AO40,'【記載例】シフト記号表（勤務時間帯）'!$C$6:$K$35,9,FALSE))</f>
        <v/>
      </c>
      <c r="AP41" s="172" t="str">
        <f>IF(AP40="","",VLOOKUP(AP40,'【記載例】シフト記号表（勤務時間帯）'!$C$6:$K$35,9,FALSE))</f>
        <v/>
      </c>
      <c r="AQ41" s="172" t="str">
        <f>IF(AQ40="","",VLOOKUP(AQ40,'【記載例】シフト記号表（勤務時間帯）'!$C$6:$K$35,9,FALSE))</f>
        <v/>
      </c>
      <c r="AR41" s="172" t="str">
        <f>IF(AR40="","",VLOOKUP(AR40,'【記載例】シフト記号表（勤務時間帯）'!$C$6:$K$35,9,FALSE))</f>
        <v/>
      </c>
      <c r="AS41" s="172" t="str">
        <f>IF(AS40="","",VLOOKUP(AS40,'【記載例】シフト記号表（勤務時間帯）'!$C$6:$K$35,9,FALSE))</f>
        <v/>
      </c>
      <c r="AT41" s="173">
        <f>IF(AT40="","",VLOOKUP(AT40,'【記載例】シフト記号表（勤務時間帯）'!$C$6:$K$35,9,FALSE))</f>
        <v>8</v>
      </c>
      <c r="AU41" s="171" t="str">
        <f>IF(AU40="","",VLOOKUP(AU40,'【記載例】シフト記号表（勤務時間帯）'!$C$6:$K$35,9,FALSE))</f>
        <v/>
      </c>
      <c r="AV41" s="172" t="str">
        <f>IF(AV40="","",VLOOKUP(AV40,'【記載例】シフト記号表（勤務時間帯）'!$C$6:$K$35,9,FALSE))</f>
        <v/>
      </c>
      <c r="AW41" s="172" t="str">
        <f>IF(AW40="","",VLOOKUP(AW40,'【記載例】シフト記号表（勤務時間帯）'!$C$6:$K$35,9,FALSE))</f>
        <v/>
      </c>
      <c r="AX41" s="1330">
        <f>IF($BB$3="４週",SUM(S41:AT41),IF($BB$3="暦月",SUM(S41:AW41),""))</f>
        <v>32</v>
      </c>
      <c r="AY41" s="1331"/>
      <c r="AZ41" s="1332">
        <f>IF($BB$3="４週",AX41/4,IF($BB$3="暦月",【記載例】勤務形態一覧表!AX41/(【記載例】勤務形態一覧表!$BB$8/7),""))</f>
        <v>7.23</v>
      </c>
      <c r="BA41" s="1333"/>
      <c r="BB41" s="1321"/>
      <c r="BC41" s="1322"/>
      <c r="BD41" s="1322"/>
      <c r="BE41" s="1322"/>
      <c r="BF41" s="1323"/>
    </row>
    <row r="42" spans="2:58" ht="20.25" customHeight="1" x14ac:dyDescent="0.2">
      <c r="B42" s="1260"/>
      <c r="C42" s="1369"/>
      <c r="D42" s="1370"/>
      <c r="E42" s="1371"/>
      <c r="F42" s="170" t="str">
        <f>C40</f>
        <v>介護職員</v>
      </c>
      <c r="G42" s="1345"/>
      <c r="H42" s="1275"/>
      <c r="I42" s="1276"/>
      <c r="J42" s="1276"/>
      <c r="K42" s="1277"/>
      <c r="L42" s="1350"/>
      <c r="M42" s="1351"/>
      <c r="N42" s="1351"/>
      <c r="O42" s="1352"/>
      <c r="P42" s="1334" t="s">
        <v>521</v>
      </c>
      <c r="Q42" s="1335"/>
      <c r="R42" s="1336"/>
      <c r="S42" s="175" t="str">
        <f>IF(S40="","",VLOOKUP(S40,'【記載例】シフト記号表（勤務時間帯）'!$C$6:$U$35,19,FALSE))</f>
        <v/>
      </c>
      <c r="T42" s="176" t="str">
        <f>IF(T40="","",VLOOKUP(T40,'【記載例】シフト記号表（勤務時間帯）'!$C$6:$U$35,19,FALSE))</f>
        <v/>
      </c>
      <c r="U42" s="176" t="str">
        <f>IF(U40="","",VLOOKUP(U40,'【記載例】シフト記号表（勤務時間帯）'!$C$6:$U$35,19,FALSE))</f>
        <v/>
      </c>
      <c r="V42" s="176" t="str">
        <f>IF(V40="","",VLOOKUP(V40,'【記載例】シフト記号表（勤務時間帯）'!$C$6:$U$35,19,FALSE))</f>
        <v/>
      </c>
      <c r="W42" s="176" t="str">
        <f>IF(W40="","",VLOOKUP(W40,'【記載例】シフト記号表（勤務時間帯）'!$C$6:$U$35,19,FALSE))</f>
        <v/>
      </c>
      <c r="X42" s="176" t="str">
        <f>IF(X40="","",VLOOKUP(X40,'【記載例】シフト記号表（勤務時間帯）'!$C$6:$U$35,19,FALSE))</f>
        <v/>
      </c>
      <c r="Y42" s="177">
        <f>IF(Y40="","",VLOOKUP(Y40,'【記載例】シフト記号表（勤務時間帯）'!$C$6:$U$35,19,FALSE))</f>
        <v>7</v>
      </c>
      <c r="Z42" s="175" t="str">
        <f>IF(Z40="","",VLOOKUP(Z40,'【記載例】シフト記号表（勤務時間帯）'!$C$6:$U$35,19,FALSE))</f>
        <v/>
      </c>
      <c r="AA42" s="176" t="str">
        <f>IF(AA40="","",VLOOKUP(AA40,'【記載例】シフト記号表（勤務時間帯）'!$C$6:$U$35,19,FALSE))</f>
        <v/>
      </c>
      <c r="AB42" s="176" t="str">
        <f>IF(AB40="","",VLOOKUP(AB40,'【記載例】シフト記号表（勤務時間帯）'!$C$6:$U$35,19,FALSE))</f>
        <v/>
      </c>
      <c r="AC42" s="176" t="str">
        <f>IF(AC40="","",VLOOKUP(AC40,'【記載例】シフト記号表（勤務時間帯）'!$C$6:$U$35,19,FALSE))</f>
        <v/>
      </c>
      <c r="AD42" s="176" t="str">
        <f>IF(AD40="","",VLOOKUP(AD40,'【記載例】シフト記号表（勤務時間帯）'!$C$6:$U$35,19,FALSE))</f>
        <v/>
      </c>
      <c r="AE42" s="176" t="str">
        <f>IF(AE40="","",VLOOKUP(AE40,'【記載例】シフト記号表（勤務時間帯）'!$C$6:$U$35,19,FALSE))</f>
        <v/>
      </c>
      <c r="AF42" s="177">
        <f>IF(AF40="","",VLOOKUP(AF40,'【記載例】シフト記号表（勤務時間帯）'!$C$6:$U$35,19,FALSE))</f>
        <v>7</v>
      </c>
      <c r="AG42" s="175" t="str">
        <f>IF(AG40="","",VLOOKUP(AG40,'【記載例】シフト記号表（勤務時間帯）'!$C$6:$U$35,19,FALSE))</f>
        <v/>
      </c>
      <c r="AH42" s="176" t="str">
        <f>IF(AH40="","",VLOOKUP(AH40,'【記載例】シフト記号表（勤務時間帯）'!$C$6:$U$35,19,FALSE))</f>
        <v/>
      </c>
      <c r="AI42" s="176" t="str">
        <f>IF(AI40="","",VLOOKUP(AI40,'【記載例】シフト記号表（勤務時間帯）'!$C$6:$U$35,19,FALSE))</f>
        <v/>
      </c>
      <c r="AJ42" s="176" t="str">
        <f>IF(AJ40="","",VLOOKUP(AJ40,'【記載例】シフト記号表（勤務時間帯）'!$C$6:$U$35,19,FALSE))</f>
        <v/>
      </c>
      <c r="AK42" s="176" t="str">
        <f>IF(AK40="","",VLOOKUP(AK40,'【記載例】シフト記号表（勤務時間帯）'!$C$6:$U$35,19,FALSE))</f>
        <v/>
      </c>
      <c r="AL42" s="176" t="str">
        <f>IF(AL40="","",VLOOKUP(AL40,'【記載例】シフト記号表（勤務時間帯）'!$C$6:$U$35,19,FALSE))</f>
        <v/>
      </c>
      <c r="AM42" s="177">
        <f>IF(AM40="","",VLOOKUP(AM40,'【記載例】シフト記号表（勤務時間帯）'!$C$6:$U$35,19,FALSE))</f>
        <v>7</v>
      </c>
      <c r="AN42" s="175" t="str">
        <f>IF(AN40="","",VLOOKUP(AN40,'【記載例】シフト記号表（勤務時間帯）'!$C$6:$U$35,19,FALSE))</f>
        <v/>
      </c>
      <c r="AO42" s="176" t="str">
        <f>IF(AO40="","",VLOOKUP(AO40,'【記載例】シフト記号表（勤務時間帯）'!$C$6:$U$35,19,FALSE))</f>
        <v/>
      </c>
      <c r="AP42" s="176" t="str">
        <f>IF(AP40="","",VLOOKUP(AP40,'【記載例】シフト記号表（勤務時間帯）'!$C$6:$U$35,19,FALSE))</f>
        <v/>
      </c>
      <c r="AQ42" s="176" t="str">
        <f>IF(AQ40="","",VLOOKUP(AQ40,'【記載例】シフト記号表（勤務時間帯）'!$C$6:$U$35,19,FALSE))</f>
        <v/>
      </c>
      <c r="AR42" s="176" t="str">
        <f>IF(AR40="","",VLOOKUP(AR40,'【記載例】シフト記号表（勤務時間帯）'!$C$6:$U$35,19,FALSE))</f>
        <v/>
      </c>
      <c r="AS42" s="176" t="str">
        <f>IF(AS40="","",VLOOKUP(AS40,'【記載例】シフト記号表（勤務時間帯）'!$C$6:$U$35,19,FALSE))</f>
        <v/>
      </c>
      <c r="AT42" s="177">
        <f>IF(AT40="","",VLOOKUP(AT40,'【記載例】シフト記号表（勤務時間帯）'!$C$6:$U$35,19,FALSE))</f>
        <v>7</v>
      </c>
      <c r="AU42" s="175" t="str">
        <f>IF(AU40="","",VLOOKUP(AU40,'【記載例】シフト記号表（勤務時間帯）'!$C$6:$U$35,19,FALSE))</f>
        <v/>
      </c>
      <c r="AV42" s="176" t="str">
        <f>IF(AV40="","",VLOOKUP(AV40,'【記載例】シフト記号表（勤務時間帯）'!$C$6:$U$35,19,FALSE))</f>
        <v/>
      </c>
      <c r="AW42" s="176" t="str">
        <f>IF(AW40="","",VLOOKUP(AW40,'【記載例】シフト記号表（勤務時間帯）'!$C$6:$U$35,19,FALSE))</f>
        <v/>
      </c>
      <c r="AX42" s="1337">
        <f>IF($BB$3="４週",SUM(S42:AT42),IF($BB$3="暦月",SUM(S42:AW42),""))</f>
        <v>28</v>
      </c>
      <c r="AY42" s="1338"/>
      <c r="AZ42" s="1339">
        <f>IF($BB$3="４週",AX42/4,IF($BB$3="暦月",【記載例】勤務形態一覧表!AX42/(【記載例】勤務形態一覧表!$BB$8/7),""))</f>
        <v>6.32</v>
      </c>
      <c r="BA42" s="1340"/>
      <c r="BB42" s="1324"/>
      <c r="BC42" s="1325"/>
      <c r="BD42" s="1325"/>
      <c r="BE42" s="1325"/>
      <c r="BF42" s="1326"/>
    </row>
    <row r="43" spans="2:58" ht="20.25" customHeight="1" x14ac:dyDescent="0.2">
      <c r="B43" s="1260">
        <f>B40+1</f>
        <v>8</v>
      </c>
      <c r="C43" s="1363" t="s">
        <v>527</v>
      </c>
      <c r="D43" s="1364"/>
      <c r="E43" s="1365"/>
      <c r="F43" s="178"/>
      <c r="G43" s="1344" t="s">
        <v>513</v>
      </c>
      <c r="H43" s="1346" t="s">
        <v>539</v>
      </c>
      <c r="I43" s="1276"/>
      <c r="J43" s="1276"/>
      <c r="K43" s="1277"/>
      <c r="L43" s="1347" t="s">
        <v>540</v>
      </c>
      <c r="M43" s="1348"/>
      <c r="N43" s="1348"/>
      <c r="O43" s="1349"/>
      <c r="P43" s="1353" t="s">
        <v>535</v>
      </c>
      <c r="Q43" s="1354"/>
      <c r="R43" s="1355"/>
      <c r="S43" s="167" t="s">
        <v>518</v>
      </c>
      <c r="T43" s="168"/>
      <c r="U43" s="168" t="s">
        <v>518</v>
      </c>
      <c r="V43" s="168" t="s">
        <v>518</v>
      </c>
      <c r="W43" s="168" t="s">
        <v>518</v>
      </c>
      <c r="X43" s="168"/>
      <c r="Y43" s="169" t="s">
        <v>518</v>
      </c>
      <c r="Z43" s="167" t="s">
        <v>518</v>
      </c>
      <c r="AA43" s="168"/>
      <c r="AB43" s="168" t="s">
        <v>518</v>
      </c>
      <c r="AC43" s="168" t="s">
        <v>720</v>
      </c>
      <c r="AD43" s="168" t="s">
        <v>518</v>
      </c>
      <c r="AE43" s="168"/>
      <c r="AF43" s="169" t="s">
        <v>518</v>
      </c>
      <c r="AG43" s="167" t="s">
        <v>518</v>
      </c>
      <c r="AH43" s="168"/>
      <c r="AI43" s="168" t="s">
        <v>518</v>
      </c>
      <c r="AJ43" s="168" t="s">
        <v>518</v>
      </c>
      <c r="AK43" s="168" t="s">
        <v>721</v>
      </c>
      <c r="AL43" s="168"/>
      <c r="AM43" s="169" t="s">
        <v>518</v>
      </c>
      <c r="AN43" s="167" t="s">
        <v>518</v>
      </c>
      <c r="AO43" s="168"/>
      <c r="AP43" s="168" t="s">
        <v>518</v>
      </c>
      <c r="AQ43" s="168" t="s">
        <v>518</v>
      </c>
      <c r="AR43" s="168" t="s">
        <v>518</v>
      </c>
      <c r="AS43" s="168"/>
      <c r="AT43" s="169" t="s">
        <v>721</v>
      </c>
      <c r="AU43" s="167" t="s">
        <v>965</v>
      </c>
      <c r="AV43" s="168"/>
      <c r="AW43" s="168"/>
      <c r="AX43" s="1356"/>
      <c r="AY43" s="1357"/>
      <c r="AZ43" s="1358"/>
      <c r="BA43" s="1359"/>
      <c r="BB43" s="1360"/>
      <c r="BC43" s="1361"/>
      <c r="BD43" s="1361"/>
      <c r="BE43" s="1361"/>
      <c r="BF43" s="1362"/>
    </row>
    <row r="44" spans="2:58" ht="20.25" customHeight="1" x14ac:dyDescent="0.2">
      <c r="B44" s="1260"/>
      <c r="C44" s="1366"/>
      <c r="D44" s="1367"/>
      <c r="E44" s="1368"/>
      <c r="F44" s="170"/>
      <c r="G44" s="1271"/>
      <c r="H44" s="1275"/>
      <c r="I44" s="1276"/>
      <c r="J44" s="1276"/>
      <c r="K44" s="1277"/>
      <c r="L44" s="1281"/>
      <c r="M44" s="1282"/>
      <c r="N44" s="1282"/>
      <c r="O44" s="1283"/>
      <c r="P44" s="1327" t="s">
        <v>520</v>
      </c>
      <c r="Q44" s="1328"/>
      <c r="R44" s="1329"/>
      <c r="S44" s="171">
        <f>IF(S43="","",VLOOKUP(S43,'【記載例】シフト記号表（勤務時間帯）'!$C$6:$K$35,9,FALSE))</f>
        <v>8</v>
      </c>
      <c r="T44" s="172" t="str">
        <f>IF(T43="","",VLOOKUP(T43,'【記載例】シフト記号表（勤務時間帯）'!$C$6:$K$35,9,FALSE))</f>
        <v/>
      </c>
      <c r="U44" s="172">
        <f>IF(U43="","",VLOOKUP(U43,'【記載例】シフト記号表（勤務時間帯）'!$C$6:$K$35,9,FALSE))</f>
        <v>8</v>
      </c>
      <c r="V44" s="172">
        <f>IF(V43="","",VLOOKUP(V43,'【記載例】シフト記号表（勤務時間帯）'!$C$6:$K$35,9,FALSE))</f>
        <v>8</v>
      </c>
      <c r="W44" s="172">
        <f>IF(W43="","",VLOOKUP(W43,'【記載例】シフト記号表（勤務時間帯）'!$C$6:$K$35,9,FALSE))</f>
        <v>8</v>
      </c>
      <c r="X44" s="172" t="str">
        <f>IF(X43="","",VLOOKUP(X43,'【記載例】シフト記号表（勤務時間帯）'!$C$6:$K$35,9,FALSE))</f>
        <v/>
      </c>
      <c r="Y44" s="173">
        <f>IF(Y43="","",VLOOKUP(Y43,'【記載例】シフト記号表（勤務時間帯）'!$C$6:$K$35,9,FALSE))</f>
        <v>8</v>
      </c>
      <c r="Z44" s="171">
        <f>IF(Z43="","",VLOOKUP(Z43,'【記載例】シフト記号表（勤務時間帯）'!$C$6:$K$35,9,FALSE))</f>
        <v>8</v>
      </c>
      <c r="AA44" s="172" t="str">
        <f>IF(AA43="","",VLOOKUP(AA43,'【記載例】シフト記号表（勤務時間帯）'!$C$6:$K$35,9,FALSE))</f>
        <v/>
      </c>
      <c r="AB44" s="172">
        <f>IF(AB43="","",VLOOKUP(AB43,'【記載例】シフト記号表（勤務時間帯）'!$C$6:$K$35,9,FALSE))</f>
        <v>8</v>
      </c>
      <c r="AC44" s="172">
        <f>IF(AC43="","",VLOOKUP(AC43,'【記載例】シフト記号表（勤務時間帯）'!$C$6:$K$35,9,FALSE))</f>
        <v>8</v>
      </c>
      <c r="AD44" s="172">
        <f>IF(AD43="","",VLOOKUP(AD43,'【記載例】シフト記号表（勤務時間帯）'!$C$6:$K$35,9,FALSE))</f>
        <v>8</v>
      </c>
      <c r="AE44" s="172" t="str">
        <f>IF(AE43="","",VLOOKUP(AE43,'【記載例】シフト記号表（勤務時間帯）'!$C$6:$K$35,9,FALSE))</f>
        <v/>
      </c>
      <c r="AF44" s="173">
        <f>IF(AF43="","",VLOOKUP(AF43,'【記載例】シフト記号表（勤務時間帯）'!$C$6:$K$35,9,FALSE))</f>
        <v>8</v>
      </c>
      <c r="AG44" s="171">
        <f>IF(AG43="","",VLOOKUP(AG43,'【記載例】シフト記号表（勤務時間帯）'!$C$6:$K$35,9,FALSE))</f>
        <v>8</v>
      </c>
      <c r="AH44" s="172" t="str">
        <f>IF(AH43="","",VLOOKUP(AH43,'【記載例】シフト記号表（勤務時間帯）'!$C$6:$K$35,9,FALSE))</f>
        <v/>
      </c>
      <c r="AI44" s="172">
        <f>IF(AI43="","",VLOOKUP(AI43,'【記載例】シフト記号表（勤務時間帯）'!$C$6:$K$35,9,FALSE))</f>
        <v>8</v>
      </c>
      <c r="AJ44" s="172">
        <f>IF(AJ43="","",VLOOKUP(AJ43,'【記載例】シフト記号表（勤務時間帯）'!$C$6:$K$35,9,FALSE))</f>
        <v>8</v>
      </c>
      <c r="AK44" s="172">
        <f>IF(AK43="","",VLOOKUP(AK43,'【記載例】シフト記号表（勤務時間帯）'!$C$6:$K$35,9,FALSE))</f>
        <v>8</v>
      </c>
      <c r="AL44" s="172" t="str">
        <f>IF(AL43="","",VLOOKUP(AL43,'【記載例】シフト記号表（勤務時間帯）'!$C$6:$K$35,9,FALSE))</f>
        <v/>
      </c>
      <c r="AM44" s="173">
        <f>IF(AM43="","",VLOOKUP(AM43,'【記載例】シフト記号表（勤務時間帯）'!$C$6:$K$35,9,FALSE))</f>
        <v>8</v>
      </c>
      <c r="AN44" s="171">
        <f>IF(AN43="","",VLOOKUP(AN43,'【記載例】シフト記号表（勤務時間帯）'!$C$6:$K$35,9,FALSE))</f>
        <v>8</v>
      </c>
      <c r="AO44" s="172" t="str">
        <f>IF(AO43="","",VLOOKUP(AO43,'【記載例】シフト記号表（勤務時間帯）'!$C$6:$K$35,9,FALSE))</f>
        <v/>
      </c>
      <c r="AP44" s="172">
        <f>IF(AP43="","",VLOOKUP(AP43,'【記載例】シフト記号表（勤務時間帯）'!$C$6:$K$35,9,FALSE))</f>
        <v>8</v>
      </c>
      <c r="AQ44" s="172">
        <f>IF(AQ43="","",VLOOKUP(AQ43,'【記載例】シフト記号表（勤務時間帯）'!$C$6:$K$35,9,FALSE))</f>
        <v>8</v>
      </c>
      <c r="AR44" s="172">
        <f>IF(AR43="","",VLOOKUP(AR43,'【記載例】シフト記号表（勤務時間帯）'!$C$6:$K$35,9,FALSE))</f>
        <v>8</v>
      </c>
      <c r="AS44" s="172" t="str">
        <f>IF(AS43="","",VLOOKUP(AS43,'【記載例】シフト記号表（勤務時間帯）'!$C$6:$K$35,9,FALSE))</f>
        <v/>
      </c>
      <c r="AT44" s="173">
        <f>IF(AT43="","",VLOOKUP(AT43,'【記載例】シフト記号表（勤務時間帯）'!$C$6:$K$35,9,FALSE))</f>
        <v>8</v>
      </c>
      <c r="AU44" s="171">
        <f>IF(AU43="","",VLOOKUP(AU43,'【記載例】シフト記号表（勤務時間帯）'!$C$6:$K$35,9,FALSE))</f>
        <v>8</v>
      </c>
      <c r="AV44" s="172" t="str">
        <f>IF(AV43="","",VLOOKUP(AV43,'【記載例】シフト記号表（勤務時間帯）'!$C$6:$K$35,9,FALSE))</f>
        <v/>
      </c>
      <c r="AW44" s="172" t="str">
        <f>IF(AW43="","",VLOOKUP(AW43,'【記載例】シフト記号表（勤務時間帯）'!$C$6:$K$35,9,FALSE))</f>
        <v/>
      </c>
      <c r="AX44" s="1330">
        <f>IF($BB$3="４週",SUM(S44:AT44),IF($BB$3="暦月",SUM(S44:AW44),""))</f>
        <v>168</v>
      </c>
      <c r="AY44" s="1331"/>
      <c r="AZ44" s="1332">
        <f>IF($BB$3="４週",AX44/4,IF($BB$3="暦月",【記載例】勤務形態一覧表!AX44/(【記載例】勤務形態一覧表!$BB$8/7),""))</f>
        <v>37.94</v>
      </c>
      <c r="BA44" s="1333"/>
      <c r="BB44" s="1321"/>
      <c r="BC44" s="1322"/>
      <c r="BD44" s="1322"/>
      <c r="BE44" s="1322"/>
      <c r="BF44" s="1323"/>
    </row>
    <row r="45" spans="2:58" ht="20.25" customHeight="1" x14ac:dyDescent="0.2">
      <c r="B45" s="1260"/>
      <c r="C45" s="1369"/>
      <c r="D45" s="1370"/>
      <c r="E45" s="1371"/>
      <c r="F45" s="170" t="str">
        <f>C43</f>
        <v>介護職員</v>
      </c>
      <c r="G45" s="1345"/>
      <c r="H45" s="1275"/>
      <c r="I45" s="1276"/>
      <c r="J45" s="1276"/>
      <c r="K45" s="1277"/>
      <c r="L45" s="1350"/>
      <c r="M45" s="1351"/>
      <c r="N45" s="1351"/>
      <c r="O45" s="1352"/>
      <c r="P45" s="1334" t="s">
        <v>521</v>
      </c>
      <c r="Q45" s="1335"/>
      <c r="R45" s="1336"/>
      <c r="S45" s="175">
        <f>IF(S43="","",VLOOKUP(S43,'【記載例】シフト記号表（勤務時間帯）'!$C$6:$U$35,19,FALSE))</f>
        <v>7</v>
      </c>
      <c r="T45" s="176" t="str">
        <f>IF(T43="","",VLOOKUP(T43,'【記載例】シフト記号表（勤務時間帯）'!$C$6:$U$35,19,FALSE))</f>
        <v/>
      </c>
      <c r="U45" s="176">
        <f>IF(U43="","",VLOOKUP(U43,'【記載例】シフト記号表（勤務時間帯）'!$C$6:$U$35,19,FALSE))</f>
        <v>7</v>
      </c>
      <c r="V45" s="176">
        <f>IF(V43="","",VLOOKUP(V43,'【記載例】シフト記号表（勤務時間帯）'!$C$6:$U$35,19,FALSE))</f>
        <v>7</v>
      </c>
      <c r="W45" s="176">
        <f>IF(W43="","",VLOOKUP(W43,'【記載例】シフト記号表（勤務時間帯）'!$C$6:$U$35,19,FALSE))</f>
        <v>7</v>
      </c>
      <c r="X45" s="176" t="str">
        <f>IF(X43="","",VLOOKUP(X43,'【記載例】シフト記号表（勤務時間帯）'!$C$6:$U$35,19,FALSE))</f>
        <v/>
      </c>
      <c r="Y45" s="177">
        <f>IF(Y43="","",VLOOKUP(Y43,'【記載例】シフト記号表（勤務時間帯）'!$C$6:$U$35,19,FALSE))</f>
        <v>7</v>
      </c>
      <c r="Z45" s="175">
        <f>IF(Z43="","",VLOOKUP(Z43,'【記載例】シフト記号表（勤務時間帯）'!$C$6:$U$35,19,FALSE))</f>
        <v>7</v>
      </c>
      <c r="AA45" s="176" t="str">
        <f>IF(AA43="","",VLOOKUP(AA43,'【記載例】シフト記号表（勤務時間帯）'!$C$6:$U$35,19,FALSE))</f>
        <v/>
      </c>
      <c r="AB45" s="176">
        <f>IF(AB43="","",VLOOKUP(AB43,'【記載例】シフト記号表（勤務時間帯）'!$C$6:$U$35,19,FALSE))</f>
        <v>7</v>
      </c>
      <c r="AC45" s="176">
        <f>IF(AC43="","",VLOOKUP(AC43,'【記載例】シフト記号表（勤務時間帯）'!$C$6:$U$35,19,FALSE))</f>
        <v>7</v>
      </c>
      <c r="AD45" s="176">
        <f>IF(AD43="","",VLOOKUP(AD43,'【記載例】シフト記号表（勤務時間帯）'!$C$6:$U$35,19,FALSE))</f>
        <v>7</v>
      </c>
      <c r="AE45" s="176" t="str">
        <f>IF(AE43="","",VLOOKUP(AE43,'【記載例】シフト記号表（勤務時間帯）'!$C$6:$U$35,19,FALSE))</f>
        <v/>
      </c>
      <c r="AF45" s="177">
        <f>IF(AF43="","",VLOOKUP(AF43,'【記載例】シフト記号表（勤務時間帯）'!$C$6:$U$35,19,FALSE))</f>
        <v>7</v>
      </c>
      <c r="AG45" s="175">
        <f>IF(AG43="","",VLOOKUP(AG43,'【記載例】シフト記号表（勤務時間帯）'!$C$6:$U$35,19,FALSE))</f>
        <v>7</v>
      </c>
      <c r="AH45" s="176" t="str">
        <f>IF(AH43="","",VLOOKUP(AH43,'【記載例】シフト記号表（勤務時間帯）'!$C$6:$U$35,19,FALSE))</f>
        <v/>
      </c>
      <c r="AI45" s="176">
        <f>IF(AI43="","",VLOOKUP(AI43,'【記載例】シフト記号表（勤務時間帯）'!$C$6:$U$35,19,FALSE))</f>
        <v>7</v>
      </c>
      <c r="AJ45" s="176">
        <f>IF(AJ43="","",VLOOKUP(AJ43,'【記載例】シフト記号表（勤務時間帯）'!$C$6:$U$35,19,FALSE))</f>
        <v>7</v>
      </c>
      <c r="AK45" s="176">
        <f>IF(AK43="","",VLOOKUP(AK43,'【記載例】シフト記号表（勤務時間帯）'!$C$6:$U$35,19,FALSE))</f>
        <v>7</v>
      </c>
      <c r="AL45" s="176" t="str">
        <f>IF(AL43="","",VLOOKUP(AL43,'【記載例】シフト記号表（勤務時間帯）'!$C$6:$U$35,19,FALSE))</f>
        <v/>
      </c>
      <c r="AM45" s="177">
        <f>IF(AM43="","",VLOOKUP(AM43,'【記載例】シフト記号表（勤務時間帯）'!$C$6:$U$35,19,FALSE))</f>
        <v>7</v>
      </c>
      <c r="AN45" s="175">
        <f>IF(AN43="","",VLOOKUP(AN43,'【記載例】シフト記号表（勤務時間帯）'!$C$6:$U$35,19,FALSE))</f>
        <v>7</v>
      </c>
      <c r="AO45" s="176" t="str">
        <f>IF(AO43="","",VLOOKUP(AO43,'【記載例】シフト記号表（勤務時間帯）'!$C$6:$U$35,19,FALSE))</f>
        <v/>
      </c>
      <c r="AP45" s="176">
        <f>IF(AP43="","",VLOOKUP(AP43,'【記載例】シフト記号表（勤務時間帯）'!$C$6:$U$35,19,FALSE))</f>
        <v>7</v>
      </c>
      <c r="AQ45" s="176">
        <f>IF(AQ43="","",VLOOKUP(AQ43,'【記載例】シフト記号表（勤務時間帯）'!$C$6:$U$35,19,FALSE))</f>
        <v>7</v>
      </c>
      <c r="AR45" s="176">
        <f>IF(AR43="","",VLOOKUP(AR43,'【記載例】シフト記号表（勤務時間帯）'!$C$6:$U$35,19,FALSE))</f>
        <v>7</v>
      </c>
      <c r="AS45" s="176" t="str">
        <f>IF(AS43="","",VLOOKUP(AS43,'【記載例】シフト記号表（勤務時間帯）'!$C$6:$U$35,19,FALSE))</f>
        <v/>
      </c>
      <c r="AT45" s="177">
        <f>IF(AT43="","",VLOOKUP(AT43,'【記載例】シフト記号表（勤務時間帯）'!$C$6:$U$35,19,FALSE))</f>
        <v>7</v>
      </c>
      <c r="AU45" s="175">
        <f>IF(AU43="","",VLOOKUP(AU43,'【記載例】シフト記号表（勤務時間帯）'!$C$6:$U$35,19,FALSE))</f>
        <v>7</v>
      </c>
      <c r="AV45" s="176" t="str">
        <f>IF(AV43="","",VLOOKUP(AV43,'【記載例】シフト記号表（勤務時間帯）'!$C$6:$U$35,19,FALSE))</f>
        <v/>
      </c>
      <c r="AW45" s="176" t="str">
        <f>IF(AW43="","",VLOOKUP(AW43,'【記載例】シフト記号表（勤務時間帯）'!$C$6:$U$35,19,FALSE))</f>
        <v/>
      </c>
      <c r="AX45" s="1337">
        <f>IF($BB$3="４週",SUM(S45:AT45),IF($BB$3="暦月",SUM(S45:AW45),""))</f>
        <v>147</v>
      </c>
      <c r="AY45" s="1338"/>
      <c r="AZ45" s="1339">
        <f>IF($BB$3="４週",AX45/4,IF($BB$3="暦月",【記載例】勤務形態一覧表!AX45/(【記載例】勤務形態一覧表!$BB$8/7),""))</f>
        <v>33.19</v>
      </c>
      <c r="BA45" s="1340"/>
      <c r="BB45" s="1324"/>
      <c r="BC45" s="1325"/>
      <c r="BD45" s="1325"/>
      <c r="BE45" s="1325"/>
      <c r="BF45" s="1326"/>
    </row>
    <row r="46" spans="2:58" ht="20.25" customHeight="1" x14ac:dyDescent="0.2">
      <c r="B46" s="1260">
        <f>B43+1</f>
        <v>9</v>
      </c>
      <c r="C46" s="1363" t="s">
        <v>527</v>
      </c>
      <c r="D46" s="1364"/>
      <c r="E46" s="1365"/>
      <c r="F46" s="178"/>
      <c r="G46" s="1344" t="s">
        <v>513</v>
      </c>
      <c r="H46" s="1346" t="s">
        <v>514</v>
      </c>
      <c r="I46" s="1276"/>
      <c r="J46" s="1276"/>
      <c r="K46" s="1277"/>
      <c r="L46" s="1347" t="s">
        <v>541</v>
      </c>
      <c r="M46" s="1348"/>
      <c r="N46" s="1348"/>
      <c r="O46" s="1349"/>
      <c r="P46" s="1353" t="s">
        <v>722</v>
      </c>
      <c r="Q46" s="1354"/>
      <c r="R46" s="1355"/>
      <c r="S46" s="167" t="s">
        <v>723</v>
      </c>
      <c r="T46" s="168" t="s">
        <v>723</v>
      </c>
      <c r="U46" s="168"/>
      <c r="V46" s="168" t="s">
        <v>723</v>
      </c>
      <c r="W46" s="168" t="s">
        <v>723</v>
      </c>
      <c r="X46" s="168" t="s">
        <v>518</v>
      </c>
      <c r="Y46" s="169"/>
      <c r="Z46" s="167" t="s">
        <v>723</v>
      </c>
      <c r="AA46" s="168" t="s">
        <v>721</v>
      </c>
      <c r="AB46" s="168"/>
      <c r="AC46" s="168" t="s">
        <v>723</v>
      </c>
      <c r="AD46" s="168" t="s">
        <v>723</v>
      </c>
      <c r="AE46" s="168" t="s">
        <v>518</v>
      </c>
      <c r="AF46" s="169"/>
      <c r="AG46" s="167" t="s">
        <v>723</v>
      </c>
      <c r="AH46" s="168" t="s">
        <v>723</v>
      </c>
      <c r="AI46" s="168"/>
      <c r="AJ46" s="168" t="s">
        <v>720</v>
      </c>
      <c r="AK46" s="168" t="s">
        <v>721</v>
      </c>
      <c r="AL46" s="168" t="s">
        <v>723</v>
      </c>
      <c r="AM46" s="169"/>
      <c r="AN46" s="167" t="s">
        <v>723</v>
      </c>
      <c r="AO46" s="168" t="s">
        <v>723</v>
      </c>
      <c r="AP46" s="168"/>
      <c r="AQ46" s="168" t="s">
        <v>723</v>
      </c>
      <c r="AR46" s="168" t="s">
        <v>723</v>
      </c>
      <c r="AS46" s="168" t="s">
        <v>723</v>
      </c>
      <c r="AT46" s="169"/>
      <c r="AU46" s="167" t="s">
        <v>965</v>
      </c>
      <c r="AV46" s="168" t="s">
        <v>965</v>
      </c>
      <c r="AW46" s="168"/>
      <c r="AX46" s="1356"/>
      <c r="AY46" s="1357"/>
      <c r="AZ46" s="1358"/>
      <c r="BA46" s="1359"/>
      <c r="BB46" s="1360"/>
      <c r="BC46" s="1361"/>
      <c r="BD46" s="1361"/>
      <c r="BE46" s="1361"/>
      <c r="BF46" s="1362"/>
    </row>
    <row r="47" spans="2:58" ht="20.25" customHeight="1" x14ac:dyDescent="0.2">
      <c r="B47" s="1260"/>
      <c r="C47" s="1366"/>
      <c r="D47" s="1367"/>
      <c r="E47" s="1368"/>
      <c r="F47" s="170"/>
      <c r="G47" s="1271"/>
      <c r="H47" s="1275"/>
      <c r="I47" s="1276"/>
      <c r="J47" s="1276"/>
      <c r="K47" s="1277"/>
      <c r="L47" s="1281"/>
      <c r="M47" s="1282"/>
      <c r="N47" s="1282"/>
      <c r="O47" s="1283"/>
      <c r="P47" s="1327" t="s">
        <v>520</v>
      </c>
      <c r="Q47" s="1328"/>
      <c r="R47" s="1329"/>
      <c r="S47" s="171">
        <f>IF(S46="","",VLOOKUP(S46,'【記載例】シフト記号表（勤務時間帯）'!$C$6:$K$35,9,FALSE))</f>
        <v>8</v>
      </c>
      <c r="T47" s="172">
        <f>IF(T46="","",VLOOKUP(T46,'【記載例】シフト記号表（勤務時間帯）'!$C$6:$K$35,9,FALSE))</f>
        <v>8</v>
      </c>
      <c r="U47" s="172" t="str">
        <f>IF(U46="","",VLOOKUP(U46,'【記載例】シフト記号表（勤務時間帯）'!$C$6:$K$35,9,FALSE))</f>
        <v/>
      </c>
      <c r="V47" s="172">
        <f>IF(V46="","",VLOOKUP(V46,'【記載例】シフト記号表（勤務時間帯）'!$C$6:$K$35,9,FALSE))</f>
        <v>8</v>
      </c>
      <c r="W47" s="172">
        <f>IF(W46="","",VLOOKUP(W46,'【記載例】シフト記号表（勤務時間帯）'!$C$6:$K$35,9,FALSE))</f>
        <v>8</v>
      </c>
      <c r="X47" s="172">
        <f>IF(X46="","",VLOOKUP(X46,'【記載例】シフト記号表（勤務時間帯）'!$C$6:$K$35,9,FALSE))</f>
        <v>8</v>
      </c>
      <c r="Y47" s="173" t="str">
        <f>IF(Y46="","",VLOOKUP(Y46,'【記載例】シフト記号表（勤務時間帯）'!$C$6:$K$35,9,FALSE))</f>
        <v/>
      </c>
      <c r="Z47" s="171">
        <f>IF(Z46="","",VLOOKUP(Z46,'【記載例】シフト記号表（勤務時間帯）'!$C$6:$K$35,9,FALSE))</f>
        <v>8</v>
      </c>
      <c r="AA47" s="172">
        <f>IF(AA46="","",VLOOKUP(AA46,'【記載例】シフト記号表（勤務時間帯）'!$C$6:$K$35,9,FALSE))</f>
        <v>8</v>
      </c>
      <c r="AB47" s="172" t="str">
        <f>IF(AB46="","",VLOOKUP(AB46,'【記載例】シフト記号表（勤務時間帯）'!$C$6:$K$35,9,FALSE))</f>
        <v/>
      </c>
      <c r="AC47" s="172">
        <f>IF(AC46="","",VLOOKUP(AC46,'【記載例】シフト記号表（勤務時間帯）'!$C$6:$K$35,9,FALSE))</f>
        <v>8</v>
      </c>
      <c r="AD47" s="172">
        <f>IF(AD46="","",VLOOKUP(AD46,'【記載例】シフト記号表（勤務時間帯）'!$C$6:$K$35,9,FALSE))</f>
        <v>8</v>
      </c>
      <c r="AE47" s="172">
        <f>IF(AE46="","",VLOOKUP(AE46,'【記載例】シフト記号表（勤務時間帯）'!$C$6:$K$35,9,FALSE))</f>
        <v>8</v>
      </c>
      <c r="AF47" s="173" t="str">
        <f>IF(AF46="","",VLOOKUP(AF46,'【記載例】シフト記号表（勤務時間帯）'!$C$6:$K$35,9,FALSE))</f>
        <v/>
      </c>
      <c r="AG47" s="171">
        <f>IF(AG46="","",VLOOKUP(AG46,'【記載例】シフト記号表（勤務時間帯）'!$C$6:$K$35,9,FALSE))</f>
        <v>8</v>
      </c>
      <c r="AH47" s="172">
        <f>IF(AH46="","",VLOOKUP(AH46,'【記載例】シフト記号表（勤務時間帯）'!$C$6:$K$35,9,FALSE))</f>
        <v>8</v>
      </c>
      <c r="AI47" s="172" t="str">
        <f>IF(AI46="","",VLOOKUP(AI46,'【記載例】シフト記号表（勤務時間帯）'!$C$6:$K$35,9,FALSE))</f>
        <v/>
      </c>
      <c r="AJ47" s="172">
        <f>IF(AJ46="","",VLOOKUP(AJ46,'【記載例】シフト記号表（勤務時間帯）'!$C$6:$K$35,9,FALSE))</f>
        <v>8</v>
      </c>
      <c r="AK47" s="172">
        <f>IF(AK46="","",VLOOKUP(AK46,'【記載例】シフト記号表（勤務時間帯）'!$C$6:$K$35,9,FALSE))</f>
        <v>8</v>
      </c>
      <c r="AL47" s="172">
        <f>IF(AL46="","",VLOOKUP(AL46,'【記載例】シフト記号表（勤務時間帯）'!$C$6:$K$35,9,FALSE))</f>
        <v>8</v>
      </c>
      <c r="AM47" s="173" t="str">
        <f>IF(AM46="","",VLOOKUP(AM46,'【記載例】シフト記号表（勤務時間帯）'!$C$6:$K$35,9,FALSE))</f>
        <v/>
      </c>
      <c r="AN47" s="171">
        <f>IF(AN46="","",VLOOKUP(AN46,'【記載例】シフト記号表（勤務時間帯）'!$C$6:$K$35,9,FALSE))</f>
        <v>8</v>
      </c>
      <c r="AO47" s="172">
        <f>IF(AO46="","",VLOOKUP(AO46,'【記載例】シフト記号表（勤務時間帯）'!$C$6:$K$35,9,FALSE))</f>
        <v>8</v>
      </c>
      <c r="AP47" s="172" t="str">
        <f>IF(AP46="","",VLOOKUP(AP46,'【記載例】シフト記号表（勤務時間帯）'!$C$6:$K$35,9,FALSE))</f>
        <v/>
      </c>
      <c r="AQ47" s="172">
        <f>IF(AQ46="","",VLOOKUP(AQ46,'【記載例】シフト記号表（勤務時間帯）'!$C$6:$K$35,9,FALSE))</f>
        <v>8</v>
      </c>
      <c r="AR47" s="172">
        <f>IF(AR46="","",VLOOKUP(AR46,'【記載例】シフト記号表（勤務時間帯）'!$C$6:$K$35,9,FALSE))</f>
        <v>8</v>
      </c>
      <c r="AS47" s="172">
        <f>IF(AS46="","",VLOOKUP(AS46,'【記載例】シフト記号表（勤務時間帯）'!$C$6:$K$35,9,FALSE))</f>
        <v>8</v>
      </c>
      <c r="AT47" s="173" t="str">
        <f>IF(AT46="","",VLOOKUP(AT46,'【記載例】シフト記号表（勤務時間帯）'!$C$6:$K$35,9,FALSE))</f>
        <v/>
      </c>
      <c r="AU47" s="171">
        <f>IF(AU46="","",VLOOKUP(AU46,'【記載例】シフト記号表（勤務時間帯）'!$C$6:$K$35,9,FALSE))</f>
        <v>8</v>
      </c>
      <c r="AV47" s="172">
        <f>IF(AV46="","",VLOOKUP(AV46,'【記載例】シフト記号表（勤務時間帯）'!$C$6:$K$35,9,FALSE))</f>
        <v>8</v>
      </c>
      <c r="AW47" s="172" t="str">
        <f>IF(AW46="","",VLOOKUP(AW46,'【記載例】シフト記号表（勤務時間帯）'!$C$6:$K$35,9,FALSE))</f>
        <v/>
      </c>
      <c r="AX47" s="1330">
        <f>IF($BB$3="４週",SUM(S47:AT47),IF($BB$3="暦月",SUM(S47:AW47),""))</f>
        <v>176</v>
      </c>
      <c r="AY47" s="1331"/>
      <c r="AZ47" s="1332">
        <f>IF($BB$3="４週",AX47/4,IF($BB$3="暦月",【記載例】勤務形態一覧表!AX47/(【記載例】勤務形態一覧表!$BB$8/7),""))</f>
        <v>39.74</v>
      </c>
      <c r="BA47" s="1333"/>
      <c r="BB47" s="1321"/>
      <c r="BC47" s="1322"/>
      <c r="BD47" s="1322"/>
      <c r="BE47" s="1322"/>
      <c r="BF47" s="1323"/>
    </row>
    <row r="48" spans="2:58" ht="20.25" customHeight="1" x14ac:dyDescent="0.2">
      <c r="B48" s="1260"/>
      <c r="C48" s="1369"/>
      <c r="D48" s="1370"/>
      <c r="E48" s="1371"/>
      <c r="F48" s="170" t="str">
        <f>C46</f>
        <v>介護職員</v>
      </c>
      <c r="G48" s="1345"/>
      <c r="H48" s="1275"/>
      <c r="I48" s="1276"/>
      <c r="J48" s="1276"/>
      <c r="K48" s="1277"/>
      <c r="L48" s="1350"/>
      <c r="M48" s="1351"/>
      <c r="N48" s="1351"/>
      <c r="O48" s="1352"/>
      <c r="P48" s="1334" t="s">
        <v>521</v>
      </c>
      <c r="Q48" s="1335"/>
      <c r="R48" s="1336"/>
      <c r="S48" s="175">
        <f>IF(S46="","",VLOOKUP(S46,'【記載例】シフト記号表（勤務時間帯）'!$C$6:$U$35,19,FALSE))</f>
        <v>7</v>
      </c>
      <c r="T48" s="176">
        <f>IF(T46="","",VLOOKUP(T46,'【記載例】シフト記号表（勤務時間帯）'!$C$6:$U$35,19,FALSE))</f>
        <v>7</v>
      </c>
      <c r="U48" s="176" t="str">
        <f>IF(U46="","",VLOOKUP(U46,'【記載例】シフト記号表（勤務時間帯）'!$C$6:$U$35,19,FALSE))</f>
        <v/>
      </c>
      <c r="V48" s="176">
        <f>IF(V46="","",VLOOKUP(V46,'【記載例】シフト記号表（勤務時間帯）'!$C$6:$U$35,19,FALSE))</f>
        <v>7</v>
      </c>
      <c r="W48" s="176">
        <f>IF(W46="","",VLOOKUP(W46,'【記載例】シフト記号表（勤務時間帯）'!$C$6:$U$35,19,FALSE))</f>
        <v>7</v>
      </c>
      <c r="X48" s="176">
        <f>IF(X46="","",VLOOKUP(X46,'【記載例】シフト記号表（勤務時間帯）'!$C$6:$U$35,19,FALSE))</f>
        <v>7</v>
      </c>
      <c r="Y48" s="177" t="str">
        <f>IF(Y46="","",VLOOKUP(Y46,'【記載例】シフト記号表（勤務時間帯）'!$C$6:$U$35,19,FALSE))</f>
        <v/>
      </c>
      <c r="Z48" s="175">
        <f>IF(Z46="","",VLOOKUP(Z46,'【記載例】シフト記号表（勤務時間帯）'!$C$6:$U$35,19,FALSE))</f>
        <v>7</v>
      </c>
      <c r="AA48" s="176">
        <f>IF(AA46="","",VLOOKUP(AA46,'【記載例】シフト記号表（勤務時間帯）'!$C$6:$U$35,19,FALSE))</f>
        <v>7</v>
      </c>
      <c r="AB48" s="176" t="str">
        <f>IF(AB46="","",VLOOKUP(AB46,'【記載例】シフト記号表（勤務時間帯）'!$C$6:$U$35,19,FALSE))</f>
        <v/>
      </c>
      <c r="AC48" s="176">
        <f>IF(AC46="","",VLOOKUP(AC46,'【記載例】シフト記号表（勤務時間帯）'!$C$6:$U$35,19,FALSE))</f>
        <v>7</v>
      </c>
      <c r="AD48" s="176">
        <f>IF(AD46="","",VLOOKUP(AD46,'【記載例】シフト記号表（勤務時間帯）'!$C$6:$U$35,19,FALSE))</f>
        <v>7</v>
      </c>
      <c r="AE48" s="176">
        <f>IF(AE46="","",VLOOKUP(AE46,'【記載例】シフト記号表（勤務時間帯）'!$C$6:$U$35,19,FALSE))</f>
        <v>7</v>
      </c>
      <c r="AF48" s="177" t="str">
        <f>IF(AF46="","",VLOOKUP(AF46,'【記載例】シフト記号表（勤務時間帯）'!$C$6:$U$35,19,FALSE))</f>
        <v/>
      </c>
      <c r="AG48" s="175">
        <f>IF(AG46="","",VLOOKUP(AG46,'【記載例】シフト記号表（勤務時間帯）'!$C$6:$U$35,19,FALSE))</f>
        <v>7</v>
      </c>
      <c r="AH48" s="176">
        <f>IF(AH46="","",VLOOKUP(AH46,'【記載例】シフト記号表（勤務時間帯）'!$C$6:$U$35,19,FALSE))</f>
        <v>7</v>
      </c>
      <c r="AI48" s="176" t="str">
        <f>IF(AI46="","",VLOOKUP(AI46,'【記載例】シフト記号表（勤務時間帯）'!$C$6:$U$35,19,FALSE))</f>
        <v/>
      </c>
      <c r="AJ48" s="176">
        <f>IF(AJ46="","",VLOOKUP(AJ46,'【記載例】シフト記号表（勤務時間帯）'!$C$6:$U$35,19,FALSE))</f>
        <v>7</v>
      </c>
      <c r="AK48" s="176">
        <f>IF(AK46="","",VLOOKUP(AK46,'【記載例】シフト記号表（勤務時間帯）'!$C$6:$U$35,19,FALSE))</f>
        <v>7</v>
      </c>
      <c r="AL48" s="176">
        <f>IF(AL46="","",VLOOKUP(AL46,'【記載例】シフト記号表（勤務時間帯）'!$C$6:$U$35,19,FALSE))</f>
        <v>7</v>
      </c>
      <c r="AM48" s="177" t="str">
        <f>IF(AM46="","",VLOOKUP(AM46,'【記載例】シフト記号表（勤務時間帯）'!$C$6:$U$35,19,FALSE))</f>
        <v/>
      </c>
      <c r="AN48" s="175">
        <f>IF(AN46="","",VLOOKUP(AN46,'【記載例】シフト記号表（勤務時間帯）'!$C$6:$U$35,19,FALSE))</f>
        <v>7</v>
      </c>
      <c r="AO48" s="176">
        <f>IF(AO46="","",VLOOKUP(AO46,'【記載例】シフト記号表（勤務時間帯）'!$C$6:$U$35,19,FALSE))</f>
        <v>7</v>
      </c>
      <c r="AP48" s="176" t="str">
        <f>IF(AP46="","",VLOOKUP(AP46,'【記載例】シフト記号表（勤務時間帯）'!$C$6:$U$35,19,FALSE))</f>
        <v/>
      </c>
      <c r="AQ48" s="176">
        <f>IF(AQ46="","",VLOOKUP(AQ46,'【記載例】シフト記号表（勤務時間帯）'!$C$6:$U$35,19,FALSE))</f>
        <v>7</v>
      </c>
      <c r="AR48" s="176">
        <f>IF(AR46="","",VLOOKUP(AR46,'【記載例】シフト記号表（勤務時間帯）'!$C$6:$U$35,19,FALSE))</f>
        <v>7</v>
      </c>
      <c r="AS48" s="176">
        <f>IF(AS46="","",VLOOKUP(AS46,'【記載例】シフト記号表（勤務時間帯）'!$C$6:$U$35,19,FALSE))</f>
        <v>7</v>
      </c>
      <c r="AT48" s="177" t="str">
        <f>IF(AT46="","",VLOOKUP(AT46,'【記載例】シフト記号表（勤務時間帯）'!$C$6:$U$35,19,FALSE))</f>
        <v/>
      </c>
      <c r="AU48" s="175">
        <f>IF(AU46="","",VLOOKUP(AU46,'【記載例】シフト記号表（勤務時間帯）'!$C$6:$U$35,19,FALSE))</f>
        <v>7</v>
      </c>
      <c r="AV48" s="176">
        <f>IF(AV46="","",VLOOKUP(AV46,'【記載例】シフト記号表（勤務時間帯）'!$C$6:$U$35,19,FALSE))</f>
        <v>7</v>
      </c>
      <c r="AW48" s="176" t="str">
        <f>IF(AW46="","",VLOOKUP(AW46,'【記載例】シフト記号表（勤務時間帯）'!$C$6:$U$35,19,FALSE))</f>
        <v/>
      </c>
      <c r="AX48" s="1337">
        <f>IF($BB$3="４週",SUM(S48:AT48),IF($BB$3="暦月",SUM(S48:AW48),""))</f>
        <v>154</v>
      </c>
      <c r="AY48" s="1338"/>
      <c r="AZ48" s="1339">
        <f>IF($BB$3="４週",AX48/4,IF($BB$3="暦月",【記載例】勤務形態一覧表!AX48/(【記載例】勤務形態一覧表!$BB$8/7),""))</f>
        <v>34.770000000000003</v>
      </c>
      <c r="BA48" s="1340"/>
      <c r="BB48" s="1324"/>
      <c r="BC48" s="1325"/>
      <c r="BD48" s="1325"/>
      <c r="BE48" s="1325"/>
      <c r="BF48" s="1326"/>
    </row>
    <row r="49" spans="2:58" ht="20.25" customHeight="1" x14ac:dyDescent="0.2">
      <c r="B49" s="1260">
        <f>B46+1</f>
        <v>10</v>
      </c>
      <c r="C49" s="1363" t="s">
        <v>537</v>
      </c>
      <c r="D49" s="1364"/>
      <c r="E49" s="1365"/>
      <c r="F49" s="178"/>
      <c r="G49" s="1344" t="s">
        <v>525</v>
      </c>
      <c r="H49" s="1346" t="s">
        <v>528</v>
      </c>
      <c r="I49" s="1276"/>
      <c r="J49" s="1276"/>
      <c r="K49" s="1277"/>
      <c r="L49" s="1347" t="s">
        <v>529</v>
      </c>
      <c r="M49" s="1348"/>
      <c r="N49" s="1348"/>
      <c r="O49" s="1349"/>
      <c r="P49" s="1353" t="s">
        <v>722</v>
      </c>
      <c r="Q49" s="1354"/>
      <c r="R49" s="1355"/>
      <c r="S49" s="167" t="s">
        <v>724</v>
      </c>
      <c r="T49" s="168"/>
      <c r="U49" s="168" t="s">
        <v>725</v>
      </c>
      <c r="V49" s="168" t="s">
        <v>725</v>
      </c>
      <c r="W49" s="168"/>
      <c r="X49" s="168" t="s">
        <v>725</v>
      </c>
      <c r="Y49" s="169"/>
      <c r="Z49" s="167" t="s">
        <v>725</v>
      </c>
      <c r="AA49" s="168"/>
      <c r="AB49" s="168" t="s">
        <v>725</v>
      </c>
      <c r="AC49" s="168" t="s">
        <v>725</v>
      </c>
      <c r="AD49" s="168"/>
      <c r="AE49" s="168" t="s">
        <v>725</v>
      </c>
      <c r="AF49" s="169"/>
      <c r="AG49" s="167" t="s">
        <v>725</v>
      </c>
      <c r="AH49" s="168"/>
      <c r="AI49" s="168" t="s">
        <v>725</v>
      </c>
      <c r="AJ49" s="168" t="s">
        <v>725</v>
      </c>
      <c r="AK49" s="168"/>
      <c r="AL49" s="168" t="s">
        <v>725</v>
      </c>
      <c r="AM49" s="169"/>
      <c r="AN49" s="167" t="s">
        <v>725</v>
      </c>
      <c r="AO49" s="168"/>
      <c r="AP49" s="168" t="s">
        <v>725</v>
      </c>
      <c r="AQ49" s="168" t="s">
        <v>725</v>
      </c>
      <c r="AR49" s="168"/>
      <c r="AS49" s="168" t="s">
        <v>725</v>
      </c>
      <c r="AT49" s="169"/>
      <c r="AU49" s="167" t="s">
        <v>967</v>
      </c>
      <c r="AV49" s="168"/>
      <c r="AW49" s="168"/>
      <c r="AX49" s="1356"/>
      <c r="AY49" s="1357"/>
      <c r="AZ49" s="1358"/>
      <c r="BA49" s="1359"/>
      <c r="BB49" s="1360" t="s">
        <v>542</v>
      </c>
      <c r="BC49" s="1361"/>
      <c r="BD49" s="1361"/>
      <c r="BE49" s="1361"/>
      <c r="BF49" s="1362"/>
    </row>
    <row r="50" spans="2:58" ht="20.25" customHeight="1" x14ac:dyDescent="0.2">
      <c r="B50" s="1260"/>
      <c r="C50" s="1366"/>
      <c r="D50" s="1367"/>
      <c r="E50" s="1368"/>
      <c r="F50" s="170"/>
      <c r="G50" s="1271"/>
      <c r="H50" s="1275"/>
      <c r="I50" s="1276"/>
      <c r="J50" s="1276"/>
      <c r="K50" s="1277"/>
      <c r="L50" s="1281"/>
      <c r="M50" s="1282"/>
      <c r="N50" s="1282"/>
      <c r="O50" s="1283"/>
      <c r="P50" s="1327" t="s">
        <v>520</v>
      </c>
      <c r="Q50" s="1328"/>
      <c r="R50" s="1329"/>
      <c r="S50" s="171">
        <f>IF(S49="","",VLOOKUP(S49,'【記載例】シフト記号表（勤務時間帯）'!$C$6:$K$35,9,FALSE))</f>
        <v>4</v>
      </c>
      <c r="T50" s="172" t="str">
        <f>IF(T49="","",VLOOKUP(T49,'【記載例】シフト記号表（勤務時間帯）'!$C$6:$K$35,9,FALSE))</f>
        <v/>
      </c>
      <c r="U50" s="172">
        <f>IF(U49="","",VLOOKUP(U49,'【記載例】シフト記号表（勤務時間帯）'!$C$6:$K$35,9,FALSE))</f>
        <v>4</v>
      </c>
      <c r="V50" s="172">
        <f>IF(V49="","",VLOOKUP(V49,'【記載例】シフト記号表（勤務時間帯）'!$C$6:$K$35,9,FALSE))</f>
        <v>4</v>
      </c>
      <c r="W50" s="172" t="str">
        <f>IF(W49="","",VLOOKUP(W49,'【記載例】シフト記号表（勤務時間帯）'!$C$6:$K$35,9,FALSE))</f>
        <v/>
      </c>
      <c r="X50" s="172">
        <f>IF(X49="","",VLOOKUP(X49,'【記載例】シフト記号表（勤務時間帯）'!$C$6:$K$35,9,FALSE))</f>
        <v>4</v>
      </c>
      <c r="Y50" s="173" t="str">
        <f>IF(Y49="","",VLOOKUP(Y49,'【記載例】シフト記号表（勤務時間帯）'!$C$6:$K$35,9,FALSE))</f>
        <v/>
      </c>
      <c r="Z50" s="171">
        <f>IF(Z49="","",VLOOKUP(Z49,'【記載例】シフト記号表（勤務時間帯）'!$C$6:$K$35,9,FALSE))</f>
        <v>4</v>
      </c>
      <c r="AA50" s="172" t="str">
        <f>IF(AA49="","",VLOOKUP(AA49,'【記載例】シフト記号表（勤務時間帯）'!$C$6:$K$35,9,FALSE))</f>
        <v/>
      </c>
      <c r="AB50" s="172">
        <f>IF(AB49="","",VLOOKUP(AB49,'【記載例】シフト記号表（勤務時間帯）'!$C$6:$K$35,9,FALSE))</f>
        <v>4</v>
      </c>
      <c r="AC50" s="172">
        <f>IF(AC49="","",VLOOKUP(AC49,'【記載例】シフト記号表（勤務時間帯）'!$C$6:$K$35,9,FALSE))</f>
        <v>4</v>
      </c>
      <c r="AD50" s="172" t="str">
        <f>IF(AD49="","",VLOOKUP(AD49,'【記載例】シフト記号表（勤務時間帯）'!$C$6:$K$35,9,FALSE))</f>
        <v/>
      </c>
      <c r="AE50" s="172">
        <f>IF(AE49="","",VLOOKUP(AE49,'【記載例】シフト記号表（勤務時間帯）'!$C$6:$K$35,9,FALSE))</f>
        <v>4</v>
      </c>
      <c r="AF50" s="173" t="str">
        <f>IF(AF49="","",VLOOKUP(AF49,'【記載例】シフト記号表（勤務時間帯）'!$C$6:$K$35,9,FALSE))</f>
        <v/>
      </c>
      <c r="AG50" s="171">
        <f>IF(AG49="","",VLOOKUP(AG49,'【記載例】シフト記号表（勤務時間帯）'!$C$6:$K$35,9,FALSE))</f>
        <v>4</v>
      </c>
      <c r="AH50" s="172" t="str">
        <f>IF(AH49="","",VLOOKUP(AH49,'【記載例】シフト記号表（勤務時間帯）'!$C$6:$K$35,9,FALSE))</f>
        <v/>
      </c>
      <c r="AI50" s="172">
        <f>IF(AI49="","",VLOOKUP(AI49,'【記載例】シフト記号表（勤務時間帯）'!$C$6:$K$35,9,FALSE))</f>
        <v>4</v>
      </c>
      <c r="AJ50" s="172">
        <f>IF(AJ49="","",VLOOKUP(AJ49,'【記載例】シフト記号表（勤務時間帯）'!$C$6:$K$35,9,FALSE))</f>
        <v>4</v>
      </c>
      <c r="AK50" s="172" t="str">
        <f>IF(AK49="","",VLOOKUP(AK49,'【記載例】シフト記号表（勤務時間帯）'!$C$6:$K$35,9,FALSE))</f>
        <v/>
      </c>
      <c r="AL50" s="172">
        <f>IF(AL49="","",VLOOKUP(AL49,'【記載例】シフト記号表（勤務時間帯）'!$C$6:$K$35,9,FALSE))</f>
        <v>4</v>
      </c>
      <c r="AM50" s="173" t="str">
        <f>IF(AM49="","",VLOOKUP(AM49,'【記載例】シフト記号表（勤務時間帯）'!$C$6:$K$35,9,FALSE))</f>
        <v/>
      </c>
      <c r="AN50" s="171">
        <f>IF(AN49="","",VLOOKUP(AN49,'【記載例】シフト記号表（勤務時間帯）'!$C$6:$K$35,9,FALSE))</f>
        <v>4</v>
      </c>
      <c r="AO50" s="172" t="str">
        <f>IF(AO49="","",VLOOKUP(AO49,'【記載例】シフト記号表（勤務時間帯）'!$C$6:$K$35,9,FALSE))</f>
        <v/>
      </c>
      <c r="AP50" s="172">
        <f>IF(AP49="","",VLOOKUP(AP49,'【記載例】シフト記号表（勤務時間帯）'!$C$6:$K$35,9,FALSE))</f>
        <v>4</v>
      </c>
      <c r="AQ50" s="172">
        <f>IF(AQ49="","",VLOOKUP(AQ49,'【記載例】シフト記号表（勤務時間帯）'!$C$6:$K$35,9,FALSE))</f>
        <v>4</v>
      </c>
      <c r="AR50" s="172" t="str">
        <f>IF(AR49="","",VLOOKUP(AR49,'【記載例】シフト記号表（勤務時間帯）'!$C$6:$K$35,9,FALSE))</f>
        <v/>
      </c>
      <c r="AS50" s="172">
        <f>IF(AS49="","",VLOOKUP(AS49,'【記載例】シフト記号表（勤務時間帯）'!$C$6:$K$35,9,FALSE))</f>
        <v>4</v>
      </c>
      <c r="AT50" s="173" t="str">
        <f>IF(AT49="","",VLOOKUP(AT49,'【記載例】シフト記号表（勤務時間帯）'!$C$6:$K$35,9,FALSE))</f>
        <v/>
      </c>
      <c r="AU50" s="171">
        <f>IF(AU49="","",VLOOKUP(AU49,'【記載例】シフト記号表（勤務時間帯）'!$C$6:$K$35,9,FALSE))</f>
        <v>4</v>
      </c>
      <c r="AV50" s="172" t="str">
        <f>IF(AV49="","",VLOOKUP(AV49,'【記載例】シフト記号表（勤務時間帯）'!$C$6:$K$35,9,FALSE))</f>
        <v/>
      </c>
      <c r="AW50" s="172" t="str">
        <f>IF(AW49="","",VLOOKUP(AW49,'【記載例】シフト記号表（勤務時間帯）'!$C$6:$K$35,9,FALSE))</f>
        <v/>
      </c>
      <c r="AX50" s="1330">
        <f>IF($BB$3="４週",SUM(S50:AT50),IF($BB$3="暦月",SUM(S50:AW50),""))</f>
        <v>68</v>
      </c>
      <c r="AY50" s="1331"/>
      <c r="AZ50" s="1332">
        <f>IF($BB$3="４週",AX50/4,IF($BB$3="暦月",【記載例】勤務形態一覧表!AX50/(【記載例】勤務形態一覧表!$BB$8/7),""))</f>
        <v>15.35</v>
      </c>
      <c r="BA50" s="1333"/>
      <c r="BB50" s="1321"/>
      <c r="BC50" s="1322"/>
      <c r="BD50" s="1322"/>
      <c r="BE50" s="1322"/>
      <c r="BF50" s="1323"/>
    </row>
    <row r="51" spans="2:58" ht="20.25" customHeight="1" x14ac:dyDescent="0.2">
      <c r="B51" s="1260"/>
      <c r="C51" s="1369"/>
      <c r="D51" s="1370"/>
      <c r="E51" s="1371"/>
      <c r="F51" s="170" t="str">
        <f>C49</f>
        <v>機能訓練指導員</v>
      </c>
      <c r="G51" s="1345"/>
      <c r="H51" s="1275"/>
      <c r="I51" s="1276"/>
      <c r="J51" s="1276"/>
      <c r="K51" s="1277"/>
      <c r="L51" s="1350"/>
      <c r="M51" s="1351"/>
      <c r="N51" s="1351"/>
      <c r="O51" s="1352"/>
      <c r="P51" s="1334" t="s">
        <v>521</v>
      </c>
      <c r="Q51" s="1335"/>
      <c r="R51" s="1336"/>
      <c r="S51" s="175">
        <f>IF(S49="","",VLOOKUP(S49,'【記載例】シフト記号表（勤務時間帯）'!$C$6:$U$35,19,FALSE))</f>
        <v>3</v>
      </c>
      <c r="T51" s="176" t="str">
        <f>IF(T49="","",VLOOKUP(T49,'【記載例】シフト記号表（勤務時間帯）'!$C$6:$U$35,19,FALSE))</f>
        <v/>
      </c>
      <c r="U51" s="176">
        <f>IF(U49="","",VLOOKUP(U49,'【記載例】シフト記号表（勤務時間帯）'!$C$6:$U$35,19,FALSE))</f>
        <v>3</v>
      </c>
      <c r="V51" s="176">
        <f>IF(V49="","",VLOOKUP(V49,'【記載例】シフト記号表（勤務時間帯）'!$C$6:$U$35,19,FALSE))</f>
        <v>3</v>
      </c>
      <c r="W51" s="176" t="str">
        <f>IF(W49="","",VLOOKUP(W49,'【記載例】シフト記号表（勤務時間帯）'!$C$6:$U$35,19,FALSE))</f>
        <v/>
      </c>
      <c r="X51" s="176">
        <f>IF(X49="","",VLOOKUP(X49,'【記載例】シフト記号表（勤務時間帯）'!$C$6:$U$35,19,FALSE))</f>
        <v>3</v>
      </c>
      <c r="Y51" s="177" t="str">
        <f>IF(Y49="","",VLOOKUP(Y49,'【記載例】シフト記号表（勤務時間帯）'!$C$6:$U$35,19,FALSE))</f>
        <v/>
      </c>
      <c r="Z51" s="175">
        <f>IF(Z49="","",VLOOKUP(Z49,'【記載例】シフト記号表（勤務時間帯）'!$C$6:$U$35,19,FALSE))</f>
        <v>3</v>
      </c>
      <c r="AA51" s="176" t="str">
        <f>IF(AA49="","",VLOOKUP(AA49,'【記載例】シフト記号表（勤務時間帯）'!$C$6:$U$35,19,FALSE))</f>
        <v/>
      </c>
      <c r="AB51" s="176">
        <f>IF(AB49="","",VLOOKUP(AB49,'【記載例】シフト記号表（勤務時間帯）'!$C$6:$U$35,19,FALSE))</f>
        <v>3</v>
      </c>
      <c r="AC51" s="176">
        <f>IF(AC49="","",VLOOKUP(AC49,'【記載例】シフト記号表（勤務時間帯）'!$C$6:$U$35,19,FALSE))</f>
        <v>3</v>
      </c>
      <c r="AD51" s="176" t="str">
        <f>IF(AD49="","",VLOOKUP(AD49,'【記載例】シフト記号表（勤務時間帯）'!$C$6:$U$35,19,FALSE))</f>
        <v/>
      </c>
      <c r="AE51" s="176">
        <f>IF(AE49="","",VLOOKUP(AE49,'【記載例】シフト記号表（勤務時間帯）'!$C$6:$U$35,19,FALSE))</f>
        <v>3</v>
      </c>
      <c r="AF51" s="177" t="str">
        <f>IF(AF49="","",VLOOKUP(AF49,'【記載例】シフト記号表（勤務時間帯）'!$C$6:$U$35,19,FALSE))</f>
        <v/>
      </c>
      <c r="AG51" s="175">
        <f>IF(AG49="","",VLOOKUP(AG49,'【記載例】シフト記号表（勤務時間帯）'!$C$6:$U$35,19,FALSE))</f>
        <v>3</v>
      </c>
      <c r="AH51" s="176" t="str">
        <f>IF(AH49="","",VLOOKUP(AH49,'【記載例】シフト記号表（勤務時間帯）'!$C$6:$U$35,19,FALSE))</f>
        <v/>
      </c>
      <c r="AI51" s="176">
        <f>IF(AI49="","",VLOOKUP(AI49,'【記載例】シフト記号表（勤務時間帯）'!$C$6:$U$35,19,FALSE))</f>
        <v>3</v>
      </c>
      <c r="AJ51" s="176">
        <f>IF(AJ49="","",VLOOKUP(AJ49,'【記載例】シフト記号表（勤務時間帯）'!$C$6:$U$35,19,FALSE))</f>
        <v>3</v>
      </c>
      <c r="AK51" s="176" t="str">
        <f>IF(AK49="","",VLOOKUP(AK49,'【記載例】シフト記号表（勤務時間帯）'!$C$6:$U$35,19,FALSE))</f>
        <v/>
      </c>
      <c r="AL51" s="176">
        <f>IF(AL49="","",VLOOKUP(AL49,'【記載例】シフト記号表（勤務時間帯）'!$C$6:$U$35,19,FALSE))</f>
        <v>3</v>
      </c>
      <c r="AM51" s="177" t="str">
        <f>IF(AM49="","",VLOOKUP(AM49,'【記載例】シフト記号表（勤務時間帯）'!$C$6:$U$35,19,FALSE))</f>
        <v/>
      </c>
      <c r="AN51" s="175">
        <f>IF(AN49="","",VLOOKUP(AN49,'【記載例】シフト記号表（勤務時間帯）'!$C$6:$U$35,19,FALSE))</f>
        <v>3</v>
      </c>
      <c r="AO51" s="176" t="str">
        <f>IF(AO49="","",VLOOKUP(AO49,'【記載例】シフト記号表（勤務時間帯）'!$C$6:$U$35,19,FALSE))</f>
        <v/>
      </c>
      <c r="AP51" s="176">
        <f>IF(AP49="","",VLOOKUP(AP49,'【記載例】シフト記号表（勤務時間帯）'!$C$6:$U$35,19,FALSE))</f>
        <v>3</v>
      </c>
      <c r="AQ51" s="176">
        <f>IF(AQ49="","",VLOOKUP(AQ49,'【記載例】シフト記号表（勤務時間帯）'!$C$6:$U$35,19,FALSE))</f>
        <v>3</v>
      </c>
      <c r="AR51" s="176" t="str">
        <f>IF(AR49="","",VLOOKUP(AR49,'【記載例】シフト記号表（勤務時間帯）'!$C$6:$U$35,19,FALSE))</f>
        <v/>
      </c>
      <c r="AS51" s="176">
        <f>IF(AS49="","",VLOOKUP(AS49,'【記載例】シフト記号表（勤務時間帯）'!$C$6:$U$35,19,FALSE))</f>
        <v>3</v>
      </c>
      <c r="AT51" s="177" t="str">
        <f>IF(AT49="","",VLOOKUP(AT49,'【記載例】シフト記号表（勤務時間帯）'!$C$6:$U$35,19,FALSE))</f>
        <v/>
      </c>
      <c r="AU51" s="175">
        <f>IF(AU49="","",VLOOKUP(AU49,'【記載例】シフト記号表（勤務時間帯）'!$C$6:$U$35,19,FALSE))</f>
        <v>3</v>
      </c>
      <c r="AV51" s="176" t="str">
        <f>IF(AV49="","",VLOOKUP(AV49,'【記載例】シフト記号表（勤務時間帯）'!$C$6:$U$35,19,FALSE))</f>
        <v/>
      </c>
      <c r="AW51" s="176" t="str">
        <f>IF(AW49="","",VLOOKUP(AW49,'【記載例】シフト記号表（勤務時間帯）'!$C$6:$U$35,19,FALSE))</f>
        <v/>
      </c>
      <c r="AX51" s="1337">
        <f>IF($BB$3="４週",SUM(S51:AT51),IF($BB$3="暦月",SUM(S51:AW51),""))</f>
        <v>51</v>
      </c>
      <c r="AY51" s="1338"/>
      <c r="AZ51" s="1339">
        <f>IF($BB$3="４週",AX51/4,IF($BB$3="暦月",【記載例】勤務形態一覧表!AX51/(【記載例】勤務形態一覧表!$BB$8/7),""))</f>
        <v>11.52</v>
      </c>
      <c r="BA51" s="1340"/>
      <c r="BB51" s="1324"/>
      <c r="BC51" s="1325"/>
      <c r="BD51" s="1325"/>
      <c r="BE51" s="1325"/>
      <c r="BF51" s="1326"/>
    </row>
    <row r="52" spans="2:58" ht="20.25" customHeight="1" x14ac:dyDescent="0.2">
      <c r="B52" s="1260">
        <f>B49+1</f>
        <v>11</v>
      </c>
      <c r="C52" s="1363" t="s">
        <v>537</v>
      </c>
      <c r="D52" s="1364"/>
      <c r="E52" s="1365"/>
      <c r="F52" s="178"/>
      <c r="G52" s="1344" t="s">
        <v>532</v>
      </c>
      <c r="H52" s="1346" t="s">
        <v>528</v>
      </c>
      <c r="I52" s="1276"/>
      <c r="J52" s="1276"/>
      <c r="K52" s="1277"/>
      <c r="L52" s="1347" t="s">
        <v>534</v>
      </c>
      <c r="M52" s="1348"/>
      <c r="N52" s="1348"/>
      <c r="O52" s="1349"/>
      <c r="P52" s="1353" t="s">
        <v>535</v>
      </c>
      <c r="Q52" s="1354"/>
      <c r="R52" s="1355"/>
      <c r="S52" s="167"/>
      <c r="T52" s="168" t="s">
        <v>725</v>
      </c>
      <c r="U52" s="168"/>
      <c r="V52" s="168"/>
      <c r="W52" s="168" t="s">
        <v>725</v>
      </c>
      <c r="X52" s="168"/>
      <c r="Y52" s="169" t="s">
        <v>725</v>
      </c>
      <c r="Z52" s="167"/>
      <c r="AA52" s="168" t="s">
        <v>726</v>
      </c>
      <c r="AB52" s="168"/>
      <c r="AC52" s="168"/>
      <c r="AD52" s="168" t="s">
        <v>725</v>
      </c>
      <c r="AE52" s="168"/>
      <c r="AF52" s="169" t="s">
        <v>726</v>
      </c>
      <c r="AG52" s="167"/>
      <c r="AH52" s="168" t="s">
        <v>555</v>
      </c>
      <c r="AI52" s="168"/>
      <c r="AJ52" s="168"/>
      <c r="AK52" s="168" t="s">
        <v>555</v>
      </c>
      <c r="AL52" s="168"/>
      <c r="AM52" s="169" t="s">
        <v>724</v>
      </c>
      <c r="AN52" s="167"/>
      <c r="AO52" s="168" t="s">
        <v>726</v>
      </c>
      <c r="AP52" s="168"/>
      <c r="AQ52" s="168"/>
      <c r="AR52" s="168" t="s">
        <v>555</v>
      </c>
      <c r="AS52" s="168"/>
      <c r="AT52" s="169" t="s">
        <v>725</v>
      </c>
      <c r="AU52" s="167"/>
      <c r="AV52" s="168" t="s">
        <v>967</v>
      </c>
      <c r="AW52" s="168"/>
      <c r="AX52" s="1356"/>
      <c r="AY52" s="1357"/>
      <c r="AZ52" s="1358"/>
      <c r="BA52" s="1359"/>
      <c r="BB52" s="1360" t="s">
        <v>531</v>
      </c>
      <c r="BC52" s="1361"/>
      <c r="BD52" s="1361"/>
      <c r="BE52" s="1361"/>
      <c r="BF52" s="1362"/>
    </row>
    <row r="53" spans="2:58" ht="20.25" customHeight="1" x14ac:dyDescent="0.2">
      <c r="B53" s="1260"/>
      <c r="C53" s="1366"/>
      <c r="D53" s="1367"/>
      <c r="E53" s="1368"/>
      <c r="F53" s="170"/>
      <c r="G53" s="1271"/>
      <c r="H53" s="1275"/>
      <c r="I53" s="1276"/>
      <c r="J53" s="1276"/>
      <c r="K53" s="1277"/>
      <c r="L53" s="1281"/>
      <c r="M53" s="1282"/>
      <c r="N53" s="1282"/>
      <c r="O53" s="1283"/>
      <c r="P53" s="1327" t="s">
        <v>520</v>
      </c>
      <c r="Q53" s="1328"/>
      <c r="R53" s="1329"/>
      <c r="S53" s="171" t="str">
        <f>IF(S52="","",VLOOKUP(S52,'【記載例】シフト記号表（勤務時間帯）'!$C$6:$K$35,9,FALSE))</f>
        <v/>
      </c>
      <c r="T53" s="172">
        <f>IF(T52="","",VLOOKUP(T52,'【記載例】シフト記号表（勤務時間帯）'!$C$6:$K$35,9,FALSE))</f>
        <v>4</v>
      </c>
      <c r="U53" s="172" t="str">
        <f>IF(U52="","",VLOOKUP(U52,'【記載例】シフト記号表（勤務時間帯）'!$C$6:$K$35,9,FALSE))</f>
        <v/>
      </c>
      <c r="V53" s="172" t="str">
        <f>IF(V52="","",VLOOKUP(V52,'【記載例】シフト記号表（勤務時間帯）'!$C$6:$K$35,9,FALSE))</f>
        <v/>
      </c>
      <c r="W53" s="172">
        <f>IF(W52="","",VLOOKUP(W52,'【記載例】シフト記号表（勤務時間帯）'!$C$6:$K$35,9,FALSE))</f>
        <v>4</v>
      </c>
      <c r="X53" s="172" t="str">
        <f>IF(X52="","",VLOOKUP(X52,'【記載例】シフト記号表（勤務時間帯）'!$C$6:$K$35,9,FALSE))</f>
        <v/>
      </c>
      <c r="Y53" s="173">
        <f>IF(Y52="","",VLOOKUP(Y52,'【記載例】シフト記号表（勤務時間帯）'!$C$6:$K$35,9,FALSE))</f>
        <v>4</v>
      </c>
      <c r="Z53" s="171" t="str">
        <f>IF(Z52="","",VLOOKUP(Z52,'【記載例】シフト記号表（勤務時間帯）'!$C$6:$K$35,9,FALSE))</f>
        <v/>
      </c>
      <c r="AA53" s="172">
        <f>IF(AA52="","",VLOOKUP(AA52,'【記載例】シフト記号表（勤務時間帯）'!$C$6:$K$35,9,FALSE))</f>
        <v>4</v>
      </c>
      <c r="AB53" s="172" t="str">
        <f>IF(AB52="","",VLOOKUP(AB52,'【記載例】シフト記号表（勤務時間帯）'!$C$6:$K$35,9,FALSE))</f>
        <v/>
      </c>
      <c r="AC53" s="172" t="str">
        <f>IF(AC52="","",VLOOKUP(AC52,'【記載例】シフト記号表（勤務時間帯）'!$C$6:$K$35,9,FALSE))</f>
        <v/>
      </c>
      <c r="AD53" s="172">
        <f>IF(AD52="","",VLOOKUP(AD52,'【記載例】シフト記号表（勤務時間帯）'!$C$6:$K$35,9,FALSE))</f>
        <v>4</v>
      </c>
      <c r="AE53" s="172" t="str">
        <f>IF(AE52="","",VLOOKUP(AE52,'【記載例】シフト記号表（勤務時間帯）'!$C$6:$K$35,9,FALSE))</f>
        <v/>
      </c>
      <c r="AF53" s="173">
        <f>IF(AF52="","",VLOOKUP(AF52,'【記載例】シフト記号表（勤務時間帯）'!$C$6:$K$35,9,FALSE))</f>
        <v>4</v>
      </c>
      <c r="AG53" s="171" t="str">
        <f>IF(AG52="","",VLOOKUP(AG52,'【記載例】シフト記号表（勤務時間帯）'!$C$6:$K$35,9,FALSE))</f>
        <v/>
      </c>
      <c r="AH53" s="172">
        <f>IF(AH52="","",VLOOKUP(AH52,'【記載例】シフト記号表（勤務時間帯）'!$C$6:$K$35,9,FALSE))</f>
        <v>4</v>
      </c>
      <c r="AI53" s="172" t="str">
        <f>IF(AI52="","",VLOOKUP(AI52,'【記載例】シフト記号表（勤務時間帯）'!$C$6:$K$35,9,FALSE))</f>
        <v/>
      </c>
      <c r="AJ53" s="172" t="str">
        <f>IF(AJ52="","",VLOOKUP(AJ52,'【記載例】シフト記号表（勤務時間帯）'!$C$6:$K$35,9,FALSE))</f>
        <v/>
      </c>
      <c r="AK53" s="172">
        <f>IF(AK52="","",VLOOKUP(AK52,'【記載例】シフト記号表（勤務時間帯）'!$C$6:$K$35,9,FALSE))</f>
        <v>4</v>
      </c>
      <c r="AL53" s="172" t="str">
        <f>IF(AL52="","",VLOOKUP(AL52,'【記載例】シフト記号表（勤務時間帯）'!$C$6:$K$35,9,FALSE))</f>
        <v/>
      </c>
      <c r="AM53" s="173">
        <f>IF(AM52="","",VLOOKUP(AM52,'【記載例】シフト記号表（勤務時間帯）'!$C$6:$K$35,9,FALSE))</f>
        <v>4</v>
      </c>
      <c r="AN53" s="171" t="str">
        <f>IF(AN52="","",VLOOKUP(AN52,'【記載例】シフト記号表（勤務時間帯）'!$C$6:$K$35,9,FALSE))</f>
        <v/>
      </c>
      <c r="AO53" s="172">
        <f>IF(AO52="","",VLOOKUP(AO52,'【記載例】シフト記号表（勤務時間帯）'!$C$6:$K$35,9,FALSE))</f>
        <v>4</v>
      </c>
      <c r="AP53" s="172" t="str">
        <f>IF(AP52="","",VLOOKUP(AP52,'【記載例】シフト記号表（勤務時間帯）'!$C$6:$K$35,9,FALSE))</f>
        <v/>
      </c>
      <c r="AQ53" s="172" t="str">
        <f>IF(AQ52="","",VLOOKUP(AQ52,'【記載例】シフト記号表（勤務時間帯）'!$C$6:$K$35,9,FALSE))</f>
        <v/>
      </c>
      <c r="AR53" s="172">
        <f>IF(AR52="","",VLOOKUP(AR52,'【記載例】シフト記号表（勤務時間帯）'!$C$6:$K$35,9,FALSE))</f>
        <v>4</v>
      </c>
      <c r="AS53" s="172" t="str">
        <f>IF(AS52="","",VLOOKUP(AS52,'【記載例】シフト記号表（勤務時間帯）'!$C$6:$K$35,9,FALSE))</f>
        <v/>
      </c>
      <c r="AT53" s="173">
        <f>IF(AT52="","",VLOOKUP(AT52,'【記載例】シフト記号表（勤務時間帯）'!$C$6:$K$35,9,FALSE))</f>
        <v>4</v>
      </c>
      <c r="AU53" s="171" t="str">
        <f>IF(AU52="","",VLOOKUP(AU52,'【記載例】シフト記号表（勤務時間帯）'!$C$6:$K$35,9,FALSE))</f>
        <v/>
      </c>
      <c r="AV53" s="172">
        <f>IF(AV52="","",VLOOKUP(AV52,'【記載例】シフト記号表（勤務時間帯）'!$C$6:$K$35,9,FALSE))</f>
        <v>4</v>
      </c>
      <c r="AW53" s="172" t="str">
        <f>IF(AW52="","",VLOOKUP(AW52,'【記載例】シフト記号表（勤務時間帯）'!$C$6:$K$35,9,FALSE))</f>
        <v/>
      </c>
      <c r="AX53" s="1330">
        <f>IF($BB$3="４週",SUM(S53:AT53),IF($BB$3="暦月",SUM(S53:AW53),""))</f>
        <v>52</v>
      </c>
      <c r="AY53" s="1331"/>
      <c r="AZ53" s="1332">
        <f>IF($BB$3="４週",AX53/4,IF($BB$3="暦月",【記載例】勤務形態一覧表!AX53/(【記載例】勤務形態一覧表!$BB$8/7),""))</f>
        <v>11.74</v>
      </c>
      <c r="BA53" s="1333"/>
      <c r="BB53" s="1321"/>
      <c r="BC53" s="1322"/>
      <c r="BD53" s="1322"/>
      <c r="BE53" s="1322"/>
      <c r="BF53" s="1323"/>
    </row>
    <row r="54" spans="2:58" ht="20.25" customHeight="1" x14ac:dyDescent="0.2">
      <c r="B54" s="1260"/>
      <c r="C54" s="1369"/>
      <c r="D54" s="1370"/>
      <c r="E54" s="1371"/>
      <c r="F54" s="170" t="str">
        <f>C52</f>
        <v>機能訓練指導員</v>
      </c>
      <c r="G54" s="1345"/>
      <c r="H54" s="1275"/>
      <c r="I54" s="1276"/>
      <c r="J54" s="1276"/>
      <c r="K54" s="1277"/>
      <c r="L54" s="1350"/>
      <c r="M54" s="1351"/>
      <c r="N54" s="1351"/>
      <c r="O54" s="1352"/>
      <c r="P54" s="1334" t="s">
        <v>521</v>
      </c>
      <c r="Q54" s="1335"/>
      <c r="R54" s="1336"/>
      <c r="S54" s="175" t="str">
        <f>IF(S52="","",VLOOKUP(S52,'【記載例】シフト記号表（勤務時間帯）'!$C$6:$U$35,19,FALSE))</f>
        <v/>
      </c>
      <c r="T54" s="176">
        <f>IF(T52="","",VLOOKUP(T52,'【記載例】シフト記号表（勤務時間帯）'!$C$6:$U$35,19,FALSE))</f>
        <v>3</v>
      </c>
      <c r="U54" s="176" t="str">
        <f>IF(U52="","",VLOOKUP(U52,'【記載例】シフト記号表（勤務時間帯）'!$C$6:$U$35,19,FALSE))</f>
        <v/>
      </c>
      <c r="V54" s="176" t="str">
        <f>IF(V52="","",VLOOKUP(V52,'【記載例】シフト記号表（勤務時間帯）'!$C$6:$U$35,19,FALSE))</f>
        <v/>
      </c>
      <c r="W54" s="176">
        <f>IF(W52="","",VLOOKUP(W52,'【記載例】シフト記号表（勤務時間帯）'!$C$6:$U$35,19,FALSE))</f>
        <v>3</v>
      </c>
      <c r="X54" s="176" t="str">
        <f>IF(X52="","",VLOOKUP(X52,'【記載例】シフト記号表（勤務時間帯）'!$C$6:$U$35,19,FALSE))</f>
        <v/>
      </c>
      <c r="Y54" s="177">
        <f>IF(Y52="","",VLOOKUP(Y52,'【記載例】シフト記号表（勤務時間帯）'!$C$6:$U$35,19,FALSE))</f>
        <v>3</v>
      </c>
      <c r="Z54" s="175" t="str">
        <f>IF(Z52="","",VLOOKUP(Z52,'【記載例】シフト記号表（勤務時間帯）'!$C$6:$U$35,19,FALSE))</f>
        <v/>
      </c>
      <c r="AA54" s="176">
        <f>IF(AA52="","",VLOOKUP(AA52,'【記載例】シフト記号表（勤務時間帯）'!$C$6:$U$35,19,FALSE))</f>
        <v>3</v>
      </c>
      <c r="AB54" s="176" t="str">
        <f>IF(AB52="","",VLOOKUP(AB52,'【記載例】シフト記号表（勤務時間帯）'!$C$6:$U$35,19,FALSE))</f>
        <v/>
      </c>
      <c r="AC54" s="176" t="str">
        <f>IF(AC52="","",VLOOKUP(AC52,'【記載例】シフト記号表（勤務時間帯）'!$C$6:$U$35,19,FALSE))</f>
        <v/>
      </c>
      <c r="AD54" s="176">
        <f>IF(AD52="","",VLOOKUP(AD52,'【記載例】シフト記号表（勤務時間帯）'!$C$6:$U$35,19,FALSE))</f>
        <v>3</v>
      </c>
      <c r="AE54" s="176" t="str">
        <f>IF(AE52="","",VLOOKUP(AE52,'【記載例】シフト記号表（勤務時間帯）'!$C$6:$U$35,19,FALSE))</f>
        <v/>
      </c>
      <c r="AF54" s="177">
        <f>IF(AF52="","",VLOOKUP(AF52,'【記載例】シフト記号表（勤務時間帯）'!$C$6:$U$35,19,FALSE))</f>
        <v>3</v>
      </c>
      <c r="AG54" s="175" t="str">
        <f>IF(AG52="","",VLOOKUP(AG52,'【記載例】シフト記号表（勤務時間帯）'!$C$6:$U$35,19,FALSE))</f>
        <v/>
      </c>
      <c r="AH54" s="176">
        <f>IF(AH52="","",VLOOKUP(AH52,'【記載例】シフト記号表（勤務時間帯）'!$C$6:$U$35,19,FALSE))</f>
        <v>3</v>
      </c>
      <c r="AI54" s="176" t="str">
        <f>IF(AI52="","",VLOOKUP(AI52,'【記載例】シフト記号表（勤務時間帯）'!$C$6:$U$35,19,FALSE))</f>
        <v/>
      </c>
      <c r="AJ54" s="176" t="str">
        <f>IF(AJ52="","",VLOOKUP(AJ52,'【記載例】シフト記号表（勤務時間帯）'!$C$6:$U$35,19,FALSE))</f>
        <v/>
      </c>
      <c r="AK54" s="176">
        <f>IF(AK52="","",VLOOKUP(AK52,'【記載例】シフト記号表（勤務時間帯）'!$C$6:$U$35,19,FALSE))</f>
        <v>3</v>
      </c>
      <c r="AL54" s="176" t="str">
        <f>IF(AL52="","",VLOOKUP(AL52,'【記載例】シフト記号表（勤務時間帯）'!$C$6:$U$35,19,FALSE))</f>
        <v/>
      </c>
      <c r="AM54" s="177">
        <f>IF(AM52="","",VLOOKUP(AM52,'【記載例】シフト記号表（勤務時間帯）'!$C$6:$U$35,19,FALSE))</f>
        <v>3</v>
      </c>
      <c r="AN54" s="175" t="str">
        <f>IF(AN52="","",VLOOKUP(AN52,'【記載例】シフト記号表（勤務時間帯）'!$C$6:$U$35,19,FALSE))</f>
        <v/>
      </c>
      <c r="AO54" s="176">
        <f>IF(AO52="","",VLOOKUP(AO52,'【記載例】シフト記号表（勤務時間帯）'!$C$6:$U$35,19,FALSE))</f>
        <v>3</v>
      </c>
      <c r="AP54" s="176" t="str">
        <f>IF(AP52="","",VLOOKUP(AP52,'【記載例】シフト記号表（勤務時間帯）'!$C$6:$U$35,19,FALSE))</f>
        <v/>
      </c>
      <c r="AQ54" s="176" t="str">
        <f>IF(AQ52="","",VLOOKUP(AQ52,'【記載例】シフト記号表（勤務時間帯）'!$C$6:$U$35,19,FALSE))</f>
        <v/>
      </c>
      <c r="AR54" s="176">
        <f>IF(AR52="","",VLOOKUP(AR52,'【記載例】シフト記号表（勤務時間帯）'!$C$6:$U$35,19,FALSE))</f>
        <v>3</v>
      </c>
      <c r="AS54" s="176" t="str">
        <f>IF(AS52="","",VLOOKUP(AS52,'【記載例】シフト記号表（勤務時間帯）'!$C$6:$U$35,19,FALSE))</f>
        <v/>
      </c>
      <c r="AT54" s="177">
        <f>IF(AT52="","",VLOOKUP(AT52,'【記載例】シフト記号表（勤務時間帯）'!$C$6:$U$35,19,FALSE))</f>
        <v>3</v>
      </c>
      <c r="AU54" s="175" t="str">
        <f>IF(AU52="","",VLOOKUP(AU52,'【記載例】シフト記号表（勤務時間帯）'!$C$6:$U$35,19,FALSE))</f>
        <v/>
      </c>
      <c r="AV54" s="176">
        <f>IF(AV52="","",VLOOKUP(AV52,'【記載例】シフト記号表（勤務時間帯）'!$C$6:$U$35,19,FALSE))</f>
        <v>3</v>
      </c>
      <c r="AW54" s="176" t="str">
        <f>IF(AW52="","",VLOOKUP(AW52,'【記載例】シフト記号表（勤務時間帯）'!$C$6:$U$35,19,FALSE))</f>
        <v/>
      </c>
      <c r="AX54" s="1337">
        <f>IF($BB$3="４週",SUM(S54:AT54),IF($BB$3="暦月",SUM(S54:AW54),""))</f>
        <v>39</v>
      </c>
      <c r="AY54" s="1338"/>
      <c r="AZ54" s="1339">
        <f>IF($BB$3="４週",AX54/4,IF($BB$3="暦月",【記載例】勤務形態一覧表!AX54/(【記載例】勤務形態一覧表!$BB$8/7),""))</f>
        <v>8.81</v>
      </c>
      <c r="BA54" s="1340"/>
      <c r="BB54" s="1324"/>
      <c r="BC54" s="1325"/>
      <c r="BD54" s="1325"/>
      <c r="BE54" s="1325"/>
      <c r="BF54" s="1326"/>
    </row>
    <row r="55" spans="2:58" ht="20.25" customHeight="1" x14ac:dyDescent="0.2">
      <c r="B55" s="1260">
        <f>B52+1</f>
        <v>12</v>
      </c>
      <c r="C55" s="1363"/>
      <c r="D55" s="1364"/>
      <c r="E55" s="1365"/>
      <c r="F55" s="178"/>
      <c r="G55" s="1344"/>
      <c r="H55" s="1346"/>
      <c r="I55" s="1276"/>
      <c r="J55" s="1276"/>
      <c r="K55" s="1277"/>
      <c r="L55" s="1347"/>
      <c r="M55" s="1348"/>
      <c r="N55" s="1348"/>
      <c r="O55" s="1349"/>
      <c r="P55" s="1353" t="s">
        <v>727</v>
      </c>
      <c r="Q55" s="1354"/>
      <c r="R55" s="1355"/>
      <c r="S55" s="167"/>
      <c r="T55" s="168"/>
      <c r="U55" s="168"/>
      <c r="V55" s="168"/>
      <c r="W55" s="168"/>
      <c r="X55" s="168"/>
      <c r="Y55" s="169"/>
      <c r="Z55" s="167"/>
      <c r="AA55" s="168"/>
      <c r="AB55" s="168"/>
      <c r="AC55" s="168"/>
      <c r="AD55" s="168"/>
      <c r="AE55" s="168"/>
      <c r="AF55" s="169"/>
      <c r="AG55" s="167"/>
      <c r="AH55" s="168"/>
      <c r="AI55" s="168"/>
      <c r="AJ55" s="168"/>
      <c r="AK55" s="168"/>
      <c r="AL55" s="168"/>
      <c r="AM55" s="169"/>
      <c r="AN55" s="167"/>
      <c r="AO55" s="168"/>
      <c r="AP55" s="168"/>
      <c r="AQ55" s="168"/>
      <c r="AR55" s="168"/>
      <c r="AS55" s="168"/>
      <c r="AT55" s="169"/>
      <c r="AU55" s="167"/>
      <c r="AV55" s="168"/>
      <c r="AW55" s="168"/>
      <c r="AX55" s="1356"/>
      <c r="AY55" s="1357"/>
      <c r="AZ55" s="1358"/>
      <c r="BA55" s="1359"/>
      <c r="BB55" s="1380"/>
      <c r="BC55" s="1348"/>
      <c r="BD55" s="1348"/>
      <c r="BE55" s="1348"/>
      <c r="BF55" s="1349"/>
    </row>
    <row r="56" spans="2:58" ht="20.25" customHeight="1" x14ac:dyDescent="0.2">
      <c r="B56" s="1260"/>
      <c r="C56" s="1366"/>
      <c r="D56" s="1367"/>
      <c r="E56" s="1368"/>
      <c r="F56" s="170"/>
      <c r="G56" s="1271"/>
      <c r="H56" s="1275"/>
      <c r="I56" s="1276"/>
      <c r="J56" s="1276"/>
      <c r="K56" s="1277"/>
      <c r="L56" s="1281"/>
      <c r="M56" s="1282"/>
      <c r="N56" s="1282"/>
      <c r="O56" s="1283"/>
      <c r="P56" s="1327" t="s">
        <v>520</v>
      </c>
      <c r="Q56" s="1328"/>
      <c r="R56" s="1329"/>
      <c r="S56" s="171" t="str">
        <f>IF(S55="","",VLOOKUP(S55,'【記載例】シフト記号表（勤務時間帯）'!$C$6:$K$35,9,FALSE))</f>
        <v/>
      </c>
      <c r="T56" s="172" t="str">
        <f>IF(T55="","",VLOOKUP(T55,'【記載例】シフト記号表（勤務時間帯）'!$C$6:$K$35,9,FALSE))</f>
        <v/>
      </c>
      <c r="U56" s="172" t="str">
        <f>IF(U55="","",VLOOKUP(U55,'【記載例】シフト記号表（勤務時間帯）'!$C$6:$K$35,9,FALSE))</f>
        <v/>
      </c>
      <c r="V56" s="172" t="str">
        <f>IF(V55="","",VLOOKUP(V55,'【記載例】シフト記号表（勤務時間帯）'!$C$6:$K$35,9,FALSE))</f>
        <v/>
      </c>
      <c r="W56" s="172" t="str">
        <f>IF(W55="","",VLOOKUP(W55,'【記載例】シフト記号表（勤務時間帯）'!$C$6:$K$35,9,FALSE))</f>
        <v/>
      </c>
      <c r="X56" s="172" t="str">
        <f>IF(X55="","",VLOOKUP(X55,'【記載例】シフト記号表（勤務時間帯）'!$C$6:$K$35,9,FALSE))</f>
        <v/>
      </c>
      <c r="Y56" s="173" t="str">
        <f>IF(Y55="","",VLOOKUP(Y55,'【記載例】シフト記号表（勤務時間帯）'!$C$6:$K$35,9,FALSE))</f>
        <v/>
      </c>
      <c r="Z56" s="171" t="str">
        <f>IF(Z55="","",VLOOKUP(Z55,'【記載例】シフト記号表（勤務時間帯）'!$C$6:$K$35,9,FALSE))</f>
        <v/>
      </c>
      <c r="AA56" s="172" t="str">
        <f>IF(AA55="","",VLOOKUP(AA55,'【記載例】シフト記号表（勤務時間帯）'!$C$6:$K$35,9,FALSE))</f>
        <v/>
      </c>
      <c r="AB56" s="172" t="str">
        <f>IF(AB55="","",VLOOKUP(AB55,'【記載例】シフト記号表（勤務時間帯）'!$C$6:$K$35,9,FALSE))</f>
        <v/>
      </c>
      <c r="AC56" s="172" t="str">
        <f>IF(AC55="","",VLOOKUP(AC55,'【記載例】シフト記号表（勤務時間帯）'!$C$6:$K$35,9,FALSE))</f>
        <v/>
      </c>
      <c r="AD56" s="172" t="str">
        <f>IF(AD55="","",VLOOKUP(AD55,'【記載例】シフト記号表（勤務時間帯）'!$C$6:$K$35,9,FALSE))</f>
        <v/>
      </c>
      <c r="AE56" s="172" t="str">
        <f>IF(AE55="","",VLOOKUP(AE55,'【記載例】シフト記号表（勤務時間帯）'!$C$6:$K$35,9,FALSE))</f>
        <v/>
      </c>
      <c r="AF56" s="173" t="str">
        <f>IF(AF55="","",VLOOKUP(AF55,'【記載例】シフト記号表（勤務時間帯）'!$C$6:$K$35,9,FALSE))</f>
        <v/>
      </c>
      <c r="AG56" s="171" t="str">
        <f>IF(AG55="","",VLOOKUP(AG55,'【記載例】シフト記号表（勤務時間帯）'!$C$6:$K$35,9,FALSE))</f>
        <v/>
      </c>
      <c r="AH56" s="172" t="str">
        <f>IF(AH55="","",VLOOKUP(AH55,'【記載例】シフト記号表（勤務時間帯）'!$C$6:$K$35,9,FALSE))</f>
        <v/>
      </c>
      <c r="AI56" s="172" t="str">
        <f>IF(AI55="","",VLOOKUP(AI55,'【記載例】シフト記号表（勤務時間帯）'!$C$6:$K$35,9,FALSE))</f>
        <v/>
      </c>
      <c r="AJ56" s="172" t="str">
        <f>IF(AJ55="","",VLOOKUP(AJ55,'【記載例】シフト記号表（勤務時間帯）'!$C$6:$K$35,9,FALSE))</f>
        <v/>
      </c>
      <c r="AK56" s="172" t="str">
        <f>IF(AK55="","",VLOOKUP(AK55,'【記載例】シフト記号表（勤務時間帯）'!$C$6:$K$35,9,FALSE))</f>
        <v/>
      </c>
      <c r="AL56" s="172" t="str">
        <f>IF(AL55="","",VLOOKUP(AL55,'【記載例】シフト記号表（勤務時間帯）'!$C$6:$K$35,9,FALSE))</f>
        <v/>
      </c>
      <c r="AM56" s="173" t="str">
        <f>IF(AM55="","",VLOOKUP(AM55,'【記載例】シフト記号表（勤務時間帯）'!$C$6:$K$35,9,FALSE))</f>
        <v/>
      </c>
      <c r="AN56" s="171" t="str">
        <f>IF(AN55="","",VLOOKUP(AN55,'【記載例】シフト記号表（勤務時間帯）'!$C$6:$K$35,9,FALSE))</f>
        <v/>
      </c>
      <c r="AO56" s="172" t="str">
        <f>IF(AO55="","",VLOOKUP(AO55,'【記載例】シフト記号表（勤務時間帯）'!$C$6:$K$35,9,FALSE))</f>
        <v/>
      </c>
      <c r="AP56" s="172" t="str">
        <f>IF(AP55="","",VLOOKUP(AP55,'【記載例】シフト記号表（勤務時間帯）'!$C$6:$K$35,9,FALSE))</f>
        <v/>
      </c>
      <c r="AQ56" s="172" t="str">
        <f>IF(AQ55="","",VLOOKUP(AQ55,'【記載例】シフト記号表（勤務時間帯）'!$C$6:$K$35,9,FALSE))</f>
        <v/>
      </c>
      <c r="AR56" s="172" t="str">
        <f>IF(AR55="","",VLOOKUP(AR55,'【記載例】シフト記号表（勤務時間帯）'!$C$6:$K$35,9,FALSE))</f>
        <v/>
      </c>
      <c r="AS56" s="172" t="str">
        <f>IF(AS55="","",VLOOKUP(AS55,'【記載例】シフト記号表（勤務時間帯）'!$C$6:$K$35,9,FALSE))</f>
        <v/>
      </c>
      <c r="AT56" s="173" t="str">
        <f>IF(AT55="","",VLOOKUP(AT55,'【記載例】シフト記号表（勤務時間帯）'!$C$6:$K$35,9,FALSE))</f>
        <v/>
      </c>
      <c r="AU56" s="171" t="str">
        <f>IF(AU55="","",VLOOKUP(AU55,'【記載例】シフト記号表（勤務時間帯）'!$C$6:$K$35,9,FALSE))</f>
        <v/>
      </c>
      <c r="AV56" s="172" t="str">
        <f>IF(AV55="","",VLOOKUP(AV55,'【記載例】シフト記号表（勤務時間帯）'!$C$6:$K$35,9,FALSE))</f>
        <v/>
      </c>
      <c r="AW56" s="172" t="str">
        <f>IF(AW55="","",VLOOKUP(AW55,'【記載例】シフト記号表（勤務時間帯）'!$C$6:$K$35,9,FALSE))</f>
        <v/>
      </c>
      <c r="AX56" s="1330">
        <f>IF($BB$3="４週",SUM(S56:AT56),IF($BB$3="暦月",SUM(S56:AW56),""))</f>
        <v>0</v>
      </c>
      <c r="AY56" s="1331"/>
      <c r="AZ56" s="1332">
        <f>IF($BB$3="４週",AX56/4,IF($BB$3="暦月",【記載例】勤務形態一覧表!AX56/(【記載例】勤務形態一覧表!$BB$8/7),""))</f>
        <v>0</v>
      </c>
      <c r="BA56" s="1333"/>
      <c r="BB56" s="1381"/>
      <c r="BC56" s="1282"/>
      <c r="BD56" s="1282"/>
      <c r="BE56" s="1282"/>
      <c r="BF56" s="1283"/>
    </row>
    <row r="57" spans="2:58" ht="20.25" customHeight="1" x14ac:dyDescent="0.2">
      <c r="B57" s="1260"/>
      <c r="C57" s="1369"/>
      <c r="D57" s="1370"/>
      <c r="E57" s="1371"/>
      <c r="F57" s="170">
        <f>C55</f>
        <v>0</v>
      </c>
      <c r="G57" s="1345"/>
      <c r="H57" s="1275"/>
      <c r="I57" s="1276"/>
      <c r="J57" s="1276"/>
      <c r="K57" s="1277"/>
      <c r="L57" s="1350"/>
      <c r="M57" s="1351"/>
      <c r="N57" s="1351"/>
      <c r="O57" s="1352"/>
      <c r="P57" s="1334" t="s">
        <v>521</v>
      </c>
      <c r="Q57" s="1335"/>
      <c r="R57" s="1336"/>
      <c r="S57" s="175" t="str">
        <f>IF(S55="","",VLOOKUP(S55,'【記載例】シフト記号表（勤務時間帯）'!$C$6:$U$35,19,FALSE))</f>
        <v/>
      </c>
      <c r="T57" s="176" t="str">
        <f>IF(T55="","",VLOOKUP(T55,'【記載例】シフト記号表（勤務時間帯）'!$C$6:$U$35,19,FALSE))</f>
        <v/>
      </c>
      <c r="U57" s="176" t="str">
        <f>IF(U55="","",VLOOKUP(U55,'【記載例】シフト記号表（勤務時間帯）'!$C$6:$U$35,19,FALSE))</f>
        <v/>
      </c>
      <c r="V57" s="176" t="str">
        <f>IF(V55="","",VLOOKUP(V55,'【記載例】シフト記号表（勤務時間帯）'!$C$6:$U$35,19,FALSE))</f>
        <v/>
      </c>
      <c r="W57" s="176" t="str">
        <f>IF(W55="","",VLOOKUP(W55,'【記載例】シフト記号表（勤務時間帯）'!$C$6:$U$35,19,FALSE))</f>
        <v/>
      </c>
      <c r="X57" s="176" t="str">
        <f>IF(X55="","",VLOOKUP(X55,'【記載例】シフト記号表（勤務時間帯）'!$C$6:$U$35,19,FALSE))</f>
        <v/>
      </c>
      <c r="Y57" s="177" t="str">
        <f>IF(Y55="","",VLOOKUP(Y55,'【記載例】シフト記号表（勤務時間帯）'!$C$6:$U$35,19,FALSE))</f>
        <v/>
      </c>
      <c r="Z57" s="175" t="str">
        <f>IF(Z55="","",VLOOKUP(Z55,'【記載例】シフト記号表（勤務時間帯）'!$C$6:$U$35,19,FALSE))</f>
        <v/>
      </c>
      <c r="AA57" s="176" t="str">
        <f>IF(AA55="","",VLOOKUP(AA55,'【記載例】シフト記号表（勤務時間帯）'!$C$6:$U$35,19,FALSE))</f>
        <v/>
      </c>
      <c r="AB57" s="176" t="str">
        <f>IF(AB55="","",VLOOKUP(AB55,'【記載例】シフト記号表（勤務時間帯）'!$C$6:$U$35,19,FALSE))</f>
        <v/>
      </c>
      <c r="AC57" s="176" t="str">
        <f>IF(AC55="","",VLOOKUP(AC55,'【記載例】シフト記号表（勤務時間帯）'!$C$6:$U$35,19,FALSE))</f>
        <v/>
      </c>
      <c r="AD57" s="176" t="str">
        <f>IF(AD55="","",VLOOKUP(AD55,'【記載例】シフト記号表（勤務時間帯）'!$C$6:$U$35,19,FALSE))</f>
        <v/>
      </c>
      <c r="AE57" s="176" t="str">
        <f>IF(AE55="","",VLOOKUP(AE55,'【記載例】シフト記号表（勤務時間帯）'!$C$6:$U$35,19,FALSE))</f>
        <v/>
      </c>
      <c r="AF57" s="177" t="str">
        <f>IF(AF55="","",VLOOKUP(AF55,'【記載例】シフト記号表（勤務時間帯）'!$C$6:$U$35,19,FALSE))</f>
        <v/>
      </c>
      <c r="AG57" s="175" t="str">
        <f>IF(AG55="","",VLOOKUP(AG55,'【記載例】シフト記号表（勤務時間帯）'!$C$6:$U$35,19,FALSE))</f>
        <v/>
      </c>
      <c r="AH57" s="176" t="str">
        <f>IF(AH55="","",VLOOKUP(AH55,'【記載例】シフト記号表（勤務時間帯）'!$C$6:$U$35,19,FALSE))</f>
        <v/>
      </c>
      <c r="AI57" s="176" t="str">
        <f>IF(AI55="","",VLOOKUP(AI55,'【記載例】シフト記号表（勤務時間帯）'!$C$6:$U$35,19,FALSE))</f>
        <v/>
      </c>
      <c r="AJ57" s="176" t="str">
        <f>IF(AJ55="","",VLOOKUP(AJ55,'【記載例】シフト記号表（勤務時間帯）'!$C$6:$U$35,19,FALSE))</f>
        <v/>
      </c>
      <c r="AK57" s="176" t="str">
        <f>IF(AK55="","",VLOOKUP(AK55,'【記載例】シフト記号表（勤務時間帯）'!$C$6:$U$35,19,FALSE))</f>
        <v/>
      </c>
      <c r="AL57" s="176" t="str">
        <f>IF(AL55="","",VLOOKUP(AL55,'【記載例】シフト記号表（勤務時間帯）'!$C$6:$U$35,19,FALSE))</f>
        <v/>
      </c>
      <c r="AM57" s="177" t="str">
        <f>IF(AM55="","",VLOOKUP(AM55,'【記載例】シフト記号表（勤務時間帯）'!$C$6:$U$35,19,FALSE))</f>
        <v/>
      </c>
      <c r="AN57" s="175" t="str">
        <f>IF(AN55="","",VLOOKUP(AN55,'【記載例】シフト記号表（勤務時間帯）'!$C$6:$U$35,19,FALSE))</f>
        <v/>
      </c>
      <c r="AO57" s="176" t="str">
        <f>IF(AO55="","",VLOOKUP(AO55,'【記載例】シフト記号表（勤務時間帯）'!$C$6:$U$35,19,FALSE))</f>
        <v/>
      </c>
      <c r="AP57" s="176" t="str">
        <f>IF(AP55="","",VLOOKUP(AP55,'【記載例】シフト記号表（勤務時間帯）'!$C$6:$U$35,19,FALSE))</f>
        <v/>
      </c>
      <c r="AQ57" s="176" t="str">
        <f>IF(AQ55="","",VLOOKUP(AQ55,'【記載例】シフト記号表（勤務時間帯）'!$C$6:$U$35,19,FALSE))</f>
        <v/>
      </c>
      <c r="AR57" s="176" t="str">
        <f>IF(AR55="","",VLOOKUP(AR55,'【記載例】シフト記号表（勤務時間帯）'!$C$6:$U$35,19,FALSE))</f>
        <v/>
      </c>
      <c r="AS57" s="176" t="str">
        <f>IF(AS55="","",VLOOKUP(AS55,'【記載例】シフト記号表（勤務時間帯）'!$C$6:$U$35,19,FALSE))</f>
        <v/>
      </c>
      <c r="AT57" s="177" t="str">
        <f>IF(AT55="","",VLOOKUP(AT55,'【記載例】シフト記号表（勤務時間帯）'!$C$6:$U$35,19,FALSE))</f>
        <v/>
      </c>
      <c r="AU57" s="175" t="str">
        <f>IF(AU55="","",VLOOKUP(AU55,'【記載例】シフト記号表（勤務時間帯）'!$C$6:$U$35,19,FALSE))</f>
        <v/>
      </c>
      <c r="AV57" s="176" t="str">
        <f>IF(AV55="","",VLOOKUP(AV55,'【記載例】シフト記号表（勤務時間帯）'!$C$6:$U$35,19,FALSE))</f>
        <v/>
      </c>
      <c r="AW57" s="176" t="str">
        <f>IF(AW55="","",VLOOKUP(AW55,'【記載例】シフト記号表（勤務時間帯）'!$C$6:$U$35,19,FALSE))</f>
        <v/>
      </c>
      <c r="AX57" s="1337">
        <f>IF($BB$3="４週",SUM(S57:AT57),IF($BB$3="暦月",SUM(S57:AW57),""))</f>
        <v>0</v>
      </c>
      <c r="AY57" s="1338"/>
      <c r="AZ57" s="1339">
        <f>IF($BB$3="４週",AX57/4,IF($BB$3="暦月",【記載例】勤務形態一覧表!AX57/(【記載例】勤務形態一覧表!$BB$8/7),""))</f>
        <v>0</v>
      </c>
      <c r="BA57" s="1340"/>
      <c r="BB57" s="1382"/>
      <c r="BC57" s="1351"/>
      <c r="BD57" s="1351"/>
      <c r="BE57" s="1351"/>
      <c r="BF57" s="1352"/>
    </row>
    <row r="58" spans="2:58" ht="20.25" customHeight="1" x14ac:dyDescent="0.2">
      <c r="B58" s="1260">
        <f>B55+1</f>
        <v>13</v>
      </c>
      <c r="C58" s="1363"/>
      <c r="D58" s="1364"/>
      <c r="E58" s="1365"/>
      <c r="F58" s="178"/>
      <c r="G58" s="1344"/>
      <c r="H58" s="1346"/>
      <c r="I58" s="1276"/>
      <c r="J58" s="1276"/>
      <c r="K58" s="1277"/>
      <c r="L58" s="1347"/>
      <c r="M58" s="1348"/>
      <c r="N58" s="1348"/>
      <c r="O58" s="1349"/>
      <c r="P58" s="1353" t="s">
        <v>722</v>
      </c>
      <c r="Q58" s="1354"/>
      <c r="R58" s="1355"/>
      <c r="S58" s="167"/>
      <c r="T58" s="168"/>
      <c r="U58" s="168"/>
      <c r="V58" s="168"/>
      <c r="W58" s="168"/>
      <c r="X58" s="168"/>
      <c r="Y58" s="169"/>
      <c r="Z58" s="167"/>
      <c r="AA58" s="168"/>
      <c r="AB58" s="168"/>
      <c r="AC58" s="168"/>
      <c r="AD58" s="168"/>
      <c r="AE58" s="168"/>
      <c r="AF58" s="169"/>
      <c r="AG58" s="167"/>
      <c r="AH58" s="168"/>
      <c r="AI58" s="168"/>
      <c r="AJ58" s="168"/>
      <c r="AK58" s="168"/>
      <c r="AL58" s="168"/>
      <c r="AM58" s="169"/>
      <c r="AN58" s="167"/>
      <c r="AO58" s="168"/>
      <c r="AP58" s="168"/>
      <c r="AQ58" s="168"/>
      <c r="AR58" s="168"/>
      <c r="AS58" s="168"/>
      <c r="AT58" s="169"/>
      <c r="AU58" s="167"/>
      <c r="AV58" s="168"/>
      <c r="AW58" s="168"/>
      <c r="AX58" s="1356"/>
      <c r="AY58" s="1357"/>
      <c r="AZ58" s="1358"/>
      <c r="BA58" s="1359"/>
      <c r="BB58" s="1380"/>
      <c r="BC58" s="1348"/>
      <c r="BD58" s="1348"/>
      <c r="BE58" s="1348"/>
      <c r="BF58" s="1349"/>
    </row>
    <row r="59" spans="2:58" ht="20.25" customHeight="1" x14ac:dyDescent="0.2">
      <c r="B59" s="1260"/>
      <c r="C59" s="1366"/>
      <c r="D59" s="1367"/>
      <c r="E59" s="1368"/>
      <c r="F59" s="170"/>
      <c r="G59" s="1271"/>
      <c r="H59" s="1275"/>
      <c r="I59" s="1276"/>
      <c r="J59" s="1276"/>
      <c r="K59" s="1277"/>
      <c r="L59" s="1281"/>
      <c r="M59" s="1282"/>
      <c r="N59" s="1282"/>
      <c r="O59" s="1283"/>
      <c r="P59" s="1327" t="s">
        <v>520</v>
      </c>
      <c r="Q59" s="1328"/>
      <c r="R59" s="1329"/>
      <c r="S59" s="171" t="str">
        <f>IF(S58="","",VLOOKUP(S58,'【記載例】シフト記号表（勤務時間帯）'!$C$6:$K$35,9,FALSE))</f>
        <v/>
      </c>
      <c r="T59" s="172" t="str">
        <f>IF(T58="","",VLOOKUP(T58,'【記載例】シフト記号表（勤務時間帯）'!$C$6:$K$35,9,FALSE))</f>
        <v/>
      </c>
      <c r="U59" s="172" t="str">
        <f>IF(U58="","",VLOOKUP(U58,'【記載例】シフト記号表（勤務時間帯）'!$C$6:$K$35,9,FALSE))</f>
        <v/>
      </c>
      <c r="V59" s="172" t="str">
        <f>IF(V58="","",VLOOKUP(V58,'【記載例】シフト記号表（勤務時間帯）'!$C$6:$K$35,9,FALSE))</f>
        <v/>
      </c>
      <c r="W59" s="172" t="str">
        <f>IF(W58="","",VLOOKUP(W58,'【記載例】シフト記号表（勤務時間帯）'!$C$6:$K$35,9,FALSE))</f>
        <v/>
      </c>
      <c r="X59" s="172" t="str">
        <f>IF(X58="","",VLOOKUP(X58,'【記載例】シフト記号表（勤務時間帯）'!$C$6:$K$35,9,FALSE))</f>
        <v/>
      </c>
      <c r="Y59" s="173" t="str">
        <f>IF(Y58="","",VLOOKUP(Y58,'【記載例】シフト記号表（勤務時間帯）'!$C$6:$K$35,9,FALSE))</f>
        <v/>
      </c>
      <c r="Z59" s="171" t="str">
        <f>IF(Z58="","",VLOOKUP(Z58,'【記載例】シフト記号表（勤務時間帯）'!$C$6:$K$35,9,FALSE))</f>
        <v/>
      </c>
      <c r="AA59" s="172" t="str">
        <f>IF(AA58="","",VLOOKUP(AA58,'【記載例】シフト記号表（勤務時間帯）'!$C$6:$K$35,9,FALSE))</f>
        <v/>
      </c>
      <c r="AB59" s="172" t="str">
        <f>IF(AB58="","",VLOOKUP(AB58,'【記載例】シフト記号表（勤務時間帯）'!$C$6:$K$35,9,FALSE))</f>
        <v/>
      </c>
      <c r="AC59" s="172" t="str">
        <f>IF(AC58="","",VLOOKUP(AC58,'【記載例】シフト記号表（勤務時間帯）'!$C$6:$K$35,9,FALSE))</f>
        <v/>
      </c>
      <c r="AD59" s="172" t="str">
        <f>IF(AD58="","",VLOOKUP(AD58,'【記載例】シフト記号表（勤務時間帯）'!$C$6:$K$35,9,FALSE))</f>
        <v/>
      </c>
      <c r="AE59" s="172" t="str">
        <f>IF(AE58="","",VLOOKUP(AE58,'【記載例】シフト記号表（勤務時間帯）'!$C$6:$K$35,9,FALSE))</f>
        <v/>
      </c>
      <c r="AF59" s="173" t="str">
        <f>IF(AF58="","",VLOOKUP(AF58,'【記載例】シフト記号表（勤務時間帯）'!$C$6:$K$35,9,FALSE))</f>
        <v/>
      </c>
      <c r="AG59" s="171" t="str">
        <f>IF(AG58="","",VLOOKUP(AG58,'【記載例】シフト記号表（勤務時間帯）'!$C$6:$K$35,9,FALSE))</f>
        <v/>
      </c>
      <c r="AH59" s="172" t="str">
        <f>IF(AH58="","",VLOOKUP(AH58,'【記載例】シフト記号表（勤務時間帯）'!$C$6:$K$35,9,FALSE))</f>
        <v/>
      </c>
      <c r="AI59" s="172" t="str">
        <f>IF(AI58="","",VLOOKUP(AI58,'【記載例】シフト記号表（勤務時間帯）'!$C$6:$K$35,9,FALSE))</f>
        <v/>
      </c>
      <c r="AJ59" s="172" t="str">
        <f>IF(AJ58="","",VLOOKUP(AJ58,'【記載例】シフト記号表（勤務時間帯）'!$C$6:$K$35,9,FALSE))</f>
        <v/>
      </c>
      <c r="AK59" s="172" t="str">
        <f>IF(AK58="","",VLOOKUP(AK58,'【記載例】シフト記号表（勤務時間帯）'!$C$6:$K$35,9,FALSE))</f>
        <v/>
      </c>
      <c r="AL59" s="172" t="str">
        <f>IF(AL58="","",VLOOKUP(AL58,'【記載例】シフト記号表（勤務時間帯）'!$C$6:$K$35,9,FALSE))</f>
        <v/>
      </c>
      <c r="AM59" s="173" t="str">
        <f>IF(AM58="","",VLOOKUP(AM58,'【記載例】シフト記号表（勤務時間帯）'!$C$6:$K$35,9,FALSE))</f>
        <v/>
      </c>
      <c r="AN59" s="171" t="str">
        <f>IF(AN58="","",VLOOKUP(AN58,'【記載例】シフト記号表（勤務時間帯）'!$C$6:$K$35,9,FALSE))</f>
        <v/>
      </c>
      <c r="AO59" s="172" t="str">
        <f>IF(AO58="","",VLOOKUP(AO58,'【記載例】シフト記号表（勤務時間帯）'!$C$6:$K$35,9,FALSE))</f>
        <v/>
      </c>
      <c r="AP59" s="172" t="str">
        <f>IF(AP58="","",VLOOKUP(AP58,'【記載例】シフト記号表（勤務時間帯）'!$C$6:$K$35,9,FALSE))</f>
        <v/>
      </c>
      <c r="AQ59" s="172" t="str">
        <f>IF(AQ58="","",VLOOKUP(AQ58,'【記載例】シフト記号表（勤務時間帯）'!$C$6:$K$35,9,FALSE))</f>
        <v/>
      </c>
      <c r="AR59" s="172" t="str">
        <f>IF(AR58="","",VLOOKUP(AR58,'【記載例】シフト記号表（勤務時間帯）'!$C$6:$K$35,9,FALSE))</f>
        <v/>
      </c>
      <c r="AS59" s="172" t="str">
        <f>IF(AS58="","",VLOOKUP(AS58,'【記載例】シフト記号表（勤務時間帯）'!$C$6:$K$35,9,FALSE))</f>
        <v/>
      </c>
      <c r="AT59" s="173" t="str">
        <f>IF(AT58="","",VLOOKUP(AT58,'【記載例】シフト記号表（勤務時間帯）'!$C$6:$K$35,9,FALSE))</f>
        <v/>
      </c>
      <c r="AU59" s="171" t="str">
        <f>IF(AU58="","",VLOOKUP(AU58,'【記載例】シフト記号表（勤務時間帯）'!$C$6:$K$35,9,FALSE))</f>
        <v/>
      </c>
      <c r="AV59" s="172" t="str">
        <f>IF(AV58="","",VLOOKUP(AV58,'【記載例】シフト記号表（勤務時間帯）'!$C$6:$K$35,9,FALSE))</f>
        <v/>
      </c>
      <c r="AW59" s="172" t="str">
        <f>IF(AW58="","",VLOOKUP(AW58,'【記載例】シフト記号表（勤務時間帯）'!$C$6:$K$35,9,FALSE))</f>
        <v/>
      </c>
      <c r="AX59" s="1330">
        <f>IF($BB$3="４週",SUM(S59:AT59),IF($BB$3="暦月",SUM(S59:AW59),""))</f>
        <v>0</v>
      </c>
      <c r="AY59" s="1331"/>
      <c r="AZ59" s="1332">
        <f>IF($BB$3="４週",AX59/4,IF($BB$3="暦月",【記載例】勤務形態一覧表!AX59/(【記載例】勤務形態一覧表!$BB$8/7),""))</f>
        <v>0</v>
      </c>
      <c r="BA59" s="1333"/>
      <c r="BB59" s="1381"/>
      <c r="BC59" s="1282"/>
      <c r="BD59" s="1282"/>
      <c r="BE59" s="1282"/>
      <c r="BF59" s="1283"/>
    </row>
    <row r="60" spans="2:58" ht="20.25" customHeight="1" thickBot="1" x14ac:dyDescent="0.25">
      <c r="B60" s="1372"/>
      <c r="C60" s="1369"/>
      <c r="D60" s="1370"/>
      <c r="E60" s="1371"/>
      <c r="F60" s="179">
        <f>C58</f>
        <v>0</v>
      </c>
      <c r="G60" s="1373"/>
      <c r="H60" s="1374"/>
      <c r="I60" s="1375"/>
      <c r="J60" s="1375"/>
      <c r="K60" s="1376"/>
      <c r="L60" s="1377"/>
      <c r="M60" s="1378"/>
      <c r="N60" s="1378"/>
      <c r="O60" s="1379"/>
      <c r="P60" s="1400" t="s">
        <v>521</v>
      </c>
      <c r="Q60" s="1401"/>
      <c r="R60" s="1402"/>
      <c r="S60" s="175" t="str">
        <f>IF(S58="","",VLOOKUP(S58,'【記載例】シフト記号表（勤務時間帯）'!$C$6:$U$35,19,FALSE))</f>
        <v/>
      </c>
      <c r="T60" s="176" t="str">
        <f>IF(T58="","",VLOOKUP(T58,'【記載例】シフト記号表（勤務時間帯）'!$C$6:$U$35,19,FALSE))</f>
        <v/>
      </c>
      <c r="U60" s="176" t="str">
        <f>IF(U58="","",VLOOKUP(U58,'【記載例】シフト記号表（勤務時間帯）'!$C$6:$U$35,19,FALSE))</f>
        <v/>
      </c>
      <c r="V60" s="176" t="str">
        <f>IF(V58="","",VLOOKUP(V58,'【記載例】シフト記号表（勤務時間帯）'!$C$6:$U$35,19,FALSE))</f>
        <v/>
      </c>
      <c r="W60" s="176" t="str">
        <f>IF(W58="","",VLOOKUP(W58,'【記載例】シフト記号表（勤務時間帯）'!$C$6:$U$35,19,FALSE))</f>
        <v/>
      </c>
      <c r="X60" s="176" t="str">
        <f>IF(X58="","",VLOOKUP(X58,'【記載例】シフト記号表（勤務時間帯）'!$C$6:$U$35,19,FALSE))</f>
        <v/>
      </c>
      <c r="Y60" s="177" t="str">
        <f>IF(Y58="","",VLOOKUP(Y58,'【記載例】シフト記号表（勤務時間帯）'!$C$6:$U$35,19,FALSE))</f>
        <v/>
      </c>
      <c r="Z60" s="175" t="str">
        <f>IF(Z58="","",VLOOKUP(Z58,'【記載例】シフト記号表（勤務時間帯）'!$C$6:$U$35,19,FALSE))</f>
        <v/>
      </c>
      <c r="AA60" s="176" t="str">
        <f>IF(AA58="","",VLOOKUP(AA58,'【記載例】シフト記号表（勤務時間帯）'!$C$6:$U$35,19,FALSE))</f>
        <v/>
      </c>
      <c r="AB60" s="176" t="str">
        <f>IF(AB58="","",VLOOKUP(AB58,'【記載例】シフト記号表（勤務時間帯）'!$C$6:$U$35,19,FALSE))</f>
        <v/>
      </c>
      <c r="AC60" s="176" t="str">
        <f>IF(AC58="","",VLOOKUP(AC58,'【記載例】シフト記号表（勤務時間帯）'!$C$6:$U$35,19,FALSE))</f>
        <v/>
      </c>
      <c r="AD60" s="176" t="str">
        <f>IF(AD58="","",VLOOKUP(AD58,'【記載例】シフト記号表（勤務時間帯）'!$C$6:$U$35,19,FALSE))</f>
        <v/>
      </c>
      <c r="AE60" s="176" t="str">
        <f>IF(AE58="","",VLOOKUP(AE58,'【記載例】シフト記号表（勤務時間帯）'!$C$6:$U$35,19,FALSE))</f>
        <v/>
      </c>
      <c r="AF60" s="177" t="str">
        <f>IF(AF58="","",VLOOKUP(AF58,'【記載例】シフト記号表（勤務時間帯）'!$C$6:$U$35,19,FALSE))</f>
        <v/>
      </c>
      <c r="AG60" s="175" t="str">
        <f>IF(AG58="","",VLOOKUP(AG58,'【記載例】シフト記号表（勤務時間帯）'!$C$6:$U$35,19,FALSE))</f>
        <v/>
      </c>
      <c r="AH60" s="176" t="str">
        <f>IF(AH58="","",VLOOKUP(AH58,'【記載例】シフト記号表（勤務時間帯）'!$C$6:$U$35,19,FALSE))</f>
        <v/>
      </c>
      <c r="AI60" s="176" t="str">
        <f>IF(AI58="","",VLOOKUP(AI58,'【記載例】シフト記号表（勤務時間帯）'!$C$6:$U$35,19,FALSE))</f>
        <v/>
      </c>
      <c r="AJ60" s="176" t="str">
        <f>IF(AJ58="","",VLOOKUP(AJ58,'【記載例】シフト記号表（勤務時間帯）'!$C$6:$U$35,19,FALSE))</f>
        <v/>
      </c>
      <c r="AK60" s="176" t="str">
        <f>IF(AK58="","",VLOOKUP(AK58,'【記載例】シフト記号表（勤務時間帯）'!$C$6:$U$35,19,FALSE))</f>
        <v/>
      </c>
      <c r="AL60" s="176" t="str">
        <f>IF(AL58="","",VLOOKUP(AL58,'【記載例】シフト記号表（勤務時間帯）'!$C$6:$U$35,19,FALSE))</f>
        <v/>
      </c>
      <c r="AM60" s="177" t="str">
        <f>IF(AM58="","",VLOOKUP(AM58,'【記載例】シフト記号表（勤務時間帯）'!$C$6:$U$35,19,FALSE))</f>
        <v/>
      </c>
      <c r="AN60" s="175" t="str">
        <f>IF(AN58="","",VLOOKUP(AN58,'【記載例】シフト記号表（勤務時間帯）'!$C$6:$U$35,19,FALSE))</f>
        <v/>
      </c>
      <c r="AO60" s="176" t="str">
        <f>IF(AO58="","",VLOOKUP(AO58,'【記載例】シフト記号表（勤務時間帯）'!$C$6:$U$35,19,FALSE))</f>
        <v/>
      </c>
      <c r="AP60" s="176" t="str">
        <f>IF(AP58="","",VLOOKUP(AP58,'【記載例】シフト記号表（勤務時間帯）'!$C$6:$U$35,19,FALSE))</f>
        <v/>
      </c>
      <c r="AQ60" s="176" t="str">
        <f>IF(AQ58="","",VLOOKUP(AQ58,'【記載例】シフト記号表（勤務時間帯）'!$C$6:$U$35,19,FALSE))</f>
        <v/>
      </c>
      <c r="AR60" s="176" t="str">
        <f>IF(AR58="","",VLOOKUP(AR58,'【記載例】シフト記号表（勤務時間帯）'!$C$6:$U$35,19,FALSE))</f>
        <v/>
      </c>
      <c r="AS60" s="176" t="str">
        <f>IF(AS58="","",VLOOKUP(AS58,'【記載例】シフト記号表（勤務時間帯）'!$C$6:$U$35,19,FALSE))</f>
        <v/>
      </c>
      <c r="AT60" s="177" t="str">
        <f>IF(AT58="","",VLOOKUP(AT58,'【記載例】シフト記号表（勤務時間帯）'!$C$6:$U$35,19,FALSE))</f>
        <v/>
      </c>
      <c r="AU60" s="175" t="str">
        <f>IF(AU58="","",VLOOKUP(AU58,'【記載例】シフト記号表（勤務時間帯）'!$C$6:$U$35,19,FALSE))</f>
        <v/>
      </c>
      <c r="AV60" s="176" t="str">
        <f>IF(AV58="","",VLOOKUP(AV58,'【記載例】シフト記号表（勤務時間帯）'!$C$6:$U$35,19,FALSE))</f>
        <v/>
      </c>
      <c r="AW60" s="176" t="str">
        <f>IF(AW58="","",VLOOKUP(AW58,'【記載例】シフト記号表（勤務時間帯）'!$C$6:$U$35,19,FALSE))</f>
        <v/>
      </c>
      <c r="AX60" s="1337">
        <f>IF($BB$3="４週",SUM(S60:AT60),IF($BB$3="暦月",SUM(S60:AW60),""))</f>
        <v>0</v>
      </c>
      <c r="AY60" s="1338"/>
      <c r="AZ60" s="1339">
        <f>IF($BB$3="４週",AX60/4,IF($BB$3="暦月",【記載例】勤務形態一覧表!AX60/(【記載例】勤務形態一覧表!$BB$8/7),""))</f>
        <v>0</v>
      </c>
      <c r="BA60" s="1340"/>
      <c r="BB60" s="1399"/>
      <c r="BC60" s="1378"/>
      <c r="BD60" s="1378"/>
      <c r="BE60" s="1378"/>
      <c r="BF60" s="1379"/>
    </row>
    <row r="61" spans="2:58" s="148" customFormat="1" ht="6" customHeight="1" thickBot="1" x14ac:dyDescent="0.25">
      <c r="B61" s="180"/>
      <c r="C61" s="181"/>
      <c r="D61" s="181"/>
      <c r="E61" s="181"/>
      <c r="F61" s="182"/>
      <c r="G61" s="182"/>
      <c r="H61" s="183"/>
      <c r="I61" s="183"/>
      <c r="J61" s="183"/>
      <c r="K61" s="183"/>
      <c r="L61" s="182"/>
      <c r="M61" s="182"/>
      <c r="N61" s="182"/>
      <c r="O61" s="182"/>
      <c r="P61" s="184"/>
      <c r="Q61" s="184"/>
      <c r="R61" s="184"/>
      <c r="S61" s="183"/>
      <c r="T61" s="183"/>
      <c r="U61" s="183"/>
      <c r="V61" s="183"/>
      <c r="W61" s="183"/>
      <c r="X61" s="183"/>
      <c r="Y61" s="183"/>
      <c r="Z61" s="183"/>
      <c r="AA61" s="183"/>
      <c r="AB61" s="183"/>
      <c r="AC61" s="183"/>
      <c r="AD61" s="183"/>
      <c r="AE61" s="183"/>
      <c r="AF61" s="183"/>
      <c r="AG61" s="183"/>
      <c r="AH61" s="183"/>
      <c r="AI61" s="183"/>
      <c r="AJ61" s="183"/>
      <c r="AK61" s="183"/>
      <c r="AL61" s="183"/>
      <c r="AM61" s="183"/>
      <c r="AN61" s="183"/>
      <c r="AO61" s="183"/>
      <c r="AP61" s="183"/>
      <c r="AQ61" s="183"/>
      <c r="AR61" s="183"/>
      <c r="AS61" s="183"/>
      <c r="AT61" s="183"/>
      <c r="AU61" s="183"/>
      <c r="AV61" s="183"/>
      <c r="AW61" s="183"/>
      <c r="AX61" s="185"/>
      <c r="AY61" s="185"/>
      <c r="AZ61" s="185"/>
      <c r="BA61" s="185"/>
      <c r="BB61" s="182"/>
      <c r="BC61" s="182"/>
      <c r="BD61" s="182"/>
      <c r="BE61" s="182"/>
      <c r="BF61" s="186"/>
    </row>
    <row r="62" spans="2:58" ht="20.100000000000001" customHeight="1" x14ac:dyDescent="0.2">
      <c r="B62" s="187"/>
      <c r="C62" s="188"/>
      <c r="D62" s="188"/>
      <c r="E62" s="188"/>
      <c r="F62" s="189"/>
      <c r="G62" s="1300" t="s">
        <v>728</v>
      </c>
      <c r="H62" s="1300"/>
      <c r="I62" s="1300"/>
      <c r="J62" s="1300"/>
      <c r="K62" s="1422"/>
      <c r="L62" s="190"/>
      <c r="M62" s="1426" t="s">
        <v>524</v>
      </c>
      <c r="N62" s="1427"/>
      <c r="O62" s="1427"/>
      <c r="P62" s="1427"/>
      <c r="Q62" s="1427"/>
      <c r="R62" s="1428"/>
      <c r="S62" s="191">
        <f t="shared" ref="S62:AH64" si="1">IF(SUMIF($F$22:$F$60, $M62, S$22:S$60)=0,"",SUMIF($F$22:$F$60, $M62, S$22:S$60))</f>
        <v>7</v>
      </c>
      <c r="T62" s="192">
        <f t="shared" si="1"/>
        <v>7</v>
      </c>
      <c r="U62" s="192">
        <f t="shared" si="1"/>
        <v>7</v>
      </c>
      <c r="V62" s="192">
        <f t="shared" si="1"/>
        <v>7</v>
      </c>
      <c r="W62" s="192">
        <f t="shared" si="1"/>
        <v>7</v>
      </c>
      <c r="X62" s="192">
        <f t="shared" si="1"/>
        <v>7</v>
      </c>
      <c r="Y62" s="193">
        <f t="shared" si="1"/>
        <v>7</v>
      </c>
      <c r="Z62" s="191">
        <f t="shared" si="1"/>
        <v>7</v>
      </c>
      <c r="AA62" s="192">
        <f t="shared" si="1"/>
        <v>7</v>
      </c>
      <c r="AB62" s="192">
        <f t="shared" si="1"/>
        <v>7</v>
      </c>
      <c r="AC62" s="192">
        <f t="shared" si="1"/>
        <v>7</v>
      </c>
      <c r="AD62" s="192">
        <f t="shared" si="1"/>
        <v>7</v>
      </c>
      <c r="AE62" s="192">
        <f t="shared" si="1"/>
        <v>7</v>
      </c>
      <c r="AF62" s="193">
        <f t="shared" si="1"/>
        <v>7</v>
      </c>
      <c r="AG62" s="191">
        <f t="shared" si="1"/>
        <v>7</v>
      </c>
      <c r="AH62" s="192">
        <f t="shared" si="1"/>
        <v>7</v>
      </c>
      <c r="AI62" s="192">
        <f t="shared" ref="AI62:AW64" si="2">IF(SUMIF($F$22:$F$60, $M62, AI$22:AI$60)=0,"",SUMIF($F$22:$F$60, $M62, AI$22:AI$60))</f>
        <v>7</v>
      </c>
      <c r="AJ62" s="192">
        <f t="shared" si="2"/>
        <v>7</v>
      </c>
      <c r="AK62" s="192">
        <f t="shared" si="2"/>
        <v>7</v>
      </c>
      <c r="AL62" s="192">
        <f t="shared" si="2"/>
        <v>7</v>
      </c>
      <c r="AM62" s="193">
        <f t="shared" si="2"/>
        <v>7</v>
      </c>
      <c r="AN62" s="191">
        <f t="shared" si="2"/>
        <v>7</v>
      </c>
      <c r="AO62" s="192">
        <f t="shared" si="2"/>
        <v>7</v>
      </c>
      <c r="AP62" s="192">
        <f t="shared" si="2"/>
        <v>7</v>
      </c>
      <c r="AQ62" s="192">
        <f t="shared" si="2"/>
        <v>7</v>
      </c>
      <c r="AR62" s="192">
        <f t="shared" si="2"/>
        <v>7</v>
      </c>
      <c r="AS62" s="192">
        <f t="shared" si="2"/>
        <v>7</v>
      </c>
      <c r="AT62" s="193">
        <f t="shared" si="2"/>
        <v>7</v>
      </c>
      <c r="AU62" s="191">
        <f t="shared" si="2"/>
        <v>7</v>
      </c>
      <c r="AV62" s="192">
        <f t="shared" si="2"/>
        <v>7</v>
      </c>
      <c r="AW62" s="192" t="str">
        <f t="shared" si="2"/>
        <v/>
      </c>
      <c r="AX62" s="1395">
        <f>IF(SUMIF($F$22:$F$60, $M62, AX$22:AX$60)=0,"",SUMIF($F$22:$F$60, $M62, AX$22:AX$60))</f>
        <v>210</v>
      </c>
      <c r="AY62" s="1396"/>
      <c r="AZ62" s="1397">
        <f>IF(AX62="","",IF($BB$3="４週",AX62/4,IF($BB$3="暦月",AX62/($BB$8/7),"")))</f>
        <v>47.42</v>
      </c>
      <c r="BA62" s="1398"/>
      <c r="BB62" s="1383"/>
      <c r="BC62" s="1384"/>
      <c r="BD62" s="1384"/>
      <c r="BE62" s="1384"/>
      <c r="BF62" s="1385"/>
    </row>
    <row r="63" spans="2:58" ht="20.100000000000001" customHeight="1" x14ac:dyDescent="0.2">
      <c r="B63" s="194"/>
      <c r="C63" s="195"/>
      <c r="D63" s="195"/>
      <c r="E63" s="195"/>
      <c r="F63" s="196"/>
      <c r="G63" s="1303"/>
      <c r="H63" s="1303"/>
      <c r="I63" s="1303"/>
      <c r="J63" s="1303"/>
      <c r="K63" s="1423"/>
      <c r="L63" s="197"/>
      <c r="M63" s="1392" t="s">
        <v>531</v>
      </c>
      <c r="N63" s="1393"/>
      <c r="O63" s="1393"/>
      <c r="P63" s="1393"/>
      <c r="Q63" s="1393"/>
      <c r="R63" s="1394"/>
      <c r="S63" s="191">
        <f t="shared" si="1"/>
        <v>4</v>
      </c>
      <c r="T63" s="192">
        <f t="shared" si="1"/>
        <v>4</v>
      </c>
      <c r="U63" s="192">
        <f t="shared" si="1"/>
        <v>4</v>
      </c>
      <c r="V63" s="192">
        <f t="shared" si="1"/>
        <v>4</v>
      </c>
      <c r="W63" s="192">
        <f t="shared" si="1"/>
        <v>4</v>
      </c>
      <c r="X63" s="192">
        <f t="shared" si="1"/>
        <v>4</v>
      </c>
      <c r="Y63" s="193">
        <f t="shared" si="1"/>
        <v>4</v>
      </c>
      <c r="Z63" s="191">
        <f t="shared" si="1"/>
        <v>4</v>
      </c>
      <c r="AA63" s="192">
        <f t="shared" si="1"/>
        <v>4</v>
      </c>
      <c r="AB63" s="192">
        <f t="shared" si="1"/>
        <v>4</v>
      </c>
      <c r="AC63" s="192">
        <f t="shared" si="1"/>
        <v>4</v>
      </c>
      <c r="AD63" s="192">
        <f t="shared" si="1"/>
        <v>4</v>
      </c>
      <c r="AE63" s="192">
        <f t="shared" si="1"/>
        <v>4</v>
      </c>
      <c r="AF63" s="193">
        <f t="shared" si="1"/>
        <v>4</v>
      </c>
      <c r="AG63" s="191">
        <f t="shared" si="1"/>
        <v>4</v>
      </c>
      <c r="AH63" s="192">
        <f t="shared" si="1"/>
        <v>4</v>
      </c>
      <c r="AI63" s="192">
        <f t="shared" si="2"/>
        <v>4</v>
      </c>
      <c r="AJ63" s="192">
        <f t="shared" si="2"/>
        <v>4</v>
      </c>
      <c r="AK63" s="192">
        <f t="shared" si="2"/>
        <v>4</v>
      </c>
      <c r="AL63" s="192">
        <f t="shared" si="2"/>
        <v>4</v>
      </c>
      <c r="AM63" s="193">
        <f t="shared" si="2"/>
        <v>4</v>
      </c>
      <c r="AN63" s="191">
        <f t="shared" si="2"/>
        <v>4</v>
      </c>
      <c r="AO63" s="192">
        <f t="shared" si="2"/>
        <v>4</v>
      </c>
      <c r="AP63" s="192">
        <f t="shared" si="2"/>
        <v>4</v>
      </c>
      <c r="AQ63" s="192">
        <f t="shared" si="2"/>
        <v>4</v>
      </c>
      <c r="AR63" s="192">
        <f t="shared" si="2"/>
        <v>4</v>
      </c>
      <c r="AS63" s="192">
        <f t="shared" si="2"/>
        <v>4</v>
      </c>
      <c r="AT63" s="193">
        <f t="shared" si="2"/>
        <v>4</v>
      </c>
      <c r="AU63" s="191">
        <f t="shared" si="2"/>
        <v>4</v>
      </c>
      <c r="AV63" s="192">
        <f t="shared" si="2"/>
        <v>4</v>
      </c>
      <c r="AW63" s="192" t="str">
        <f t="shared" si="2"/>
        <v/>
      </c>
      <c r="AX63" s="1395">
        <f>IF(SUMIF($F$22:$F$60, $M63, AX$22:AX$60)=0,"",SUMIF($F$22:$F$60, $M63, AX$22:AX$60))</f>
        <v>120</v>
      </c>
      <c r="AY63" s="1396"/>
      <c r="AZ63" s="1397">
        <f>IF(AX63="","",IF($BB$3="４週",AX63/4,IF($BB$3="暦月",AX63/($BB$8/7),"")))</f>
        <v>27.1</v>
      </c>
      <c r="BA63" s="1398"/>
      <c r="BB63" s="1386"/>
      <c r="BC63" s="1387"/>
      <c r="BD63" s="1387"/>
      <c r="BE63" s="1387"/>
      <c r="BF63" s="1388"/>
    </row>
    <row r="64" spans="2:58" ht="20.25" customHeight="1" x14ac:dyDescent="0.2">
      <c r="B64" s="198"/>
      <c r="C64" s="199"/>
      <c r="D64" s="199"/>
      <c r="E64" s="199"/>
      <c r="F64" s="196"/>
      <c r="G64" s="1424"/>
      <c r="H64" s="1424"/>
      <c r="I64" s="1424"/>
      <c r="J64" s="1424"/>
      <c r="K64" s="1425"/>
      <c r="L64" s="197"/>
      <c r="M64" s="1392" t="s">
        <v>527</v>
      </c>
      <c r="N64" s="1393"/>
      <c r="O64" s="1393"/>
      <c r="P64" s="1393"/>
      <c r="Q64" s="1393"/>
      <c r="R64" s="1394"/>
      <c r="S64" s="191">
        <f t="shared" si="1"/>
        <v>14</v>
      </c>
      <c r="T64" s="192">
        <f t="shared" si="1"/>
        <v>14</v>
      </c>
      <c r="U64" s="192">
        <f t="shared" si="1"/>
        <v>14</v>
      </c>
      <c r="V64" s="192">
        <f t="shared" si="1"/>
        <v>14</v>
      </c>
      <c r="W64" s="192">
        <f t="shared" si="1"/>
        <v>14</v>
      </c>
      <c r="X64" s="192">
        <f t="shared" si="1"/>
        <v>14</v>
      </c>
      <c r="Y64" s="193">
        <f t="shared" si="1"/>
        <v>14</v>
      </c>
      <c r="Z64" s="191">
        <f t="shared" si="1"/>
        <v>14</v>
      </c>
      <c r="AA64" s="192">
        <f t="shared" si="1"/>
        <v>14</v>
      </c>
      <c r="AB64" s="192">
        <f t="shared" si="1"/>
        <v>14</v>
      </c>
      <c r="AC64" s="192">
        <f t="shared" si="1"/>
        <v>14</v>
      </c>
      <c r="AD64" s="192">
        <f t="shared" si="1"/>
        <v>14</v>
      </c>
      <c r="AE64" s="192">
        <f t="shared" si="1"/>
        <v>14</v>
      </c>
      <c r="AF64" s="193">
        <f t="shared" si="1"/>
        <v>14</v>
      </c>
      <c r="AG64" s="191">
        <f t="shared" si="1"/>
        <v>14</v>
      </c>
      <c r="AH64" s="192">
        <f t="shared" si="1"/>
        <v>14</v>
      </c>
      <c r="AI64" s="192">
        <f t="shared" si="2"/>
        <v>14</v>
      </c>
      <c r="AJ64" s="192">
        <f t="shared" si="2"/>
        <v>14</v>
      </c>
      <c r="AK64" s="192">
        <f t="shared" si="2"/>
        <v>14</v>
      </c>
      <c r="AL64" s="192">
        <f t="shared" si="2"/>
        <v>14</v>
      </c>
      <c r="AM64" s="193">
        <f t="shared" si="2"/>
        <v>14</v>
      </c>
      <c r="AN64" s="191">
        <f t="shared" si="2"/>
        <v>14</v>
      </c>
      <c r="AO64" s="192">
        <f t="shared" si="2"/>
        <v>14</v>
      </c>
      <c r="AP64" s="192">
        <f t="shared" si="2"/>
        <v>14</v>
      </c>
      <c r="AQ64" s="192">
        <f t="shared" si="2"/>
        <v>14</v>
      </c>
      <c r="AR64" s="192">
        <f t="shared" si="2"/>
        <v>14</v>
      </c>
      <c r="AS64" s="192">
        <f t="shared" si="2"/>
        <v>14</v>
      </c>
      <c r="AT64" s="193">
        <f t="shared" si="2"/>
        <v>14</v>
      </c>
      <c r="AU64" s="191">
        <f t="shared" si="2"/>
        <v>14</v>
      </c>
      <c r="AV64" s="192">
        <f t="shared" si="2"/>
        <v>14</v>
      </c>
      <c r="AW64" s="192" t="str">
        <f t="shared" si="2"/>
        <v/>
      </c>
      <c r="AX64" s="1395">
        <f>IF(SUMIF($F$22:$F$60, $M64, AX$22:AX$60)=0,"",SUMIF($F$22:$F$60, $M64, AX$22:AX$60))</f>
        <v>420</v>
      </c>
      <c r="AY64" s="1396"/>
      <c r="AZ64" s="1397">
        <f>IF(AX64="","",IF($BB$3="４週",AX64/4,IF($BB$3="暦月",AX64/($BB$8/7),"")))</f>
        <v>94.84</v>
      </c>
      <c r="BA64" s="1398"/>
      <c r="BB64" s="1386"/>
      <c r="BC64" s="1387"/>
      <c r="BD64" s="1387"/>
      <c r="BE64" s="1387"/>
      <c r="BF64" s="1388"/>
    </row>
    <row r="65" spans="2:72" ht="20.25" customHeight="1" x14ac:dyDescent="0.2">
      <c r="B65" s="200"/>
      <c r="C65" s="196"/>
      <c r="D65" s="196"/>
      <c r="E65" s="196"/>
      <c r="F65" s="196"/>
      <c r="G65" s="1405" t="s">
        <v>729</v>
      </c>
      <c r="H65" s="1405"/>
      <c r="I65" s="1405"/>
      <c r="J65" s="1405"/>
      <c r="K65" s="1405"/>
      <c r="L65" s="1405"/>
      <c r="M65" s="1405"/>
      <c r="N65" s="1405"/>
      <c r="O65" s="1405"/>
      <c r="P65" s="1405"/>
      <c r="Q65" s="1405"/>
      <c r="R65" s="1406"/>
      <c r="S65" s="201">
        <v>18</v>
      </c>
      <c r="T65" s="202">
        <v>18</v>
      </c>
      <c r="U65" s="202">
        <v>18</v>
      </c>
      <c r="V65" s="202">
        <v>18</v>
      </c>
      <c r="W65" s="202">
        <v>18</v>
      </c>
      <c r="X65" s="202">
        <v>18</v>
      </c>
      <c r="Y65" s="203">
        <v>18</v>
      </c>
      <c r="Z65" s="201">
        <v>18</v>
      </c>
      <c r="AA65" s="202">
        <v>18</v>
      </c>
      <c r="AB65" s="202">
        <v>18</v>
      </c>
      <c r="AC65" s="202">
        <v>18</v>
      </c>
      <c r="AD65" s="202">
        <v>18</v>
      </c>
      <c r="AE65" s="202">
        <v>18</v>
      </c>
      <c r="AF65" s="203">
        <v>18</v>
      </c>
      <c r="AG65" s="201">
        <v>18</v>
      </c>
      <c r="AH65" s="202">
        <v>18</v>
      </c>
      <c r="AI65" s="202">
        <v>18</v>
      </c>
      <c r="AJ65" s="202">
        <v>18</v>
      </c>
      <c r="AK65" s="202">
        <v>18</v>
      </c>
      <c r="AL65" s="202">
        <v>18</v>
      </c>
      <c r="AM65" s="203">
        <v>18</v>
      </c>
      <c r="AN65" s="201">
        <v>18</v>
      </c>
      <c r="AO65" s="202">
        <v>18</v>
      </c>
      <c r="AP65" s="202">
        <v>18</v>
      </c>
      <c r="AQ65" s="202">
        <v>18</v>
      </c>
      <c r="AR65" s="202">
        <v>18</v>
      </c>
      <c r="AS65" s="202">
        <v>18</v>
      </c>
      <c r="AT65" s="203">
        <v>18</v>
      </c>
      <c r="AU65" s="201">
        <v>18</v>
      </c>
      <c r="AV65" s="202">
        <v>18</v>
      </c>
      <c r="AW65" s="203"/>
      <c r="AX65" s="1407"/>
      <c r="AY65" s="1408"/>
      <c r="AZ65" s="1408"/>
      <c r="BA65" s="1409"/>
      <c r="BB65" s="1386"/>
      <c r="BC65" s="1387"/>
      <c r="BD65" s="1387"/>
      <c r="BE65" s="1387"/>
      <c r="BF65" s="1388"/>
    </row>
    <row r="66" spans="2:72" ht="20.25" customHeight="1" x14ac:dyDescent="0.2">
      <c r="B66" s="200"/>
      <c r="C66" s="196"/>
      <c r="D66" s="196"/>
      <c r="E66" s="196"/>
      <c r="F66" s="196"/>
      <c r="G66" s="1405" t="s">
        <v>730</v>
      </c>
      <c r="H66" s="1405"/>
      <c r="I66" s="1405"/>
      <c r="J66" s="1405"/>
      <c r="K66" s="1405"/>
      <c r="L66" s="1405"/>
      <c r="M66" s="1405"/>
      <c r="N66" s="1405"/>
      <c r="O66" s="1405"/>
      <c r="P66" s="1405"/>
      <c r="Q66" s="1405"/>
      <c r="R66" s="1406"/>
      <c r="S66" s="201">
        <v>7</v>
      </c>
      <c r="T66" s="202">
        <v>7</v>
      </c>
      <c r="U66" s="202">
        <v>7</v>
      </c>
      <c r="V66" s="202">
        <v>7</v>
      </c>
      <c r="W66" s="202">
        <v>7</v>
      </c>
      <c r="X66" s="202">
        <v>7</v>
      </c>
      <c r="Y66" s="203">
        <v>7</v>
      </c>
      <c r="Z66" s="201">
        <v>7</v>
      </c>
      <c r="AA66" s="202">
        <v>7</v>
      </c>
      <c r="AB66" s="202">
        <v>7</v>
      </c>
      <c r="AC66" s="202">
        <v>7</v>
      </c>
      <c r="AD66" s="202">
        <v>7</v>
      </c>
      <c r="AE66" s="202">
        <v>7</v>
      </c>
      <c r="AF66" s="203">
        <v>7</v>
      </c>
      <c r="AG66" s="201">
        <v>7</v>
      </c>
      <c r="AH66" s="202">
        <v>7</v>
      </c>
      <c r="AI66" s="202">
        <v>7</v>
      </c>
      <c r="AJ66" s="202">
        <v>7</v>
      </c>
      <c r="AK66" s="202">
        <v>7</v>
      </c>
      <c r="AL66" s="202">
        <v>7</v>
      </c>
      <c r="AM66" s="203">
        <v>7</v>
      </c>
      <c r="AN66" s="201">
        <v>7</v>
      </c>
      <c r="AO66" s="202">
        <v>7</v>
      </c>
      <c r="AP66" s="202">
        <v>7</v>
      </c>
      <c r="AQ66" s="202">
        <v>7</v>
      </c>
      <c r="AR66" s="202">
        <v>7</v>
      </c>
      <c r="AS66" s="202">
        <v>7</v>
      </c>
      <c r="AT66" s="203">
        <v>7</v>
      </c>
      <c r="AU66" s="201">
        <v>7</v>
      </c>
      <c r="AV66" s="202">
        <v>7</v>
      </c>
      <c r="AW66" s="203"/>
      <c r="AX66" s="1410"/>
      <c r="AY66" s="1411"/>
      <c r="AZ66" s="1411"/>
      <c r="BA66" s="1412"/>
      <c r="BB66" s="1386"/>
      <c r="BC66" s="1387"/>
      <c r="BD66" s="1387"/>
      <c r="BE66" s="1387"/>
      <c r="BF66" s="1388"/>
    </row>
    <row r="67" spans="2:72" ht="20.25" customHeight="1" thickBot="1" x14ac:dyDescent="0.25">
      <c r="B67" s="204"/>
      <c r="C67" s="205"/>
      <c r="D67" s="205"/>
      <c r="E67" s="205"/>
      <c r="F67" s="205"/>
      <c r="G67" s="1416" t="s">
        <v>731</v>
      </c>
      <c r="H67" s="1416"/>
      <c r="I67" s="1416"/>
      <c r="J67" s="1416"/>
      <c r="K67" s="1416"/>
      <c r="L67" s="1416"/>
      <c r="M67" s="1416"/>
      <c r="N67" s="1416"/>
      <c r="O67" s="1416"/>
      <c r="P67" s="1416"/>
      <c r="Q67" s="1416"/>
      <c r="R67" s="1417"/>
      <c r="S67" s="206">
        <f>IF(S66&lt;&gt;"",IF(S65&gt;15,((S65-15)/5+1)*S66,S66),"")</f>
        <v>11.2</v>
      </c>
      <c r="T67" s="207">
        <f t="shared" ref="T67:AW67" si="3">IF(T66&lt;&gt;"",IF(T65&gt;15,((T65-15)/5+1)*T66,T66),"")</f>
        <v>11.2</v>
      </c>
      <c r="U67" s="207">
        <f t="shared" si="3"/>
        <v>11.2</v>
      </c>
      <c r="V67" s="207">
        <f t="shared" si="3"/>
        <v>11.2</v>
      </c>
      <c r="W67" s="207">
        <f t="shared" si="3"/>
        <v>11.2</v>
      </c>
      <c r="X67" s="207">
        <f t="shared" si="3"/>
        <v>11.2</v>
      </c>
      <c r="Y67" s="208">
        <f t="shared" si="3"/>
        <v>11.2</v>
      </c>
      <c r="Z67" s="206">
        <f t="shared" si="3"/>
        <v>11.2</v>
      </c>
      <c r="AA67" s="207">
        <f t="shared" si="3"/>
        <v>11.2</v>
      </c>
      <c r="AB67" s="207">
        <f t="shared" si="3"/>
        <v>11.2</v>
      </c>
      <c r="AC67" s="207">
        <f t="shared" si="3"/>
        <v>11.2</v>
      </c>
      <c r="AD67" s="207">
        <f t="shared" si="3"/>
        <v>11.2</v>
      </c>
      <c r="AE67" s="207">
        <f t="shared" si="3"/>
        <v>11.2</v>
      </c>
      <c r="AF67" s="208">
        <f t="shared" si="3"/>
        <v>11.2</v>
      </c>
      <c r="AG67" s="206">
        <f t="shared" si="3"/>
        <v>11.2</v>
      </c>
      <c r="AH67" s="207">
        <f t="shared" si="3"/>
        <v>11.2</v>
      </c>
      <c r="AI67" s="207">
        <f t="shared" si="3"/>
        <v>11.2</v>
      </c>
      <c r="AJ67" s="207">
        <f t="shared" si="3"/>
        <v>11.2</v>
      </c>
      <c r="AK67" s="207">
        <f t="shared" si="3"/>
        <v>11.2</v>
      </c>
      <c r="AL67" s="207">
        <f t="shared" si="3"/>
        <v>11.2</v>
      </c>
      <c r="AM67" s="208">
        <f t="shared" si="3"/>
        <v>11.2</v>
      </c>
      <c r="AN67" s="206">
        <f t="shared" si="3"/>
        <v>11.2</v>
      </c>
      <c r="AO67" s="207">
        <f t="shared" si="3"/>
        <v>11.2</v>
      </c>
      <c r="AP67" s="207">
        <f t="shared" si="3"/>
        <v>11.2</v>
      </c>
      <c r="AQ67" s="207">
        <f t="shared" si="3"/>
        <v>11.2</v>
      </c>
      <c r="AR67" s="207">
        <f t="shared" si="3"/>
        <v>11.2</v>
      </c>
      <c r="AS67" s="207">
        <f t="shared" si="3"/>
        <v>11.2</v>
      </c>
      <c r="AT67" s="208">
        <f t="shared" si="3"/>
        <v>11.2</v>
      </c>
      <c r="AU67" s="209">
        <f t="shared" si="3"/>
        <v>11.2</v>
      </c>
      <c r="AV67" s="210">
        <f t="shared" si="3"/>
        <v>11.2</v>
      </c>
      <c r="AW67" s="211" t="str">
        <f t="shared" si="3"/>
        <v/>
      </c>
      <c r="AX67" s="1410"/>
      <c r="AY67" s="1411"/>
      <c r="AZ67" s="1411"/>
      <c r="BA67" s="1412"/>
      <c r="BB67" s="1386"/>
      <c r="BC67" s="1387"/>
      <c r="BD67" s="1387"/>
      <c r="BE67" s="1387"/>
      <c r="BF67" s="1388"/>
    </row>
    <row r="68" spans="2:72" ht="18.75" customHeight="1" x14ac:dyDescent="0.2">
      <c r="B68" s="1302" t="s">
        <v>732</v>
      </c>
      <c r="C68" s="1303"/>
      <c r="D68" s="1303"/>
      <c r="E68" s="1303"/>
      <c r="F68" s="1303"/>
      <c r="G68" s="1303"/>
      <c r="H68" s="1303"/>
      <c r="I68" s="1303"/>
      <c r="J68" s="1303"/>
      <c r="K68" s="1304"/>
      <c r="L68" s="1418" t="s">
        <v>524</v>
      </c>
      <c r="M68" s="1418"/>
      <c r="N68" s="1418"/>
      <c r="O68" s="1418"/>
      <c r="P68" s="1418"/>
      <c r="Q68" s="1418"/>
      <c r="R68" s="1419"/>
      <c r="S68" s="212">
        <f>IF($L68="","",IF(COUNTIFS($F$22:$F$60,$L68,S$22:S$60,"&gt;0")=0,"",COUNTIFS($F$22:$F$60,$L68,S$22:S$60,"&gt;0")))</f>
        <v>1</v>
      </c>
      <c r="T68" s="213">
        <f t="shared" ref="T68:AW72" si="4">IF($L68="","",IF(COUNTIFS($F$22:$F$60,$L68,T$22:T$60,"&gt;0")=0,"",COUNTIFS($F$22:$F$60,$L68,T$22:T$60,"&gt;0")))</f>
        <v>1</v>
      </c>
      <c r="U68" s="213">
        <f t="shared" si="4"/>
        <v>1</v>
      </c>
      <c r="V68" s="213">
        <f t="shared" si="4"/>
        <v>1</v>
      </c>
      <c r="W68" s="213">
        <f t="shared" si="4"/>
        <v>1</v>
      </c>
      <c r="X68" s="213">
        <f t="shared" si="4"/>
        <v>1</v>
      </c>
      <c r="Y68" s="214">
        <f t="shared" si="4"/>
        <v>1</v>
      </c>
      <c r="Z68" s="215">
        <f t="shared" si="4"/>
        <v>1</v>
      </c>
      <c r="AA68" s="213">
        <f t="shared" si="4"/>
        <v>1</v>
      </c>
      <c r="AB68" s="213">
        <f t="shared" si="4"/>
        <v>1</v>
      </c>
      <c r="AC68" s="213">
        <f t="shared" si="4"/>
        <v>1</v>
      </c>
      <c r="AD68" s="213">
        <f t="shared" si="4"/>
        <v>1</v>
      </c>
      <c r="AE68" s="213">
        <f t="shared" si="4"/>
        <v>1</v>
      </c>
      <c r="AF68" s="214">
        <f t="shared" si="4"/>
        <v>1</v>
      </c>
      <c r="AG68" s="213">
        <f t="shared" si="4"/>
        <v>1</v>
      </c>
      <c r="AH68" s="213">
        <f t="shared" si="4"/>
        <v>1</v>
      </c>
      <c r="AI68" s="213">
        <f t="shared" si="4"/>
        <v>1</v>
      </c>
      <c r="AJ68" s="213">
        <f t="shared" si="4"/>
        <v>1</v>
      </c>
      <c r="AK68" s="213">
        <f t="shared" si="4"/>
        <v>1</v>
      </c>
      <c r="AL68" s="213">
        <f t="shared" si="4"/>
        <v>1</v>
      </c>
      <c r="AM68" s="214">
        <f t="shared" si="4"/>
        <v>1</v>
      </c>
      <c r="AN68" s="213">
        <f t="shared" si="4"/>
        <v>1</v>
      </c>
      <c r="AO68" s="213">
        <f t="shared" si="4"/>
        <v>1</v>
      </c>
      <c r="AP68" s="213">
        <f t="shared" si="4"/>
        <v>1</v>
      </c>
      <c r="AQ68" s="213">
        <f t="shared" si="4"/>
        <v>1</v>
      </c>
      <c r="AR68" s="213">
        <f t="shared" si="4"/>
        <v>1</v>
      </c>
      <c r="AS68" s="213">
        <f t="shared" si="4"/>
        <v>1</v>
      </c>
      <c r="AT68" s="214">
        <f t="shared" si="4"/>
        <v>1</v>
      </c>
      <c r="AU68" s="213">
        <f t="shared" si="4"/>
        <v>1</v>
      </c>
      <c r="AV68" s="213">
        <f t="shared" si="4"/>
        <v>1</v>
      </c>
      <c r="AW68" s="214" t="str">
        <f t="shared" si="4"/>
        <v/>
      </c>
      <c r="AX68" s="1410"/>
      <c r="AY68" s="1411"/>
      <c r="AZ68" s="1411"/>
      <c r="BA68" s="1412"/>
      <c r="BB68" s="1386"/>
      <c r="BC68" s="1387"/>
      <c r="BD68" s="1387"/>
      <c r="BE68" s="1387"/>
      <c r="BF68" s="1388"/>
    </row>
    <row r="69" spans="2:72" ht="18.75" customHeight="1" x14ac:dyDescent="0.2">
      <c r="B69" s="1302"/>
      <c r="C69" s="1303"/>
      <c r="D69" s="1303"/>
      <c r="E69" s="1303"/>
      <c r="F69" s="1303"/>
      <c r="G69" s="1303"/>
      <c r="H69" s="1303"/>
      <c r="I69" s="1303"/>
      <c r="J69" s="1303"/>
      <c r="K69" s="1304"/>
      <c r="L69" s="1420" t="s">
        <v>531</v>
      </c>
      <c r="M69" s="1420"/>
      <c r="N69" s="1420"/>
      <c r="O69" s="1420"/>
      <c r="P69" s="1420"/>
      <c r="Q69" s="1420"/>
      <c r="R69" s="1421"/>
      <c r="S69" s="209">
        <f t="shared" ref="S69:AH72" si="5">IF($L69="","",IF(COUNTIFS($F$22:$F$60,$L69,S$22:S$60,"&gt;0")=0,"",COUNTIFS($F$22:$F$60,$L69,S$22:S$60,"&gt;0")))</f>
        <v>1</v>
      </c>
      <c r="T69" s="210">
        <f>IF($L69="","",IF(COUNTIFS($F$22:$F$60,$L69,T$22:T$60,"&gt;0")=0,"",COUNTIFS($F$22:$F$60,$L69,T$22:T$60,"&gt;0")))</f>
        <v>1</v>
      </c>
      <c r="U69" s="210">
        <f t="shared" si="5"/>
        <v>1</v>
      </c>
      <c r="V69" s="210">
        <f t="shared" si="5"/>
        <v>1</v>
      </c>
      <c r="W69" s="210">
        <f t="shared" si="5"/>
        <v>1</v>
      </c>
      <c r="X69" s="210">
        <f t="shared" si="5"/>
        <v>1</v>
      </c>
      <c r="Y69" s="211">
        <f t="shared" si="5"/>
        <v>1</v>
      </c>
      <c r="Z69" s="216">
        <f t="shared" si="5"/>
        <v>1</v>
      </c>
      <c r="AA69" s="210">
        <f t="shared" si="5"/>
        <v>1</v>
      </c>
      <c r="AB69" s="210">
        <f t="shared" si="5"/>
        <v>1</v>
      </c>
      <c r="AC69" s="210">
        <f t="shared" si="5"/>
        <v>1</v>
      </c>
      <c r="AD69" s="210">
        <f t="shared" si="5"/>
        <v>1</v>
      </c>
      <c r="AE69" s="210">
        <f t="shared" si="5"/>
        <v>1</v>
      </c>
      <c r="AF69" s="211">
        <f t="shared" si="5"/>
        <v>1</v>
      </c>
      <c r="AG69" s="210">
        <f t="shared" si="5"/>
        <v>1</v>
      </c>
      <c r="AH69" s="210">
        <f t="shared" si="5"/>
        <v>1</v>
      </c>
      <c r="AI69" s="210">
        <f t="shared" si="4"/>
        <v>1</v>
      </c>
      <c r="AJ69" s="210">
        <f t="shared" si="4"/>
        <v>1</v>
      </c>
      <c r="AK69" s="210">
        <f t="shared" si="4"/>
        <v>1</v>
      </c>
      <c r="AL69" s="210">
        <f t="shared" si="4"/>
        <v>1</v>
      </c>
      <c r="AM69" s="211">
        <f t="shared" si="4"/>
        <v>1</v>
      </c>
      <c r="AN69" s="210">
        <f t="shared" si="4"/>
        <v>1</v>
      </c>
      <c r="AO69" s="210">
        <f t="shared" si="4"/>
        <v>1</v>
      </c>
      <c r="AP69" s="210">
        <f t="shared" si="4"/>
        <v>1</v>
      </c>
      <c r="AQ69" s="210">
        <f t="shared" si="4"/>
        <v>1</v>
      </c>
      <c r="AR69" s="210">
        <f t="shared" si="4"/>
        <v>1</v>
      </c>
      <c r="AS69" s="210">
        <f t="shared" si="4"/>
        <v>1</v>
      </c>
      <c r="AT69" s="211">
        <f t="shared" si="4"/>
        <v>1</v>
      </c>
      <c r="AU69" s="210">
        <f t="shared" si="4"/>
        <v>1</v>
      </c>
      <c r="AV69" s="210">
        <f t="shared" si="4"/>
        <v>1</v>
      </c>
      <c r="AW69" s="211" t="str">
        <f t="shared" si="4"/>
        <v/>
      </c>
      <c r="AX69" s="1410"/>
      <c r="AY69" s="1411"/>
      <c r="AZ69" s="1411"/>
      <c r="BA69" s="1412"/>
      <c r="BB69" s="1386"/>
      <c r="BC69" s="1387"/>
      <c r="BD69" s="1387"/>
      <c r="BE69" s="1387"/>
      <c r="BF69" s="1388"/>
    </row>
    <row r="70" spans="2:72" ht="18.75" customHeight="1" x14ac:dyDescent="0.2">
      <c r="B70" s="1302"/>
      <c r="C70" s="1303"/>
      <c r="D70" s="1303"/>
      <c r="E70" s="1303"/>
      <c r="F70" s="1303"/>
      <c r="G70" s="1303"/>
      <c r="H70" s="1303"/>
      <c r="I70" s="1303"/>
      <c r="J70" s="1303"/>
      <c r="K70" s="1304"/>
      <c r="L70" s="1420" t="s">
        <v>527</v>
      </c>
      <c r="M70" s="1420"/>
      <c r="N70" s="1420"/>
      <c r="O70" s="1420"/>
      <c r="P70" s="1420"/>
      <c r="Q70" s="1420"/>
      <c r="R70" s="1421"/>
      <c r="S70" s="209">
        <f t="shared" si="5"/>
        <v>2</v>
      </c>
      <c r="T70" s="210">
        <f t="shared" si="4"/>
        <v>2</v>
      </c>
      <c r="U70" s="210">
        <f t="shared" si="4"/>
        <v>2</v>
      </c>
      <c r="V70" s="210">
        <f t="shared" si="4"/>
        <v>2</v>
      </c>
      <c r="W70" s="210">
        <f t="shared" si="4"/>
        <v>2</v>
      </c>
      <c r="X70" s="210">
        <f>IF($L70="","",IF(COUNTIFS($F$22:$F$60,$L70,X$22:X$60,"&gt;0")=0,"",COUNTIFS($F$22:$F$60,$L70,X$22:X$60,"&gt;0")))</f>
        <v>2</v>
      </c>
      <c r="Y70" s="211">
        <f t="shared" si="4"/>
        <v>2</v>
      </c>
      <c r="Z70" s="216">
        <f t="shared" si="4"/>
        <v>2</v>
      </c>
      <c r="AA70" s="210">
        <f t="shared" si="4"/>
        <v>2</v>
      </c>
      <c r="AB70" s="210">
        <f t="shared" si="4"/>
        <v>2</v>
      </c>
      <c r="AC70" s="210">
        <f t="shared" si="4"/>
        <v>2</v>
      </c>
      <c r="AD70" s="210">
        <f t="shared" si="4"/>
        <v>2</v>
      </c>
      <c r="AE70" s="210">
        <f t="shared" si="4"/>
        <v>2</v>
      </c>
      <c r="AF70" s="211">
        <f t="shared" si="4"/>
        <v>2</v>
      </c>
      <c r="AG70" s="210">
        <f t="shared" si="4"/>
        <v>2</v>
      </c>
      <c r="AH70" s="210">
        <f t="shared" si="4"/>
        <v>2</v>
      </c>
      <c r="AI70" s="210">
        <f t="shared" si="4"/>
        <v>2</v>
      </c>
      <c r="AJ70" s="210">
        <f t="shared" si="4"/>
        <v>2</v>
      </c>
      <c r="AK70" s="210">
        <f t="shared" si="4"/>
        <v>2</v>
      </c>
      <c r="AL70" s="210">
        <f t="shared" si="4"/>
        <v>2</v>
      </c>
      <c r="AM70" s="211">
        <f t="shared" si="4"/>
        <v>2</v>
      </c>
      <c r="AN70" s="210">
        <f t="shared" si="4"/>
        <v>2</v>
      </c>
      <c r="AO70" s="210">
        <f t="shared" si="4"/>
        <v>2</v>
      </c>
      <c r="AP70" s="210">
        <f t="shared" si="4"/>
        <v>2</v>
      </c>
      <c r="AQ70" s="210">
        <f t="shared" si="4"/>
        <v>2</v>
      </c>
      <c r="AR70" s="210">
        <f t="shared" si="4"/>
        <v>2</v>
      </c>
      <c r="AS70" s="210">
        <f t="shared" si="4"/>
        <v>2</v>
      </c>
      <c r="AT70" s="211">
        <f t="shared" si="4"/>
        <v>2</v>
      </c>
      <c r="AU70" s="210">
        <f t="shared" si="4"/>
        <v>2</v>
      </c>
      <c r="AV70" s="210">
        <f t="shared" si="4"/>
        <v>2</v>
      </c>
      <c r="AW70" s="211" t="str">
        <f t="shared" si="4"/>
        <v/>
      </c>
      <c r="AX70" s="1410"/>
      <c r="AY70" s="1411"/>
      <c r="AZ70" s="1411"/>
      <c r="BA70" s="1412"/>
      <c r="BB70" s="1386"/>
      <c r="BC70" s="1387"/>
      <c r="BD70" s="1387"/>
      <c r="BE70" s="1387"/>
      <c r="BF70" s="1388"/>
    </row>
    <row r="71" spans="2:72" ht="18.75" customHeight="1" x14ac:dyDescent="0.2">
      <c r="B71" s="1302"/>
      <c r="C71" s="1303"/>
      <c r="D71" s="1303"/>
      <c r="E71" s="1303"/>
      <c r="F71" s="1303"/>
      <c r="G71" s="1303"/>
      <c r="H71" s="1303"/>
      <c r="I71" s="1303"/>
      <c r="J71" s="1303"/>
      <c r="K71" s="1304"/>
      <c r="L71" s="1420" t="s">
        <v>537</v>
      </c>
      <c r="M71" s="1420"/>
      <c r="N71" s="1420"/>
      <c r="O71" s="1420"/>
      <c r="P71" s="1420"/>
      <c r="Q71" s="1420"/>
      <c r="R71" s="1421"/>
      <c r="S71" s="209">
        <f t="shared" si="5"/>
        <v>1</v>
      </c>
      <c r="T71" s="210">
        <f t="shared" si="4"/>
        <v>1</v>
      </c>
      <c r="U71" s="210">
        <f t="shared" si="4"/>
        <v>1</v>
      </c>
      <c r="V71" s="210">
        <f t="shared" si="4"/>
        <v>1</v>
      </c>
      <c r="W71" s="210">
        <f t="shared" si="4"/>
        <v>1</v>
      </c>
      <c r="X71" s="210">
        <f t="shared" si="4"/>
        <v>1</v>
      </c>
      <c r="Y71" s="211">
        <f t="shared" si="4"/>
        <v>1</v>
      </c>
      <c r="Z71" s="216">
        <f t="shared" si="4"/>
        <v>1</v>
      </c>
      <c r="AA71" s="210">
        <f t="shared" si="4"/>
        <v>1</v>
      </c>
      <c r="AB71" s="210">
        <f t="shared" si="4"/>
        <v>1</v>
      </c>
      <c r="AC71" s="210">
        <f t="shared" si="4"/>
        <v>1</v>
      </c>
      <c r="AD71" s="210">
        <f t="shared" si="4"/>
        <v>1</v>
      </c>
      <c r="AE71" s="210">
        <f t="shared" si="4"/>
        <v>1</v>
      </c>
      <c r="AF71" s="211">
        <f t="shared" si="4"/>
        <v>1</v>
      </c>
      <c r="AG71" s="210">
        <f t="shared" si="4"/>
        <v>1</v>
      </c>
      <c r="AH71" s="210">
        <f t="shared" si="4"/>
        <v>1</v>
      </c>
      <c r="AI71" s="210">
        <f t="shared" si="4"/>
        <v>1</v>
      </c>
      <c r="AJ71" s="210">
        <f t="shared" si="4"/>
        <v>1</v>
      </c>
      <c r="AK71" s="210">
        <f t="shared" si="4"/>
        <v>1</v>
      </c>
      <c r="AL71" s="210">
        <f t="shared" si="4"/>
        <v>1</v>
      </c>
      <c r="AM71" s="211">
        <f t="shared" si="4"/>
        <v>1</v>
      </c>
      <c r="AN71" s="210">
        <f t="shared" si="4"/>
        <v>1</v>
      </c>
      <c r="AO71" s="210">
        <f t="shared" si="4"/>
        <v>1</v>
      </c>
      <c r="AP71" s="210">
        <f t="shared" si="4"/>
        <v>1</v>
      </c>
      <c r="AQ71" s="210">
        <f t="shared" si="4"/>
        <v>1</v>
      </c>
      <c r="AR71" s="210">
        <f t="shared" si="4"/>
        <v>1</v>
      </c>
      <c r="AS71" s="210">
        <f t="shared" si="4"/>
        <v>1</v>
      </c>
      <c r="AT71" s="211">
        <f t="shared" si="4"/>
        <v>1</v>
      </c>
      <c r="AU71" s="210">
        <f t="shared" si="4"/>
        <v>1</v>
      </c>
      <c r="AV71" s="210">
        <f t="shared" si="4"/>
        <v>1</v>
      </c>
      <c r="AW71" s="211" t="str">
        <f t="shared" si="4"/>
        <v/>
      </c>
      <c r="AX71" s="1410"/>
      <c r="AY71" s="1411"/>
      <c r="AZ71" s="1411"/>
      <c r="BA71" s="1412"/>
      <c r="BB71" s="1386"/>
      <c r="BC71" s="1387"/>
      <c r="BD71" s="1387"/>
      <c r="BE71" s="1387"/>
      <c r="BF71" s="1388"/>
    </row>
    <row r="72" spans="2:72" ht="18.75" customHeight="1" thickBot="1" x14ac:dyDescent="0.25">
      <c r="B72" s="1305"/>
      <c r="C72" s="1306"/>
      <c r="D72" s="1306"/>
      <c r="E72" s="1306"/>
      <c r="F72" s="1306"/>
      <c r="G72" s="1306"/>
      <c r="H72" s="1306"/>
      <c r="I72" s="1306"/>
      <c r="J72" s="1306"/>
      <c r="K72" s="1307"/>
      <c r="L72" s="1403"/>
      <c r="M72" s="1403"/>
      <c r="N72" s="1403"/>
      <c r="O72" s="1403"/>
      <c r="P72" s="1403"/>
      <c r="Q72" s="1403"/>
      <c r="R72" s="1404"/>
      <c r="S72" s="217" t="str">
        <f t="shared" si="5"/>
        <v/>
      </c>
      <c r="T72" s="218" t="str">
        <f t="shared" si="4"/>
        <v/>
      </c>
      <c r="U72" s="218" t="str">
        <f t="shared" si="4"/>
        <v/>
      </c>
      <c r="V72" s="218" t="str">
        <f t="shared" si="4"/>
        <v/>
      </c>
      <c r="W72" s="218" t="str">
        <f t="shared" si="4"/>
        <v/>
      </c>
      <c r="X72" s="218" t="str">
        <f t="shared" si="4"/>
        <v/>
      </c>
      <c r="Y72" s="219" t="str">
        <f t="shared" si="4"/>
        <v/>
      </c>
      <c r="Z72" s="220" t="str">
        <f t="shared" si="4"/>
        <v/>
      </c>
      <c r="AA72" s="218" t="str">
        <f t="shared" si="4"/>
        <v/>
      </c>
      <c r="AB72" s="218" t="str">
        <f t="shared" si="4"/>
        <v/>
      </c>
      <c r="AC72" s="218" t="str">
        <f t="shared" si="4"/>
        <v/>
      </c>
      <c r="AD72" s="218" t="str">
        <f t="shared" si="4"/>
        <v/>
      </c>
      <c r="AE72" s="218" t="str">
        <f t="shared" si="4"/>
        <v/>
      </c>
      <c r="AF72" s="219" t="str">
        <f t="shared" si="4"/>
        <v/>
      </c>
      <c r="AG72" s="218" t="str">
        <f t="shared" si="4"/>
        <v/>
      </c>
      <c r="AH72" s="218" t="str">
        <f t="shared" si="4"/>
        <v/>
      </c>
      <c r="AI72" s="218" t="str">
        <f t="shared" si="4"/>
        <v/>
      </c>
      <c r="AJ72" s="218" t="str">
        <f t="shared" si="4"/>
        <v/>
      </c>
      <c r="AK72" s="218" t="str">
        <f t="shared" si="4"/>
        <v/>
      </c>
      <c r="AL72" s="218" t="str">
        <f t="shared" si="4"/>
        <v/>
      </c>
      <c r="AM72" s="219" t="str">
        <f t="shared" si="4"/>
        <v/>
      </c>
      <c r="AN72" s="218" t="str">
        <f t="shared" si="4"/>
        <v/>
      </c>
      <c r="AO72" s="218" t="str">
        <f t="shared" si="4"/>
        <v/>
      </c>
      <c r="AP72" s="218" t="str">
        <f t="shared" si="4"/>
        <v/>
      </c>
      <c r="AQ72" s="218" t="str">
        <f t="shared" si="4"/>
        <v/>
      </c>
      <c r="AR72" s="218" t="str">
        <f t="shared" si="4"/>
        <v/>
      </c>
      <c r="AS72" s="218" t="str">
        <f t="shared" si="4"/>
        <v/>
      </c>
      <c r="AT72" s="219" t="str">
        <f t="shared" si="4"/>
        <v/>
      </c>
      <c r="AU72" s="218" t="str">
        <f t="shared" si="4"/>
        <v/>
      </c>
      <c r="AV72" s="218" t="str">
        <f t="shared" si="4"/>
        <v/>
      </c>
      <c r="AW72" s="219" t="str">
        <f t="shared" si="4"/>
        <v/>
      </c>
      <c r="AX72" s="1413"/>
      <c r="AY72" s="1414"/>
      <c r="AZ72" s="1414"/>
      <c r="BA72" s="1415"/>
      <c r="BB72" s="1389"/>
      <c r="BC72" s="1390"/>
      <c r="BD72" s="1390"/>
      <c r="BE72" s="1390"/>
      <c r="BF72" s="1391"/>
    </row>
    <row r="73" spans="2:72" ht="13.5" customHeight="1" x14ac:dyDescent="0.2">
      <c r="C73" s="221"/>
      <c r="D73" s="221"/>
      <c r="E73" s="221"/>
      <c r="F73" s="221"/>
      <c r="G73" s="222"/>
      <c r="H73" s="223"/>
      <c r="AF73" s="151"/>
    </row>
    <row r="74" spans="2:72" ht="11.55" customHeight="1" x14ac:dyDescent="0.2">
      <c r="H74" s="224"/>
      <c r="I74" s="224"/>
      <c r="J74" s="224"/>
      <c r="K74" s="224"/>
      <c r="L74" s="224"/>
      <c r="M74" s="224"/>
      <c r="N74" s="224"/>
      <c r="O74" s="224"/>
      <c r="P74" s="224"/>
      <c r="Q74" s="224"/>
      <c r="R74" s="224"/>
      <c r="S74" s="224"/>
      <c r="T74" s="224"/>
      <c r="U74" s="224"/>
      <c r="V74" s="224"/>
      <c r="W74" s="224"/>
      <c r="X74" s="224"/>
      <c r="Y74" s="224"/>
      <c r="Z74" s="224"/>
      <c r="AA74" s="224"/>
      <c r="AB74" s="224"/>
      <c r="AC74" s="224"/>
      <c r="AD74" s="224"/>
      <c r="AE74" s="224"/>
      <c r="AF74" s="224"/>
      <c r="AG74" s="224"/>
      <c r="AH74" s="224"/>
      <c r="AI74" s="224"/>
      <c r="AJ74" s="224"/>
      <c r="AK74" s="224"/>
      <c r="AL74" s="224"/>
      <c r="AM74" s="224"/>
      <c r="AN74" s="224"/>
      <c r="AO74" s="224"/>
      <c r="AP74" s="224"/>
      <c r="AQ74" s="224"/>
      <c r="AR74" s="224"/>
      <c r="AS74" s="224"/>
      <c r="AT74" s="224"/>
      <c r="AU74" s="224"/>
      <c r="AV74" s="224"/>
      <c r="AW74" s="224"/>
      <c r="AX74" s="224"/>
      <c r="AY74" s="224"/>
      <c r="AZ74" s="224"/>
      <c r="BA74" s="224"/>
    </row>
    <row r="75" spans="2:72" ht="20.25" customHeight="1" x14ac:dyDescent="0.2">
      <c r="BN75" s="146"/>
      <c r="BO75" s="135"/>
      <c r="BP75" s="146"/>
      <c r="BQ75" s="146"/>
      <c r="BR75" s="195"/>
      <c r="BS75" s="225"/>
      <c r="BT75" s="225"/>
    </row>
    <row r="76" spans="2:72" ht="20.25" customHeight="1" x14ac:dyDescent="0.2">
      <c r="C76" s="226"/>
      <c r="D76" s="226"/>
      <c r="E76" s="226"/>
      <c r="F76" s="226"/>
      <c r="G76" s="226"/>
      <c r="H76" s="151"/>
      <c r="I76" s="151"/>
    </row>
    <row r="77" spans="2:72" ht="20.25" customHeight="1" x14ac:dyDescent="0.2">
      <c r="C77" s="226"/>
      <c r="D77" s="226"/>
      <c r="E77" s="226"/>
      <c r="F77" s="226"/>
      <c r="G77" s="226"/>
      <c r="H77" s="151"/>
      <c r="I77" s="151"/>
    </row>
    <row r="78" spans="2:72" ht="20.25" customHeight="1" x14ac:dyDescent="0.2">
      <c r="C78" s="151"/>
      <c r="D78" s="151"/>
      <c r="E78" s="151"/>
      <c r="F78" s="151"/>
      <c r="G78" s="151"/>
    </row>
    <row r="79" spans="2:72" ht="20.25" customHeight="1" x14ac:dyDescent="0.2">
      <c r="C79" s="151"/>
      <c r="D79" s="151"/>
      <c r="E79" s="151"/>
      <c r="F79" s="151"/>
      <c r="G79" s="151"/>
    </row>
    <row r="80" spans="2:72" ht="20.25" customHeight="1" x14ac:dyDescent="0.2">
      <c r="C80" s="151"/>
      <c r="D80" s="151"/>
      <c r="E80" s="151"/>
      <c r="F80" s="151"/>
      <c r="G80" s="151"/>
    </row>
    <row r="81" spans="3:7" ht="20.25" customHeight="1" x14ac:dyDescent="0.2">
      <c r="C81" s="151"/>
      <c r="D81" s="151"/>
      <c r="E81" s="151"/>
      <c r="F81" s="151"/>
      <c r="G81" s="151"/>
    </row>
  </sheetData>
  <sheetProtection insertColumns="0" deleteRows="0"/>
  <mergeCells count="247">
    <mergeCell ref="AZ62:BA62"/>
    <mergeCell ref="G67:R67"/>
    <mergeCell ref="B68:K72"/>
    <mergeCell ref="L68:R68"/>
    <mergeCell ref="L69:R69"/>
    <mergeCell ref="L70:R70"/>
    <mergeCell ref="L71:R71"/>
    <mergeCell ref="G62:K64"/>
    <mergeCell ref="M62:R62"/>
    <mergeCell ref="AX62:AY62"/>
    <mergeCell ref="G55:G57"/>
    <mergeCell ref="H55:K57"/>
    <mergeCell ref="L55:O57"/>
    <mergeCell ref="P55:R55"/>
    <mergeCell ref="BB62:BF72"/>
    <mergeCell ref="M63:R63"/>
    <mergeCell ref="AX63:AY63"/>
    <mergeCell ref="AZ63:BA63"/>
    <mergeCell ref="M64:R64"/>
    <mergeCell ref="AX64:AY64"/>
    <mergeCell ref="AX58:AY58"/>
    <mergeCell ref="AZ58:BA58"/>
    <mergeCell ref="BB58:BF60"/>
    <mergeCell ref="P59:R59"/>
    <mergeCell ref="AX59:AY59"/>
    <mergeCell ref="AZ59:BA59"/>
    <mergeCell ref="P60:R60"/>
    <mergeCell ref="AX60:AY60"/>
    <mergeCell ref="AZ60:BA60"/>
    <mergeCell ref="L72:R72"/>
    <mergeCell ref="AZ64:BA64"/>
    <mergeCell ref="G65:R65"/>
    <mergeCell ref="AX65:BA72"/>
    <mergeCell ref="G66:R66"/>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B46:B48"/>
    <mergeCell ref="C46:E48"/>
    <mergeCell ref="G46:G48"/>
    <mergeCell ref="H46:K48"/>
    <mergeCell ref="L46:O48"/>
    <mergeCell ref="P46:R46"/>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B52:B54"/>
    <mergeCell ref="C52:E54"/>
    <mergeCell ref="G52:G54"/>
    <mergeCell ref="H52:K54"/>
    <mergeCell ref="L52:O54"/>
    <mergeCell ref="P52:R52"/>
    <mergeCell ref="AX49:AY49"/>
    <mergeCell ref="AZ49:BA49"/>
    <mergeCell ref="AX52:AY52"/>
    <mergeCell ref="AZ52:BA52"/>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BB34:BF36"/>
    <mergeCell ref="P35:R35"/>
    <mergeCell ref="AX35:AY35"/>
    <mergeCell ref="AZ35:BA35"/>
    <mergeCell ref="P36:R36"/>
    <mergeCell ref="AX36:AY36"/>
    <mergeCell ref="AZ36:BA36"/>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34:B36"/>
    <mergeCell ref="C34:E36"/>
    <mergeCell ref="G34:G36"/>
    <mergeCell ref="H34:K36"/>
    <mergeCell ref="L34:O36"/>
    <mergeCell ref="P34:R34"/>
    <mergeCell ref="AX31:AY31"/>
    <mergeCell ref="AZ31:BA31"/>
    <mergeCell ref="AX34:AY34"/>
    <mergeCell ref="AZ34:BA34"/>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22:B24"/>
    <mergeCell ref="C22:E24"/>
    <mergeCell ref="G22:G24"/>
    <mergeCell ref="H22:K24"/>
    <mergeCell ref="L22:O24"/>
    <mergeCell ref="P22:R22"/>
    <mergeCell ref="AX17:AY21"/>
    <mergeCell ref="AZ17:BA21"/>
    <mergeCell ref="BB17:BF21"/>
    <mergeCell ref="S18:Y18"/>
    <mergeCell ref="Z18:AF18"/>
    <mergeCell ref="AG18:AM18"/>
    <mergeCell ref="AN18:AT18"/>
    <mergeCell ref="AU18:AW18"/>
    <mergeCell ref="AX22:AY22"/>
    <mergeCell ref="AZ22:BA22"/>
    <mergeCell ref="BB22:BF24"/>
    <mergeCell ref="P23:R23"/>
    <mergeCell ref="AX23:AY23"/>
    <mergeCell ref="AZ23:BA23"/>
    <mergeCell ref="P24:R24"/>
    <mergeCell ref="AX24:AY24"/>
    <mergeCell ref="AZ24:BA24"/>
    <mergeCell ref="AU14:AW14"/>
    <mergeCell ref="AY14:BA14"/>
    <mergeCell ref="BC14:BD14"/>
    <mergeCell ref="B17:B21"/>
    <mergeCell ref="C17:E21"/>
    <mergeCell ref="G17:G21"/>
    <mergeCell ref="H17:K21"/>
    <mergeCell ref="L17:O21"/>
    <mergeCell ref="P17:R21"/>
    <mergeCell ref="S17:AW17"/>
    <mergeCell ref="BB4:BE4"/>
    <mergeCell ref="AX6:AY6"/>
    <mergeCell ref="BB6:BC6"/>
    <mergeCell ref="BB8:BC8"/>
    <mergeCell ref="BB10:BD10"/>
    <mergeCell ref="AO12:AQ12"/>
    <mergeCell ref="BB12:BD12"/>
    <mergeCell ref="AP1:BE1"/>
    <mergeCell ref="Z2:AA2"/>
    <mergeCell ref="AC2:AD2"/>
    <mergeCell ref="AG2:AH2"/>
    <mergeCell ref="AP2:BE2"/>
    <mergeCell ref="BB3:BE3"/>
  </mergeCells>
  <phoneticPr fontId="7"/>
  <conditionalFormatting sqref="S23:BA24">
    <cfRule type="expression" dxfId="14" priority="255">
      <formula>INDIRECT(ADDRESS(ROW(),COLUMN()))=TRUNC(INDIRECT(ADDRESS(ROW(),COLUMN())))</formula>
    </cfRule>
  </conditionalFormatting>
  <conditionalFormatting sqref="S26:BA27">
    <cfRule type="expression" dxfId="13" priority="234">
      <formula>INDIRECT(ADDRESS(ROW(),COLUMN()))=TRUNC(INDIRECT(ADDRESS(ROW(),COLUMN())))</formula>
    </cfRule>
  </conditionalFormatting>
  <conditionalFormatting sqref="S29:BA30">
    <cfRule type="expression" dxfId="12" priority="213">
      <formula>INDIRECT(ADDRESS(ROW(),COLUMN()))=TRUNC(INDIRECT(ADDRESS(ROW(),COLUMN())))</formula>
    </cfRule>
  </conditionalFormatting>
  <conditionalFormatting sqref="S32:BA33">
    <cfRule type="expression" dxfId="11" priority="192">
      <formula>INDIRECT(ADDRESS(ROW(),COLUMN()))=TRUNC(INDIRECT(ADDRESS(ROW(),COLUMN())))</formula>
    </cfRule>
  </conditionalFormatting>
  <conditionalFormatting sqref="S35:BA36">
    <cfRule type="expression" dxfId="10" priority="171">
      <formula>INDIRECT(ADDRESS(ROW(),COLUMN()))=TRUNC(INDIRECT(ADDRESS(ROW(),COLUMN())))</formula>
    </cfRule>
  </conditionalFormatting>
  <conditionalFormatting sqref="S38:BA39">
    <cfRule type="expression" dxfId="9" priority="150">
      <formula>INDIRECT(ADDRESS(ROW(),COLUMN()))=TRUNC(INDIRECT(ADDRESS(ROW(),COLUMN())))</formula>
    </cfRule>
  </conditionalFormatting>
  <conditionalFormatting sqref="S41:BA42">
    <cfRule type="expression" dxfId="8" priority="129">
      <formula>INDIRECT(ADDRESS(ROW(),COLUMN()))=TRUNC(INDIRECT(ADDRESS(ROW(),COLUMN())))</formula>
    </cfRule>
  </conditionalFormatting>
  <conditionalFormatting sqref="S44:BA45">
    <cfRule type="expression" dxfId="7" priority="108">
      <formula>INDIRECT(ADDRESS(ROW(),COLUMN()))=TRUNC(INDIRECT(ADDRESS(ROW(),COLUMN())))</formula>
    </cfRule>
  </conditionalFormatting>
  <conditionalFormatting sqref="S47:BA48">
    <cfRule type="expression" dxfId="6" priority="87">
      <formula>INDIRECT(ADDRESS(ROW(),COLUMN()))=TRUNC(INDIRECT(ADDRESS(ROW(),COLUMN())))</formula>
    </cfRule>
  </conditionalFormatting>
  <conditionalFormatting sqref="S50:BA51">
    <cfRule type="expression" dxfId="5" priority="66">
      <formula>INDIRECT(ADDRESS(ROW(),COLUMN()))=TRUNC(INDIRECT(ADDRESS(ROW(),COLUMN())))</formula>
    </cfRule>
  </conditionalFormatting>
  <conditionalFormatting sqref="S53:BA54">
    <cfRule type="expression" dxfId="4" priority="45">
      <formula>INDIRECT(ADDRESS(ROW(),COLUMN()))=TRUNC(INDIRECT(ADDRESS(ROW(),COLUMN())))</formula>
    </cfRule>
  </conditionalFormatting>
  <conditionalFormatting sqref="S56:BA57">
    <cfRule type="expression" dxfId="3" priority="24">
      <formula>INDIRECT(ADDRESS(ROW(),COLUMN()))=TRUNC(INDIRECT(ADDRESS(ROW(),COLUMN())))</formula>
    </cfRule>
  </conditionalFormatting>
  <conditionalFormatting sqref="S59:BA60">
    <cfRule type="expression" dxfId="2" priority="3">
      <formula>INDIRECT(ADDRESS(ROW(),COLUMN()))=TRUNC(INDIRECT(ADDRESS(ROW(),COLUMN())))</formula>
    </cfRule>
  </conditionalFormatting>
  <conditionalFormatting sqref="S62:BA72">
    <cfRule type="expression" dxfId="1" priority="1">
      <formula>INDIRECT(ADDRESS(ROW(),COLUMN()))=TRUNC(INDIRECT(ADDRESS(ROW(),COLUMN())))</formula>
    </cfRule>
  </conditionalFormatting>
  <conditionalFormatting sqref="BC14:BD14">
    <cfRule type="expression" dxfId="0" priority="2">
      <formula>INDIRECT(ADDRESS(ROW(),COLUMN()))=TRUNC(INDIRECT(ADDRESS(ROW(),COLUMN())))</formula>
    </cfRule>
  </conditionalFormatting>
  <dataValidations count="8">
    <dataValidation type="decimal" allowBlank="1" showInputMessage="1" showErrorMessage="1" error="入力可能範囲　32～40" sqref="AX6" xr:uid="{00000000-0002-0000-0700-000000000000}">
      <formula1>32</formula1>
      <formula2>40</formula2>
    </dataValidation>
    <dataValidation type="list" allowBlank="1" showInputMessage="1" sqref="G22:G60" xr:uid="{00000000-0002-0000-0700-000001000000}">
      <formula1>"A, B, C, D"</formula1>
    </dataValidation>
    <dataValidation type="list" allowBlank="1" showInputMessage="1" sqref="C22:E60" xr:uid="{00000000-0002-0000-0700-000002000000}">
      <formula1>職種</formula1>
    </dataValidation>
    <dataValidation type="list" allowBlank="1" showInputMessage="1" showErrorMessage="1" sqref="BB4:BE4" xr:uid="{00000000-0002-0000-0700-000003000000}">
      <formula1>"予定,実績,予定・実績"</formula1>
    </dataValidation>
    <dataValidation type="list" allowBlank="1" showInputMessage="1" showErrorMessage="1" sqref="S25:AW25 S22:AW22 S28:AW28 S31:AW31 S34:AW34 S37:AW37 S40:AW40 S43:AW43 S46:AW46 S49:AW49 S52:AW52 S55:AW55 S58:AW58" xr:uid="{00000000-0002-0000-0700-000004000000}">
      <formula1>【記載例】シフト記号</formula1>
    </dataValidation>
    <dataValidation type="list" errorStyle="warning" allowBlank="1" showInputMessage="1" error="リストにない場合のみ、入力してください。" sqref="H22:K60" xr:uid="{00000000-0002-0000-0700-000005000000}">
      <formula1>INDIRECT(C22)</formula1>
    </dataValidation>
    <dataValidation type="list" allowBlank="1" showInputMessage="1" showErrorMessage="1" sqref="BB3:BE3" xr:uid="{00000000-0002-0000-0700-000006000000}">
      <formula1>"４週,暦月"</formula1>
    </dataValidation>
    <dataValidation type="list" allowBlank="1" showInputMessage="1" showErrorMessage="1" sqref="AC3" xr:uid="{00000000-0002-0000-0700-000007000000}">
      <formula1>#REF!</formula1>
    </dataValidation>
  </dataValidations>
  <printOptions horizontalCentered="1"/>
  <pageMargins left="0.15748031496062992" right="0.15748031496062992" top="0.31496062992125984" bottom="0.35433070866141736" header="0.31496062992125984" footer="0.31496062992125984"/>
  <pageSetup paperSize="8" scale="60" fitToHeight="0" orientation="landscape" r:id="rId1"/>
  <headerFooter>
    <oddFooter>&amp;R&amp;14&amp;P/&amp;N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xr:uid="{00000000-0002-0000-0700-000008000000}">
          <x14:formula1>
            <xm:f>プルダウン・リスト!$C$4:$C$6</xm:f>
          </x14:formula1>
          <xm:sqref>AP1:BE1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W42"/>
  <sheetViews>
    <sheetView zoomScale="55" zoomScaleNormal="55" workbookViewId="0">
      <selection activeCell="H62" sqref="H62"/>
    </sheetView>
  </sheetViews>
  <sheetFormatPr defaultColWidth="10.21875" defaultRowHeight="19.2" x14ac:dyDescent="0.2"/>
  <cols>
    <col min="1" max="1" width="1.77734375" style="229" customWidth="1"/>
    <col min="2" max="2" width="6.44140625" style="228" customWidth="1"/>
    <col min="3" max="3" width="12.21875" style="228" customWidth="1"/>
    <col min="4" max="4" width="3.77734375" style="228" bestFit="1" customWidth="1"/>
    <col min="5" max="5" width="17.77734375" style="229" customWidth="1"/>
    <col min="6" max="6" width="3.77734375" style="229" bestFit="1" customWidth="1"/>
    <col min="7" max="7" width="17.77734375" style="229" customWidth="1"/>
    <col min="8" max="8" width="3.77734375" style="229" bestFit="1" customWidth="1"/>
    <col min="9" max="9" width="17.77734375" style="228" customWidth="1"/>
    <col min="10" max="10" width="3.77734375" style="229" bestFit="1" customWidth="1"/>
    <col min="11" max="11" width="17.77734375" style="229" customWidth="1"/>
    <col min="12" max="12" width="3.77734375" style="229" customWidth="1"/>
    <col min="13" max="13" width="17.77734375" style="229" customWidth="1"/>
    <col min="14" max="14" width="3.77734375" style="229" customWidth="1"/>
    <col min="15" max="15" width="17.77734375" style="229" customWidth="1"/>
    <col min="16" max="16" width="3.77734375" style="229" customWidth="1"/>
    <col min="17" max="17" width="17.77734375" style="229" customWidth="1"/>
    <col min="18" max="18" width="3.77734375" style="229" customWidth="1"/>
    <col min="19" max="19" width="17.77734375" style="229" customWidth="1"/>
    <col min="20" max="20" width="3.77734375" style="229" customWidth="1"/>
    <col min="21" max="21" width="17.77734375" style="229" customWidth="1"/>
    <col min="22" max="22" width="3.77734375" style="229" customWidth="1"/>
    <col min="23" max="23" width="57.77734375" style="229" customWidth="1"/>
    <col min="24" max="16384" width="10.21875" style="229"/>
  </cols>
  <sheetData>
    <row r="1" spans="2:23" x14ac:dyDescent="0.2">
      <c r="B1" s="227" t="s">
        <v>543</v>
      </c>
    </row>
    <row r="2" spans="2:23" x14ac:dyDescent="0.2">
      <c r="B2" s="230" t="s">
        <v>544</v>
      </c>
      <c r="E2" s="231"/>
      <c r="I2" s="232"/>
    </row>
    <row r="3" spans="2:23" x14ac:dyDescent="0.2">
      <c r="B3" s="232" t="s">
        <v>674</v>
      </c>
      <c r="E3" s="231" t="s">
        <v>675</v>
      </c>
      <c r="I3" s="232"/>
    </row>
    <row r="4" spans="2:23" x14ac:dyDescent="0.2">
      <c r="B4" s="230"/>
      <c r="E4" s="1429" t="s">
        <v>545</v>
      </c>
      <c r="F4" s="1429"/>
      <c r="G4" s="1429"/>
      <c r="H4" s="1429"/>
      <c r="I4" s="1429"/>
      <c r="J4" s="1429"/>
      <c r="K4" s="1429"/>
      <c r="M4" s="1429" t="s">
        <v>546</v>
      </c>
      <c r="N4" s="1429"/>
      <c r="O4" s="1429"/>
      <c r="Q4" s="1429" t="s">
        <v>547</v>
      </c>
      <c r="R4" s="1429"/>
      <c r="S4" s="1429"/>
      <c r="T4" s="1429"/>
      <c r="U4" s="1429"/>
      <c r="W4" s="1429" t="s">
        <v>676</v>
      </c>
    </row>
    <row r="5" spans="2:23" x14ac:dyDescent="0.2">
      <c r="B5" s="228" t="s">
        <v>507</v>
      </c>
      <c r="C5" s="228" t="s">
        <v>548</v>
      </c>
      <c r="E5" s="228" t="s">
        <v>677</v>
      </c>
      <c r="F5" s="228"/>
      <c r="G5" s="228" t="s">
        <v>678</v>
      </c>
      <c r="I5" s="228" t="s">
        <v>549</v>
      </c>
      <c r="K5" s="228" t="s">
        <v>545</v>
      </c>
      <c r="M5" s="228" t="s">
        <v>679</v>
      </c>
      <c r="O5" s="228" t="s">
        <v>680</v>
      </c>
      <c r="Q5" s="228" t="s">
        <v>679</v>
      </c>
      <c r="S5" s="228" t="s">
        <v>680</v>
      </c>
      <c r="U5" s="228" t="s">
        <v>545</v>
      </c>
      <c r="W5" s="1429"/>
    </row>
    <row r="6" spans="2:23" x14ac:dyDescent="0.2">
      <c r="B6" s="228">
        <v>1</v>
      </c>
      <c r="C6" s="233" t="s">
        <v>518</v>
      </c>
      <c r="D6" s="228" t="s">
        <v>733</v>
      </c>
      <c r="E6" s="234">
        <v>0.375</v>
      </c>
      <c r="F6" s="228" t="s">
        <v>504</v>
      </c>
      <c r="G6" s="234">
        <v>0.75</v>
      </c>
      <c r="H6" s="229" t="s">
        <v>734</v>
      </c>
      <c r="I6" s="234">
        <v>4.1666666666666699E-2</v>
      </c>
      <c r="J6" s="229" t="s">
        <v>735</v>
      </c>
      <c r="K6" s="235">
        <f t="shared" ref="K6:K8" si="0">(G6-E6-I6)*24</f>
        <v>8</v>
      </c>
      <c r="M6" s="234">
        <v>0.39583333333333298</v>
      </c>
      <c r="N6" s="228" t="s">
        <v>736</v>
      </c>
      <c r="O6" s="234">
        <v>0.6875</v>
      </c>
      <c r="Q6" s="236">
        <f>IF(E6&lt;M6,M6,E6)</f>
        <v>0.39583333333333298</v>
      </c>
      <c r="R6" s="228" t="s">
        <v>504</v>
      </c>
      <c r="S6" s="236">
        <f t="shared" ref="S6:S8" si="1">IF(G6&gt;O6,O6,G6)</f>
        <v>0.6875</v>
      </c>
      <c r="U6" s="235">
        <f t="shared" ref="U6:U8" si="2">(S6-Q6)*24</f>
        <v>7.0000000000000098</v>
      </c>
      <c r="W6" s="237"/>
    </row>
    <row r="7" spans="2:23" x14ac:dyDescent="0.2">
      <c r="B7" s="228">
        <v>2</v>
      </c>
      <c r="C7" s="233" t="s">
        <v>557</v>
      </c>
      <c r="D7" s="228" t="s">
        <v>550</v>
      </c>
      <c r="E7" s="234"/>
      <c r="F7" s="228" t="s">
        <v>504</v>
      </c>
      <c r="G7" s="234"/>
      <c r="H7" s="229" t="s">
        <v>734</v>
      </c>
      <c r="I7" s="234">
        <v>0</v>
      </c>
      <c r="J7" s="229" t="s">
        <v>556</v>
      </c>
      <c r="K7" s="235">
        <f t="shared" si="0"/>
        <v>0</v>
      </c>
      <c r="M7" s="234"/>
      <c r="N7" s="228" t="s">
        <v>504</v>
      </c>
      <c r="O7" s="234"/>
      <c r="Q7" s="236">
        <f t="shared" ref="Q7:Q8" si="3">IF(E7&lt;M7,M7,E7)</f>
        <v>0</v>
      </c>
      <c r="R7" s="228" t="s">
        <v>504</v>
      </c>
      <c r="S7" s="236">
        <f t="shared" si="1"/>
        <v>0</v>
      </c>
      <c r="U7" s="235">
        <f t="shared" si="2"/>
        <v>0</v>
      </c>
      <c r="W7" s="237"/>
    </row>
    <row r="8" spans="2:23" x14ac:dyDescent="0.2">
      <c r="B8" s="228">
        <v>3</v>
      </c>
      <c r="C8" s="233" t="s">
        <v>737</v>
      </c>
      <c r="D8" s="228" t="s">
        <v>550</v>
      </c>
      <c r="E8" s="234"/>
      <c r="F8" s="228" t="s">
        <v>736</v>
      </c>
      <c r="G8" s="234"/>
      <c r="H8" s="229" t="s">
        <v>734</v>
      </c>
      <c r="I8" s="234">
        <v>0</v>
      </c>
      <c r="J8" s="229" t="s">
        <v>556</v>
      </c>
      <c r="K8" s="235">
        <f t="shared" si="0"/>
        <v>0</v>
      </c>
      <c r="M8" s="234"/>
      <c r="N8" s="228" t="s">
        <v>504</v>
      </c>
      <c r="O8" s="234"/>
      <c r="Q8" s="236">
        <f t="shared" si="3"/>
        <v>0</v>
      </c>
      <c r="R8" s="228" t="s">
        <v>738</v>
      </c>
      <c r="S8" s="236">
        <f t="shared" si="1"/>
        <v>0</v>
      </c>
      <c r="U8" s="235">
        <f t="shared" si="2"/>
        <v>0</v>
      </c>
      <c r="W8" s="237"/>
    </row>
    <row r="9" spans="2:23" x14ac:dyDescent="0.2">
      <c r="B9" s="228">
        <v>4</v>
      </c>
      <c r="C9" s="233" t="s">
        <v>559</v>
      </c>
      <c r="D9" s="228" t="s">
        <v>550</v>
      </c>
      <c r="E9" s="234"/>
      <c r="F9" s="228" t="s">
        <v>736</v>
      </c>
      <c r="G9" s="234"/>
      <c r="H9" s="229" t="s">
        <v>734</v>
      </c>
      <c r="I9" s="234">
        <v>0</v>
      </c>
      <c r="J9" s="229" t="s">
        <v>556</v>
      </c>
      <c r="K9" s="235">
        <f>(G9-E9-I9)*24</f>
        <v>0</v>
      </c>
      <c r="M9" s="234"/>
      <c r="N9" s="228" t="s">
        <v>736</v>
      </c>
      <c r="O9" s="234"/>
      <c r="Q9" s="236">
        <f>IF(E9&lt;M9,M9,E9)</f>
        <v>0</v>
      </c>
      <c r="R9" s="228" t="s">
        <v>504</v>
      </c>
      <c r="S9" s="236">
        <f>IF(G9&gt;O9,O9,G9)</f>
        <v>0</v>
      </c>
      <c r="U9" s="235">
        <f>(S9-Q9)*24</f>
        <v>0</v>
      </c>
      <c r="W9" s="237"/>
    </row>
    <row r="10" spans="2:23" x14ac:dyDescent="0.2">
      <c r="B10" s="228">
        <v>5</v>
      </c>
      <c r="C10" s="233" t="s">
        <v>739</v>
      </c>
      <c r="D10" s="228" t="s">
        <v>733</v>
      </c>
      <c r="E10" s="234"/>
      <c r="F10" s="228" t="s">
        <v>504</v>
      </c>
      <c r="G10" s="234"/>
      <c r="H10" s="229" t="s">
        <v>552</v>
      </c>
      <c r="I10" s="234">
        <v>0</v>
      </c>
      <c r="J10" s="229" t="s">
        <v>735</v>
      </c>
      <c r="K10" s="235">
        <f>(G10-E10-I10)*24</f>
        <v>0</v>
      </c>
      <c r="M10" s="234"/>
      <c r="N10" s="228" t="s">
        <v>504</v>
      </c>
      <c r="O10" s="234"/>
      <c r="Q10" s="236">
        <f t="shared" ref="Q10:Q25" si="4">IF(E10&lt;M10,M10,E10)</f>
        <v>0</v>
      </c>
      <c r="R10" s="228" t="s">
        <v>504</v>
      </c>
      <c r="S10" s="236">
        <f t="shared" ref="S10:S25" si="5">IF(G10&gt;O10,O10,G10)</f>
        <v>0</v>
      </c>
      <c r="U10" s="235">
        <f t="shared" ref="U10:U25" si="6">(S10-Q10)*24</f>
        <v>0</v>
      </c>
      <c r="W10" s="237"/>
    </row>
    <row r="11" spans="2:23" x14ac:dyDescent="0.2">
      <c r="B11" s="228">
        <v>6</v>
      </c>
      <c r="C11" s="233" t="s">
        <v>561</v>
      </c>
      <c r="D11" s="228" t="s">
        <v>550</v>
      </c>
      <c r="E11" s="234"/>
      <c r="F11" s="228" t="s">
        <v>736</v>
      </c>
      <c r="G11" s="234"/>
      <c r="H11" s="229" t="s">
        <v>734</v>
      </c>
      <c r="I11" s="234">
        <v>0</v>
      </c>
      <c r="J11" s="229" t="s">
        <v>556</v>
      </c>
      <c r="K11" s="235">
        <f t="shared" ref="K11:K25" si="7">(G11-E11-I11)*24</f>
        <v>0</v>
      </c>
      <c r="M11" s="234"/>
      <c r="N11" s="228" t="s">
        <v>504</v>
      </c>
      <c r="O11" s="234"/>
      <c r="Q11" s="236">
        <f t="shared" si="4"/>
        <v>0</v>
      </c>
      <c r="R11" s="228" t="s">
        <v>504</v>
      </c>
      <c r="S11" s="236">
        <f t="shared" si="5"/>
        <v>0</v>
      </c>
      <c r="U11" s="235">
        <f t="shared" si="6"/>
        <v>0</v>
      </c>
      <c r="W11" s="237"/>
    </row>
    <row r="12" spans="2:23" x14ac:dyDescent="0.2">
      <c r="B12" s="228">
        <v>7</v>
      </c>
      <c r="C12" s="233" t="s">
        <v>562</v>
      </c>
      <c r="D12" s="228" t="s">
        <v>550</v>
      </c>
      <c r="E12" s="234"/>
      <c r="F12" s="228" t="s">
        <v>504</v>
      </c>
      <c r="G12" s="234"/>
      <c r="H12" s="229" t="s">
        <v>552</v>
      </c>
      <c r="I12" s="234">
        <v>0</v>
      </c>
      <c r="J12" s="229" t="s">
        <v>735</v>
      </c>
      <c r="K12" s="235">
        <f t="shared" si="7"/>
        <v>0</v>
      </c>
      <c r="M12" s="234"/>
      <c r="N12" s="228" t="s">
        <v>504</v>
      </c>
      <c r="O12" s="234"/>
      <c r="Q12" s="236">
        <f t="shared" si="4"/>
        <v>0</v>
      </c>
      <c r="R12" s="228" t="s">
        <v>504</v>
      </c>
      <c r="S12" s="236">
        <f t="shared" si="5"/>
        <v>0</v>
      </c>
      <c r="U12" s="235">
        <f t="shared" si="6"/>
        <v>0</v>
      </c>
      <c r="W12" s="237"/>
    </row>
    <row r="13" spans="2:23" x14ac:dyDescent="0.2">
      <c r="B13" s="228">
        <v>8</v>
      </c>
      <c r="C13" s="233" t="s">
        <v>740</v>
      </c>
      <c r="D13" s="228" t="s">
        <v>733</v>
      </c>
      <c r="E13" s="234"/>
      <c r="F13" s="228" t="s">
        <v>736</v>
      </c>
      <c r="G13" s="234"/>
      <c r="H13" s="229" t="s">
        <v>734</v>
      </c>
      <c r="I13" s="234">
        <v>0</v>
      </c>
      <c r="J13" s="229" t="s">
        <v>741</v>
      </c>
      <c r="K13" s="235">
        <f t="shared" si="7"/>
        <v>0</v>
      </c>
      <c r="M13" s="234"/>
      <c r="N13" s="228" t="s">
        <v>504</v>
      </c>
      <c r="O13" s="234"/>
      <c r="Q13" s="236">
        <f t="shared" si="4"/>
        <v>0</v>
      </c>
      <c r="R13" s="228" t="s">
        <v>504</v>
      </c>
      <c r="S13" s="236">
        <f t="shared" si="5"/>
        <v>0</v>
      </c>
      <c r="U13" s="235">
        <f t="shared" si="6"/>
        <v>0</v>
      </c>
      <c r="W13" s="237"/>
    </row>
    <row r="14" spans="2:23" x14ac:dyDescent="0.2">
      <c r="B14" s="228">
        <v>9</v>
      </c>
      <c r="C14" s="233" t="s">
        <v>742</v>
      </c>
      <c r="D14" s="228" t="s">
        <v>733</v>
      </c>
      <c r="E14" s="234"/>
      <c r="F14" s="228" t="s">
        <v>736</v>
      </c>
      <c r="G14" s="234"/>
      <c r="H14" s="229" t="s">
        <v>552</v>
      </c>
      <c r="I14" s="234">
        <v>0</v>
      </c>
      <c r="J14" s="229" t="s">
        <v>735</v>
      </c>
      <c r="K14" s="235">
        <f t="shared" si="7"/>
        <v>0</v>
      </c>
      <c r="M14" s="234"/>
      <c r="N14" s="228" t="s">
        <v>504</v>
      </c>
      <c r="O14" s="234"/>
      <c r="Q14" s="236">
        <f t="shared" si="4"/>
        <v>0</v>
      </c>
      <c r="R14" s="228" t="s">
        <v>504</v>
      </c>
      <c r="S14" s="236">
        <f t="shared" si="5"/>
        <v>0</v>
      </c>
      <c r="U14" s="235">
        <f t="shared" si="6"/>
        <v>0</v>
      </c>
      <c r="W14" s="237"/>
    </row>
    <row r="15" spans="2:23" x14ac:dyDescent="0.2">
      <c r="B15" s="228">
        <v>10</v>
      </c>
      <c r="C15" s="233" t="s">
        <v>564</v>
      </c>
      <c r="D15" s="228" t="s">
        <v>733</v>
      </c>
      <c r="E15" s="234"/>
      <c r="F15" s="228" t="s">
        <v>504</v>
      </c>
      <c r="G15" s="234"/>
      <c r="H15" s="229" t="s">
        <v>552</v>
      </c>
      <c r="I15" s="234">
        <v>0</v>
      </c>
      <c r="J15" s="229" t="s">
        <v>556</v>
      </c>
      <c r="K15" s="235">
        <f t="shared" si="7"/>
        <v>0</v>
      </c>
      <c r="M15" s="234"/>
      <c r="N15" s="228" t="s">
        <v>736</v>
      </c>
      <c r="O15" s="234"/>
      <c r="Q15" s="236">
        <f t="shared" si="4"/>
        <v>0</v>
      </c>
      <c r="R15" s="228" t="s">
        <v>504</v>
      </c>
      <c r="S15" s="236">
        <f>IF(G15&gt;O15,O15,G15)</f>
        <v>0</v>
      </c>
      <c r="U15" s="235">
        <f t="shared" si="6"/>
        <v>0</v>
      </c>
      <c r="W15" s="237"/>
    </row>
    <row r="16" spans="2:23" x14ac:dyDescent="0.2">
      <c r="B16" s="228">
        <v>11</v>
      </c>
      <c r="C16" s="233" t="s">
        <v>565</v>
      </c>
      <c r="D16" s="228" t="s">
        <v>550</v>
      </c>
      <c r="E16" s="234"/>
      <c r="F16" s="228" t="s">
        <v>504</v>
      </c>
      <c r="G16" s="234"/>
      <c r="H16" s="229" t="s">
        <v>552</v>
      </c>
      <c r="I16" s="234">
        <v>0</v>
      </c>
      <c r="J16" s="229" t="s">
        <v>741</v>
      </c>
      <c r="K16" s="235">
        <f t="shared" si="7"/>
        <v>0</v>
      </c>
      <c r="M16" s="234"/>
      <c r="N16" s="228" t="s">
        <v>504</v>
      </c>
      <c r="O16" s="234"/>
      <c r="Q16" s="236">
        <f t="shared" si="4"/>
        <v>0</v>
      </c>
      <c r="R16" s="228" t="s">
        <v>736</v>
      </c>
      <c r="S16" s="236">
        <f t="shared" si="5"/>
        <v>0</v>
      </c>
      <c r="U16" s="235">
        <f t="shared" si="6"/>
        <v>0</v>
      </c>
      <c r="W16" s="237"/>
    </row>
    <row r="17" spans="2:23" x14ac:dyDescent="0.2">
      <c r="B17" s="228">
        <v>12</v>
      </c>
      <c r="C17" s="233" t="s">
        <v>566</v>
      </c>
      <c r="D17" s="228" t="s">
        <v>743</v>
      </c>
      <c r="E17" s="234"/>
      <c r="F17" s="228" t="s">
        <v>736</v>
      </c>
      <c r="G17" s="234"/>
      <c r="H17" s="229" t="s">
        <v>734</v>
      </c>
      <c r="I17" s="234">
        <v>0</v>
      </c>
      <c r="J17" s="229" t="s">
        <v>735</v>
      </c>
      <c r="K17" s="235">
        <f t="shared" si="7"/>
        <v>0</v>
      </c>
      <c r="M17" s="234"/>
      <c r="N17" s="228" t="s">
        <v>504</v>
      </c>
      <c r="O17" s="234"/>
      <c r="Q17" s="236">
        <f t="shared" si="4"/>
        <v>0</v>
      </c>
      <c r="R17" s="228" t="s">
        <v>736</v>
      </c>
      <c r="S17" s="236">
        <f t="shared" si="5"/>
        <v>0</v>
      </c>
      <c r="U17" s="235">
        <f t="shared" si="6"/>
        <v>0</v>
      </c>
      <c r="W17" s="237"/>
    </row>
    <row r="18" spans="2:23" x14ac:dyDescent="0.2">
      <c r="B18" s="228">
        <v>13</v>
      </c>
      <c r="C18" s="233" t="s">
        <v>567</v>
      </c>
      <c r="D18" s="228" t="s">
        <v>733</v>
      </c>
      <c r="E18" s="234"/>
      <c r="F18" s="228" t="s">
        <v>738</v>
      </c>
      <c r="G18" s="234"/>
      <c r="H18" s="229" t="s">
        <v>552</v>
      </c>
      <c r="I18" s="234">
        <v>0</v>
      </c>
      <c r="J18" s="229" t="s">
        <v>735</v>
      </c>
      <c r="K18" s="235">
        <f t="shared" si="7"/>
        <v>0</v>
      </c>
      <c r="M18" s="234"/>
      <c r="N18" s="228" t="s">
        <v>736</v>
      </c>
      <c r="O18" s="234"/>
      <c r="Q18" s="236">
        <f t="shared" si="4"/>
        <v>0</v>
      </c>
      <c r="R18" s="228" t="s">
        <v>504</v>
      </c>
      <c r="S18" s="236">
        <f t="shared" si="5"/>
        <v>0</v>
      </c>
      <c r="U18" s="235">
        <f t="shared" si="6"/>
        <v>0</v>
      </c>
      <c r="W18" s="237"/>
    </row>
    <row r="19" spans="2:23" x14ac:dyDescent="0.2">
      <c r="B19" s="228">
        <v>14</v>
      </c>
      <c r="C19" s="233" t="s">
        <v>568</v>
      </c>
      <c r="D19" s="228" t="s">
        <v>733</v>
      </c>
      <c r="E19" s="234"/>
      <c r="F19" s="228" t="s">
        <v>504</v>
      </c>
      <c r="G19" s="234"/>
      <c r="H19" s="229" t="s">
        <v>552</v>
      </c>
      <c r="I19" s="234">
        <v>0</v>
      </c>
      <c r="J19" s="229" t="s">
        <v>735</v>
      </c>
      <c r="K19" s="235">
        <f t="shared" si="7"/>
        <v>0</v>
      </c>
      <c r="M19" s="234"/>
      <c r="N19" s="228" t="s">
        <v>504</v>
      </c>
      <c r="O19" s="234"/>
      <c r="Q19" s="236">
        <f t="shared" si="4"/>
        <v>0</v>
      </c>
      <c r="R19" s="228" t="s">
        <v>504</v>
      </c>
      <c r="S19" s="236">
        <f t="shared" si="5"/>
        <v>0</v>
      </c>
      <c r="U19" s="235">
        <f t="shared" si="6"/>
        <v>0</v>
      </c>
      <c r="W19" s="237"/>
    </row>
    <row r="20" spans="2:23" x14ac:dyDescent="0.2">
      <c r="B20" s="228">
        <v>15</v>
      </c>
      <c r="C20" s="233" t="s">
        <v>569</v>
      </c>
      <c r="D20" s="228" t="s">
        <v>733</v>
      </c>
      <c r="E20" s="234"/>
      <c r="F20" s="228" t="s">
        <v>736</v>
      </c>
      <c r="G20" s="234"/>
      <c r="H20" s="229" t="s">
        <v>552</v>
      </c>
      <c r="I20" s="234">
        <v>0</v>
      </c>
      <c r="J20" s="229" t="s">
        <v>556</v>
      </c>
      <c r="K20" s="238">
        <f t="shared" si="7"/>
        <v>0</v>
      </c>
      <c r="M20" s="234"/>
      <c r="N20" s="228" t="s">
        <v>504</v>
      </c>
      <c r="O20" s="234"/>
      <c r="Q20" s="236">
        <f t="shared" si="4"/>
        <v>0</v>
      </c>
      <c r="R20" s="228" t="s">
        <v>504</v>
      </c>
      <c r="S20" s="236">
        <f t="shared" si="5"/>
        <v>0</v>
      </c>
      <c r="U20" s="235">
        <f t="shared" si="6"/>
        <v>0</v>
      </c>
      <c r="W20" s="237"/>
    </row>
    <row r="21" spans="2:23" x14ac:dyDescent="0.2">
      <c r="B21" s="228">
        <v>16</v>
      </c>
      <c r="C21" s="233" t="s">
        <v>570</v>
      </c>
      <c r="D21" s="228" t="s">
        <v>550</v>
      </c>
      <c r="E21" s="234"/>
      <c r="F21" s="228" t="s">
        <v>738</v>
      </c>
      <c r="G21" s="234"/>
      <c r="H21" s="229" t="s">
        <v>552</v>
      </c>
      <c r="I21" s="234">
        <v>0</v>
      </c>
      <c r="J21" s="229" t="s">
        <v>735</v>
      </c>
      <c r="K21" s="235">
        <f t="shared" si="7"/>
        <v>0</v>
      </c>
      <c r="M21" s="234"/>
      <c r="N21" s="228" t="s">
        <v>736</v>
      </c>
      <c r="O21" s="234"/>
      <c r="Q21" s="236">
        <f t="shared" si="4"/>
        <v>0</v>
      </c>
      <c r="R21" s="228" t="s">
        <v>504</v>
      </c>
      <c r="S21" s="236">
        <f t="shared" si="5"/>
        <v>0</v>
      </c>
      <c r="U21" s="235">
        <f t="shared" si="6"/>
        <v>0</v>
      </c>
      <c r="W21" s="237"/>
    </row>
    <row r="22" spans="2:23" x14ac:dyDescent="0.2">
      <c r="B22" s="228">
        <v>17</v>
      </c>
      <c r="C22" s="233" t="s">
        <v>571</v>
      </c>
      <c r="D22" s="228" t="s">
        <v>550</v>
      </c>
      <c r="E22" s="234"/>
      <c r="F22" s="228" t="s">
        <v>504</v>
      </c>
      <c r="G22" s="234"/>
      <c r="H22" s="229" t="s">
        <v>552</v>
      </c>
      <c r="I22" s="234">
        <v>0</v>
      </c>
      <c r="J22" s="229" t="s">
        <v>556</v>
      </c>
      <c r="K22" s="235">
        <f t="shared" si="7"/>
        <v>0</v>
      </c>
      <c r="M22" s="234"/>
      <c r="N22" s="228" t="s">
        <v>736</v>
      </c>
      <c r="O22" s="234"/>
      <c r="Q22" s="236">
        <f t="shared" si="4"/>
        <v>0</v>
      </c>
      <c r="R22" s="228" t="s">
        <v>504</v>
      </c>
      <c r="S22" s="236">
        <f t="shared" si="5"/>
        <v>0</v>
      </c>
      <c r="U22" s="235">
        <f t="shared" si="6"/>
        <v>0</v>
      </c>
      <c r="W22" s="237"/>
    </row>
    <row r="23" spans="2:23" x14ac:dyDescent="0.2">
      <c r="B23" s="228">
        <v>18</v>
      </c>
      <c r="C23" s="233" t="s">
        <v>536</v>
      </c>
      <c r="D23" s="228" t="s">
        <v>733</v>
      </c>
      <c r="E23" s="234"/>
      <c r="F23" s="228" t="s">
        <v>736</v>
      </c>
      <c r="G23" s="234"/>
      <c r="H23" s="229" t="s">
        <v>734</v>
      </c>
      <c r="I23" s="234">
        <v>0</v>
      </c>
      <c r="J23" s="229" t="s">
        <v>735</v>
      </c>
      <c r="K23" s="235">
        <f t="shared" si="7"/>
        <v>0</v>
      </c>
      <c r="M23" s="234"/>
      <c r="N23" s="228" t="s">
        <v>738</v>
      </c>
      <c r="O23" s="234"/>
      <c r="Q23" s="236">
        <f t="shared" si="4"/>
        <v>0</v>
      </c>
      <c r="R23" s="228" t="s">
        <v>504</v>
      </c>
      <c r="S23" s="236">
        <f t="shared" si="5"/>
        <v>0</v>
      </c>
      <c r="U23" s="235">
        <f t="shared" si="6"/>
        <v>0</v>
      </c>
      <c r="W23" s="237"/>
    </row>
    <row r="24" spans="2:23" x14ac:dyDescent="0.2">
      <c r="B24" s="228">
        <v>19</v>
      </c>
      <c r="C24" s="233" t="s">
        <v>572</v>
      </c>
      <c r="D24" s="228" t="s">
        <v>733</v>
      </c>
      <c r="E24" s="234"/>
      <c r="F24" s="228" t="s">
        <v>736</v>
      </c>
      <c r="G24" s="234"/>
      <c r="H24" s="229" t="s">
        <v>734</v>
      </c>
      <c r="I24" s="234">
        <v>0</v>
      </c>
      <c r="J24" s="229" t="s">
        <v>556</v>
      </c>
      <c r="K24" s="235">
        <f t="shared" si="7"/>
        <v>0</v>
      </c>
      <c r="M24" s="234"/>
      <c r="N24" s="228" t="s">
        <v>736</v>
      </c>
      <c r="O24" s="234"/>
      <c r="Q24" s="236">
        <f t="shared" si="4"/>
        <v>0</v>
      </c>
      <c r="R24" s="228" t="s">
        <v>504</v>
      </c>
      <c r="S24" s="236">
        <f t="shared" si="5"/>
        <v>0</v>
      </c>
      <c r="U24" s="235">
        <f t="shared" si="6"/>
        <v>0</v>
      </c>
      <c r="W24" s="237"/>
    </row>
    <row r="25" spans="2:23" x14ac:dyDescent="0.2">
      <c r="B25" s="228">
        <v>20</v>
      </c>
      <c r="C25" s="233" t="s">
        <v>573</v>
      </c>
      <c r="D25" s="228" t="s">
        <v>550</v>
      </c>
      <c r="E25" s="234"/>
      <c r="F25" s="228" t="s">
        <v>736</v>
      </c>
      <c r="G25" s="234"/>
      <c r="H25" s="229" t="s">
        <v>552</v>
      </c>
      <c r="I25" s="234">
        <v>0</v>
      </c>
      <c r="J25" s="229" t="s">
        <v>556</v>
      </c>
      <c r="K25" s="235">
        <f t="shared" si="7"/>
        <v>0</v>
      </c>
      <c r="M25" s="234"/>
      <c r="N25" s="228" t="s">
        <v>504</v>
      </c>
      <c r="O25" s="234"/>
      <c r="Q25" s="236">
        <f t="shared" si="4"/>
        <v>0</v>
      </c>
      <c r="R25" s="228" t="s">
        <v>736</v>
      </c>
      <c r="S25" s="236">
        <f t="shared" si="5"/>
        <v>0</v>
      </c>
      <c r="U25" s="235">
        <f t="shared" si="6"/>
        <v>0</v>
      </c>
      <c r="W25" s="237"/>
    </row>
    <row r="26" spans="2:23" x14ac:dyDescent="0.2">
      <c r="B26" s="228">
        <v>21</v>
      </c>
      <c r="C26" s="233" t="s">
        <v>744</v>
      </c>
      <c r="D26" s="228" t="s">
        <v>550</v>
      </c>
      <c r="E26" s="239"/>
      <c r="F26" s="228" t="s">
        <v>504</v>
      </c>
      <c r="G26" s="239"/>
      <c r="H26" s="229" t="s">
        <v>552</v>
      </c>
      <c r="I26" s="239"/>
      <c r="J26" s="229" t="s">
        <v>556</v>
      </c>
      <c r="K26" s="233">
        <v>1</v>
      </c>
      <c r="M26" s="235"/>
      <c r="N26" s="228" t="s">
        <v>504</v>
      </c>
      <c r="O26" s="235"/>
      <c r="Q26" s="235"/>
      <c r="R26" s="228" t="s">
        <v>738</v>
      </c>
      <c r="S26" s="235"/>
      <c r="U26" s="233">
        <v>1</v>
      </c>
      <c r="W26" s="237"/>
    </row>
    <row r="27" spans="2:23" x14ac:dyDescent="0.2">
      <c r="B27" s="228">
        <v>22</v>
      </c>
      <c r="C27" s="233" t="s">
        <v>745</v>
      </c>
      <c r="D27" s="228" t="s">
        <v>550</v>
      </c>
      <c r="E27" s="239"/>
      <c r="F27" s="228" t="s">
        <v>504</v>
      </c>
      <c r="G27" s="239"/>
      <c r="H27" s="229" t="s">
        <v>746</v>
      </c>
      <c r="I27" s="239"/>
      <c r="J27" s="229" t="s">
        <v>735</v>
      </c>
      <c r="K27" s="233">
        <v>2</v>
      </c>
      <c r="M27" s="235"/>
      <c r="N27" s="228" t="s">
        <v>736</v>
      </c>
      <c r="O27" s="235"/>
      <c r="Q27" s="235"/>
      <c r="R27" s="228" t="s">
        <v>736</v>
      </c>
      <c r="S27" s="235"/>
      <c r="U27" s="233">
        <v>2</v>
      </c>
      <c r="W27" s="237"/>
    </row>
    <row r="28" spans="2:23" x14ac:dyDescent="0.2">
      <c r="B28" s="228">
        <v>23</v>
      </c>
      <c r="C28" s="233" t="s">
        <v>747</v>
      </c>
      <c r="D28" s="228" t="s">
        <v>550</v>
      </c>
      <c r="E28" s="239"/>
      <c r="F28" s="228" t="s">
        <v>504</v>
      </c>
      <c r="G28" s="239"/>
      <c r="H28" s="229" t="s">
        <v>734</v>
      </c>
      <c r="I28" s="239"/>
      <c r="J28" s="229" t="s">
        <v>741</v>
      </c>
      <c r="K28" s="233">
        <v>3</v>
      </c>
      <c r="M28" s="235"/>
      <c r="N28" s="228" t="s">
        <v>504</v>
      </c>
      <c r="O28" s="235"/>
      <c r="Q28" s="235"/>
      <c r="R28" s="228" t="s">
        <v>736</v>
      </c>
      <c r="S28" s="235"/>
      <c r="U28" s="233">
        <v>3</v>
      </c>
      <c r="W28" s="237"/>
    </row>
    <row r="29" spans="2:23" x14ac:dyDescent="0.2">
      <c r="B29" s="228">
        <v>24</v>
      </c>
      <c r="C29" s="233" t="s">
        <v>554</v>
      </c>
      <c r="D29" s="228" t="s">
        <v>733</v>
      </c>
      <c r="E29" s="239"/>
      <c r="F29" s="228" t="s">
        <v>736</v>
      </c>
      <c r="G29" s="239"/>
      <c r="H29" s="229" t="s">
        <v>552</v>
      </c>
      <c r="I29" s="239"/>
      <c r="J29" s="229" t="s">
        <v>556</v>
      </c>
      <c r="K29" s="233">
        <v>4</v>
      </c>
      <c r="M29" s="235"/>
      <c r="N29" s="228" t="s">
        <v>736</v>
      </c>
      <c r="O29" s="235"/>
      <c r="Q29" s="235"/>
      <c r="R29" s="228" t="s">
        <v>504</v>
      </c>
      <c r="S29" s="235"/>
      <c r="U29" s="233">
        <v>4</v>
      </c>
      <c r="W29" s="237"/>
    </row>
    <row r="30" spans="2:23" x14ac:dyDescent="0.2">
      <c r="B30" s="228">
        <v>25</v>
      </c>
      <c r="C30" s="233" t="s">
        <v>555</v>
      </c>
      <c r="D30" s="228" t="s">
        <v>550</v>
      </c>
      <c r="E30" s="239"/>
      <c r="F30" s="228" t="s">
        <v>504</v>
      </c>
      <c r="G30" s="239"/>
      <c r="H30" s="229" t="s">
        <v>734</v>
      </c>
      <c r="I30" s="239"/>
      <c r="J30" s="229" t="s">
        <v>735</v>
      </c>
      <c r="K30" s="233">
        <v>4</v>
      </c>
      <c r="M30" s="235"/>
      <c r="N30" s="228" t="s">
        <v>504</v>
      </c>
      <c r="O30" s="235"/>
      <c r="Q30" s="235"/>
      <c r="R30" s="228" t="s">
        <v>504</v>
      </c>
      <c r="S30" s="235"/>
      <c r="U30" s="233">
        <v>3</v>
      </c>
      <c r="W30" s="237"/>
    </row>
    <row r="31" spans="2:23" x14ac:dyDescent="0.2">
      <c r="B31" s="228">
        <v>26</v>
      </c>
      <c r="C31" s="233" t="s">
        <v>748</v>
      </c>
      <c r="D31" s="228" t="s">
        <v>550</v>
      </c>
      <c r="E31" s="239"/>
      <c r="F31" s="228" t="s">
        <v>504</v>
      </c>
      <c r="G31" s="239"/>
      <c r="H31" s="229" t="s">
        <v>734</v>
      </c>
      <c r="I31" s="239"/>
      <c r="J31" s="229" t="s">
        <v>735</v>
      </c>
      <c r="K31" s="233">
        <v>5</v>
      </c>
      <c r="M31" s="235"/>
      <c r="N31" s="228" t="s">
        <v>504</v>
      </c>
      <c r="O31" s="235"/>
      <c r="Q31" s="235"/>
      <c r="R31" s="228" t="s">
        <v>736</v>
      </c>
      <c r="S31" s="235"/>
      <c r="U31" s="233">
        <v>5</v>
      </c>
      <c r="W31" s="237"/>
    </row>
    <row r="32" spans="2:23" x14ac:dyDescent="0.2">
      <c r="B32" s="228">
        <v>27</v>
      </c>
      <c r="C32" s="233" t="s">
        <v>517</v>
      </c>
      <c r="D32" s="228" t="s">
        <v>550</v>
      </c>
      <c r="E32" s="239"/>
      <c r="F32" s="228" t="s">
        <v>749</v>
      </c>
      <c r="G32" s="239"/>
      <c r="H32" s="229" t="s">
        <v>734</v>
      </c>
      <c r="I32" s="239"/>
      <c r="J32" s="229" t="s">
        <v>735</v>
      </c>
      <c r="K32" s="233">
        <v>0</v>
      </c>
      <c r="M32" s="235"/>
      <c r="N32" s="228" t="s">
        <v>736</v>
      </c>
      <c r="O32" s="235"/>
      <c r="Q32" s="235"/>
      <c r="R32" s="228" t="s">
        <v>504</v>
      </c>
      <c r="S32" s="235"/>
      <c r="U32" s="233">
        <v>0</v>
      </c>
      <c r="W32" s="237" t="s">
        <v>681</v>
      </c>
    </row>
    <row r="33" spans="2:23" x14ac:dyDescent="0.2">
      <c r="B33" s="228">
        <v>28</v>
      </c>
      <c r="C33" s="233" t="s">
        <v>551</v>
      </c>
      <c r="D33" s="228" t="s">
        <v>550</v>
      </c>
      <c r="E33" s="239"/>
      <c r="F33" s="228" t="s">
        <v>736</v>
      </c>
      <c r="G33" s="239"/>
      <c r="H33" s="229" t="s">
        <v>552</v>
      </c>
      <c r="I33" s="239"/>
      <c r="J33" s="229" t="s">
        <v>750</v>
      </c>
      <c r="K33" s="233"/>
      <c r="M33" s="235"/>
      <c r="N33" s="228" t="s">
        <v>504</v>
      </c>
      <c r="O33" s="235"/>
      <c r="Q33" s="235"/>
      <c r="R33" s="228" t="s">
        <v>504</v>
      </c>
      <c r="S33" s="235"/>
      <c r="U33" s="233"/>
      <c r="W33" s="237"/>
    </row>
    <row r="34" spans="2:23" x14ac:dyDescent="0.2">
      <c r="B34" s="228">
        <v>29</v>
      </c>
      <c r="C34" s="233" t="s">
        <v>551</v>
      </c>
      <c r="D34" s="228" t="s">
        <v>550</v>
      </c>
      <c r="E34" s="239"/>
      <c r="F34" s="228" t="s">
        <v>736</v>
      </c>
      <c r="G34" s="239"/>
      <c r="H34" s="229" t="s">
        <v>552</v>
      </c>
      <c r="I34" s="239"/>
      <c r="J34" s="229" t="s">
        <v>735</v>
      </c>
      <c r="K34" s="233"/>
      <c r="M34" s="235"/>
      <c r="N34" s="228" t="s">
        <v>749</v>
      </c>
      <c r="O34" s="235"/>
      <c r="Q34" s="235"/>
      <c r="R34" s="228" t="s">
        <v>504</v>
      </c>
      <c r="S34" s="235"/>
      <c r="U34" s="233"/>
      <c r="W34" s="237"/>
    </row>
    <row r="35" spans="2:23" x14ac:dyDescent="0.2">
      <c r="B35" s="228">
        <v>30</v>
      </c>
      <c r="C35" s="233" t="s">
        <v>551</v>
      </c>
      <c r="D35" s="228" t="s">
        <v>733</v>
      </c>
      <c r="E35" s="239"/>
      <c r="F35" s="228" t="s">
        <v>504</v>
      </c>
      <c r="G35" s="239"/>
      <c r="H35" s="229" t="s">
        <v>552</v>
      </c>
      <c r="I35" s="239"/>
      <c r="J35" s="229" t="s">
        <v>556</v>
      </c>
      <c r="K35" s="233"/>
      <c r="M35" s="235"/>
      <c r="N35" s="228" t="s">
        <v>736</v>
      </c>
      <c r="O35" s="235"/>
      <c r="Q35" s="235"/>
      <c r="R35" s="228" t="s">
        <v>504</v>
      </c>
      <c r="S35" s="235"/>
      <c r="U35" s="233"/>
      <c r="W35" s="237"/>
    </row>
    <row r="36" spans="2:23" x14ac:dyDescent="0.2">
      <c r="C36" s="240"/>
    </row>
    <row r="37" spans="2:23" x14ac:dyDescent="0.2">
      <c r="C37" s="229" t="s">
        <v>682</v>
      </c>
    </row>
    <row r="38" spans="2:23" x14ac:dyDescent="0.2">
      <c r="C38" s="229" t="s">
        <v>683</v>
      </c>
    </row>
    <row r="39" spans="2:23" x14ac:dyDescent="0.2">
      <c r="C39" s="229" t="s">
        <v>684</v>
      </c>
    </row>
    <row r="40" spans="2:23" x14ac:dyDescent="0.2">
      <c r="C40" s="229" t="s">
        <v>685</v>
      </c>
    </row>
    <row r="41" spans="2:23" x14ac:dyDescent="0.2">
      <c r="C41" s="230" t="s">
        <v>751</v>
      </c>
    </row>
    <row r="42" spans="2:23" x14ac:dyDescent="0.2">
      <c r="C42" s="230" t="s">
        <v>686</v>
      </c>
    </row>
  </sheetData>
  <sheetProtection sheet="1" insertRows="0" deleteRows="0"/>
  <mergeCells count="4">
    <mergeCell ref="E4:K4"/>
    <mergeCell ref="M4:O4"/>
    <mergeCell ref="Q4:U4"/>
    <mergeCell ref="W4:W5"/>
  </mergeCells>
  <phoneticPr fontId="7"/>
  <pageMargins left="0.15748031496062992" right="0.15748031496062992" top="0.55118110236220474" bottom="0.35433070866141736" header="0.31496062992125984" footer="0.31496062992125984"/>
  <pageSetup paperSize="8" scale="8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18</vt:i4>
      </vt:variant>
    </vt:vector>
  </HeadingPairs>
  <TitlesOfParts>
    <vt:vector size="29" baseType="lpstr">
      <vt:lpstr>運営状況点検書</vt:lpstr>
      <vt:lpstr>勤務形態一覧表（1枚版）</vt:lpstr>
      <vt:lpstr>勤務形態一覧表（100名）</vt:lpstr>
      <vt:lpstr>シフト記号表（勤務時間帯）</vt:lpstr>
      <vt:lpstr>利用者数一覧表</vt:lpstr>
      <vt:lpstr>看護職員人欠確認表</vt:lpstr>
      <vt:lpstr>介護職員人欠確認表</vt:lpstr>
      <vt:lpstr>【記載例】勤務形態一覧表</vt:lpstr>
      <vt:lpstr>【記載例】シフト記号表（勤務時間帯）</vt:lpstr>
      <vt:lpstr>【参考】勤務形態一覧表記入方法</vt:lpstr>
      <vt:lpstr>プルダウン・リスト</vt:lpstr>
      <vt:lpstr>'【記載例】シフト記号表（勤務時間帯）'!【記載例】シフト記号</vt:lpstr>
      <vt:lpstr>'シフト記号表（勤務時間帯）'!【記載例】シフト記号</vt:lpstr>
      <vt:lpstr>【記載例】勤務形態一覧表!Print_Area</vt:lpstr>
      <vt:lpstr>【参考】勤務形態一覧表記入方法!Print_Area</vt:lpstr>
      <vt:lpstr>運営状況点検書!Print_Area</vt:lpstr>
      <vt:lpstr>介護職員人欠確認表!Print_Area</vt:lpstr>
      <vt:lpstr>'勤務形態一覧表（100名）'!Print_Area</vt:lpstr>
      <vt:lpstr>'勤務形態一覧表（1枚版）'!Print_Area</vt:lpstr>
      <vt:lpstr>利用者数一覧表!Print_Area</vt:lpstr>
      <vt:lpstr>'勤務形態一覧表（100名）'!Print_Titles</vt:lpstr>
      <vt:lpstr>'勤務形態一覧表（1枚版）'!Print_Titles</vt:lpstr>
      <vt:lpstr>シフト記号表</vt:lpstr>
      <vt:lpstr>介護職員</vt:lpstr>
      <vt:lpstr>看護職員</vt:lpstr>
      <vt:lpstr>管理者</vt:lpstr>
      <vt:lpstr>機能訓練指導員</vt:lpstr>
      <vt:lpstr>職種</vt:lpstr>
      <vt:lpstr>生活相談員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91111</dc:creator>
  <cp:lastModifiedBy>91111@local.city.atsugi.kanagawa.jp</cp:lastModifiedBy>
  <cp:lastPrinted>2026-07-10T04:03:44Z</cp:lastPrinted>
  <dcterms:created xsi:type="dcterms:W3CDTF">2008-06-06T11:29:08Z</dcterms:created>
  <dcterms:modified xsi:type="dcterms:W3CDTF">2026-07-29T07:50:22Z</dcterms:modified>
</cp:coreProperties>
</file>