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20" windowWidth="18765" windowHeight="4755" tabRatio="853" activeTab="0"/>
  </bookViews>
  <sheets>
    <sheet name="【過去10年】主要データまとめ" sheetId="1" r:id="rId1"/>
  </sheets>
  <definedNames>
    <definedName name="_xlnm.Print_Area" localSheetId="0">'【過去10年】主要データまとめ'!$A$1:$U$61</definedName>
  </definedNames>
  <calcPr fullCalcOnLoad="1"/>
</workbook>
</file>

<file path=xl/comments1.xml><?xml version="1.0" encoding="utf-8"?>
<comments xmlns="http://schemas.openxmlformats.org/spreadsheetml/2006/main">
  <authors>
    <author>大貫 博之</author>
    <author>川崎 真也</author>
  </authors>
  <commentList>
    <comment ref="J28" authorId="0">
      <text>
        <r>
          <rPr>
            <b/>
            <sz val="9"/>
            <rFont val="ＭＳ Ｐゴシック"/>
            <family val="3"/>
          </rPr>
          <t xml:space="preserve">厚木市みどりのまつり　54，000人
かながわグルメフェスタ　179,000人
いきものがかりライブ　50,000人
Ｈ28合計＝283,000人
</t>
        </r>
      </text>
    </comment>
    <comment ref="J25" authorId="0">
      <text>
        <r>
          <rPr>
            <b/>
            <sz val="9"/>
            <rFont val="ＭＳ Ｐゴシック"/>
            <family val="3"/>
          </rPr>
          <t xml:space="preserve">厚木市みどりのまつり　５０，０００人
かながわグルメフェスタ　１７８，０００人
厚木市６０周年記念事業（７事業）　１２０，０００人
Ｈ27合計＝３４８，０００人
</t>
        </r>
      </text>
    </comment>
    <comment ref="H28" authorId="1">
      <text>
        <r>
          <rPr>
            <b/>
            <sz val="9"/>
            <rFont val="ＭＳ Ｐゴシック"/>
            <family val="3"/>
          </rPr>
          <t>さつきまつりについては、平成28年度からみどりのまつりに統合</t>
        </r>
      </text>
    </comment>
    <comment ref="H26" authorId="1">
      <text>
        <r>
          <rPr>
            <b/>
            <sz val="9"/>
            <rFont val="ＭＳ Ｐゴシック"/>
            <family val="3"/>
          </rPr>
          <t>さつきまつりについては、平成28年度からみどりのまつりに統合</t>
        </r>
      </text>
    </comment>
    <comment ref="J26" authorId="0">
      <text>
        <r>
          <rPr>
            <b/>
            <sz val="9"/>
            <rFont val="ＭＳ Ｐゴシック"/>
            <family val="3"/>
          </rPr>
          <t xml:space="preserve">厚木市みどりのまつり　54，000人
かながわグルメフェスタ　179,000人
いきものがかりライブ　50,000人
Ｈ28合計＝283,000人
</t>
        </r>
      </text>
    </comment>
    <comment ref="H27" authorId="1">
      <text>
        <r>
          <rPr>
            <b/>
            <sz val="9"/>
            <rFont val="ＭＳ Ｐゴシック"/>
            <family val="3"/>
          </rPr>
          <t>さつきまつりについては、平成28年度からみどりのまつりに統合</t>
        </r>
      </text>
    </comment>
    <comment ref="J27" authorId="0">
      <text>
        <r>
          <rPr>
            <b/>
            <sz val="9"/>
            <rFont val="ＭＳ Ｐゴシック"/>
            <family val="3"/>
          </rPr>
          <t xml:space="preserve">厚木市みどりのまつり　54，000人
かながわグルメフェスタ　179,000人
いきものがかりライブ　50,000人
Ｈ28合計＝283,000人
</t>
        </r>
      </text>
    </comment>
    <comment ref="H29" authorId="1">
      <text>
        <r>
          <rPr>
            <b/>
            <sz val="9"/>
            <rFont val="ＭＳ Ｐゴシック"/>
            <family val="3"/>
          </rPr>
          <t>さつきまつりについては、平成28年度からみどりのまつりに統合</t>
        </r>
      </text>
    </comment>
    <comment ref="J29" authorId="0">
      <text>
        <r>
          <rPr>
            <b/>
            <sz val="9"/>
            <rFont val="ＭＳ Ｐゴシック"/>
            <family val="3"/>
          </rPr>
          <t xml:space="preserve">厚木市みどりのまつり　60,000人
かながわグルメフェスタ　187,000人
ジャズナイト　18,000人
Ｒ元合計＝265,000人
</t>
        </r>
      </text>
    </comment>
  </commentList>
</comments>
</file>

<file path=xl/sharedStrings.xml><?xml version="1.0" encoding="utf-8"?>
<sst xmlns="http://schemas.openxmlformats.org/spreadsheetml/2006/main" count="177" uniqueCount="65">
  <si>
    <t>前年度比</t>
  </si>
  <si>
    <t>合計</t>
  </si>
  <si>
    <t>飯山</t>
  </si>
  <si>
    <t>七沢</t>
  </si>
  <si>
    <t>相模川</t>
  </si>
  <si>
    <t>鮎まつり</t>
  </si>
  <si>
    <t>飯山桜まつり</t>
  </si>
  <si>
    <t>入込客数</t>
  </si>
  <si>
    <t>入込客数</t>
  </si>
  <si>
    <t>さつきまつり・小江戸</t>
  </si>
  <si>
    <t>その他イベント</t>
  </si>
  <si>
    <t>七沢</t>
  </si>
  <si>
    <t>人数</t>
  </si>
  <si>
    <t>延観光客数</t>
  </si>
  <si>
    <t>宿泊客</t>
  </si>
  <si>
    <t>宿泊合計</t>
  </si>
  <si>
    <t>日帰り客</t>
  </si>
  <si>
    <t>延観光客数、観光客消費額</t>
  </si>
  <si>
    <t>主要観光地（定点調査）</t>
  </si>
  <si>
    <t>ホテル</t>
  </si>
  <si>
    <r>
      <t>主要観光行事</t>
    </r>
    <r>
      <rPr>
        <b/>
        <sz val="12"/>
        <rFont val="Century"/>
        <family val="1"/>
      </rPr>
      <t>(</t>
    </r>
    <r>
      <rPr>
        <b/>
        <sz val="12"/>
        <rFont val="ＭＳ ゴシック"/>
        <family val="3"/>
      </rPr>
      <t>主催者発表）</t>
    </r>
  </si>
  <si>
    <t>宿泊費</t>
  </si>
  <si>
    <t>飲食費</t>
  </si>
  <si>
    <t>その他消費額</t>
  </si>
  <si>
    <t>消費額（千円）</t>
  </si>
  <si>
    <t>消費額合計</t>
  </si>
  <si>
    <r>
      <t>平成</t>
    </r>
    <r>
      <rPr>
        <sz val="11"/>
        <rFont val="Verdana"/>
        <family val="2"/>
      </rPr>
      <t>23</t>
    </r>
    <r>
      <rPr>
        <sz val="11"/>
        <rFont val="ＭＳ ゴシック"/>
        <family val="3"/>
      </rPr>
      <t>年</t>
    </r>
  </si>
  <si>
    <r>
      <t>平成</t>
    </r>
    <r>
      <rPr>
        <sz val="11"/>
        <rFont val="Verdana"/>
        <family val="2"/>
      </rPr>
      <t>24</t>
    </r>
    <r>
      <rPr>
        <sz val="11"/>
        <rFont val="ＭＳ ゴシック"/>
        <family val="3"/>
      </rPr>
      <t>年</t>
    </r>
  </si>
  <si>
    <t>その他内訳：フードバトル（130000）、緑のまつり（48000）</t>
  </si>
  <si>
    <r>
      <t>平成</t>
    </r>
    <r>
      <rPr>
        <sz val="11"/>
        <rFont val="Verdana"/>
        <family val="2"/>
      </rPr>
      <t>25年</t>
    </r>
  </si>
  <si>
    <t>その他内訳：フードバトル（160000）、緑のまつり（32000）、全国朝市サミット（55000）</t>
  </si>
  <si>
    <t>広沢寺・森林公園</t>
  </si>
  <si>
    <r>
      <t>平成</t>
    </r>
    <r>
      <rPr>
        <sz val="11"/>
        <rFont val="Verdana"/>
        <family val="2"/>
      </rPr>
      <t>26</t>
    </r>
    <r>
      <rPr>
        <sz val="11"/>
        <rFont val="ＭＳ Ｐゴシック"/>
        <family val="3"/>
      </rPr>
      <t>年</t>
    </r>
  </si>
  <si>
    <t>その他内訳：フードバトル（175000）、緑のまつり（49000）、えこまるマーケット（10000）</t>
  </si>
  <si>
    <r>
      <t>平成</t>
    </r>
    <r>
      <rPr>
        <sz val="11"/>
        <rFont val="Verdana"/>
        <family val="2"/>
      </rPr>
      <t>27</t>
    </r>
    <r>
      <rPr>
        <sz val="11"/>
        <rFont val="ＭＳ Ｐゴシック"/>
        <family val="3"/>
      </rPr>
      <t>年</t>
    </r>
  </si>
  <si>
    <r>
      <t>平成</t>
    </r>
    <r>
      <rPr>
        <sz val="11"/>
        <rFont val="Verdana"/>
        <family val="2"/>
      </rPr>
      <t>28</t>
    </r>
    <r>
      <rPr>
        <sz val="11"/>
        <rFont val="ＭＳ Ｐゴシック"/>
        <family val="3"/>
      </rPr>
      <t>年</t>
    </r>
  </si>
  <si>
    <t>その他内訳：厚木市みどりのまつり　54，000 かながわグルメフェスタ　179,000 いきものがかりライブ　50,000 Ｈ28合計＝283,000</t>
  </si>
  <si>
    <t>その他内訳：厚木市みどりのまつり　50,000/かながわグルメフェスタ　178,000/厚木市６０周年記念事業（７事業）　120,000/Ｈ27合計＝348,000人</t>
  </si>
  <si>
    <r>
      <t>平成</t>
    </r>
    <r>
      <rPr>
        <sz val="11"/>
        <rFont val="Verdana"/>
        <family val="2"/>
      </rPr>
      <t>29</t>
    </r>
    <r>
      <rPr>
        <sz val="11"/>
        <rFont val="ＭＳ Ｐゴシック"/>
        <family val="3"/>
      </rPr>
      <t>年</t>
    </r>
  </si>
  <si>
    <r>
      <t>平成</t>
    </r>
    <r>
      <rPr>
        <sz val="11"/>
        <rFont val="Verdana"/>
        <family val="2"/>
      </rPr>
      <t>30</t>
    </r>
    <r>
      <rPr>
        <sz val="11"/>
        <rFont val="ＭＳ ゴシック"/>
        <family val="3"/>
      </rPr>
      <t>年</t>
    </r>
  </si>
  <si>
    <r>
      <t>平成</t>
    </r>
    <r>
      <rPr>
        <sz val="11"/>
        <rFont val="Verdana"/>
        <family val="2"/>
      </rPr>
      <t>30</t>
    </r>
    <r>
      <rPr>
        <sz val="11"/>
        <rFont val="ＭＳ Ｐゴシック"/>
        <family val="3"/>
      </rPr>
      <t>年</t>
    </r>
  </si>
  <si>
    <t>-</t>
  </si>
  <si>
    <t>その他内訳：厚木市みどりのまつり　28,500 かながわグルメフェスタ　185,000　あつぎジャズナイト17,500　Ｈ30合計＝231,000</t>
  </si>
  <si>
    <t>その他内訳：厚木市みどりのまつり　32,500 かながわグルメフェスタ　179,000　あつぎジャズナイト18,500　Ｈ29合計＝230,000</t>
  </si>
  <si>
    <t>令和元年</t>
  </si>
  <si>
    <t>その他内訳：厚木市みどりのまつり　60,000 かながわグルメフェスタ　187,000　あつぎジャズナイト18,000　R01合計＝265,000</t>
  </si>
  <si>
    <t>令和２年</t>
  </si>
  <si>
    <t>令和２年</t>
  </si>
  <si>
    <t>あつぎ郷土博物館</t>
  </si>
  <si>
    <t>主要観光施設（利用者数調査）</t>
  </si>
  <si>
    <r>
      <t xml:space="preserve">大道芸
</t>
    </r>
    <r>
      <rPr>
        <sz val="8"/>
        <rFont val="ＭＳ ゴシック"/>
        <family val="3"/>
      </rPr>
      <t>（</t>
    </r>
    <r>
      <rPr>
        <sz val="8"/>
        <rFont val="Century"/>
        <family val="1"/>
      </rPr>
      <t>H19</t>
    </r>
    <r>
      <rPr>
        <sz val="8"/>
        <rFont val="ＭＳ ゴシック"/>
        <family val="3"/>
      </rPr>
      <t>以前は商観まつり）</t>
    </r>
  </si>
  <si>
    <t>東丹沢グリーンパーク</t>
  </si>
  <si>
    <r>
      <t>平成</t>
    </r>
    <r>
      <rPr>
        <sz val="11"/>
        <rFont val="Verdana"/>
        <family val="2"/>
      </rPr>
      <t>23年</t>
    </r>
  </si>
  <si>
    <r>
      <t>平成</t>
    </r>
    <r>
      <rPr>
        <sz val="11"/>
        <rFont val="Verdana"/>
        <family val="2"/>
      </rPr>
      <t>24年</t>
    </r>
  </si>
  <si>
    <r>
      <t>平成</t>
    </r>
    <r>
      <rPr>
        <sz val="11"/>
        <rFont val="Verdana"/>
        <family val="2"/>
      </rPr>
      <t>26年</t>
    </r>
  </si>
  <si>
    <r>
      <t>平成</t>
    </r>
    <r>
      <rPr>
        <sz val="11"/>
        <rFont val="Verdana"/>
        <family val="2"/>
      </rPr>
      <t>27年</t>
    </r>
  </si>
  <si>
    <t>※令和２年から郷土博物館に変更した。</t>
  </si>
  <si>
    <t>令和３年</t>
  </si>
  <si>
    <t>令和３年</t>
  </si>
  <si>
    <t xml:space="preserve">       入込観光客調査（平成23年～令和３年）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</si>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</sst>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0;&quot;△ &quot;0.00"/>
    <numFmt numFmtId="178" formatCode="#,##0.00_ ;[Red]\-#,##0.00\ "/>
    <numFmt numFmtId="179" formatCode="#,##0_ "/>
    <numFmt numFmtId="180" formatCode="#,##0_);[Red]\(#,##0\)"/>
    <numFmt numFmtId="181" formatCode="#,##0_ ;[Red]\-#,##0\ "/>
    <numFmt numFmtId="182" formatCode="0_ "/>
    <numFmt numFmtId="183" formatCode="0_ ;[Red]\-0\ "/>
    <numFmt numFmtId="184" formatCode="#,##0;&quot;△ &quot;#,##0"/>
    <numFmt numFmtId="185" formatCode="0_);[Red]\(0\)"/>
    <numFmt numFmtId="186" formatCode="#,##0.000"/>
    <numFmt numFmtId="187" formatCode="#,##0.0"/>
    <numFmt numFmtId="188" formatCode="#,##0_);\(#,##0\)"/>
    <numFmt numFmtId="189" formatCode="#,##0.00_ "/>
    <numFmt numFmtId="190" formatCode="0.0000000000"/>
    <numFmt numFmtId="191" formatCode="0.00000000000"/>
    <numFmt numFmtId="192" formatCode="0.000000000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0.000000000000"/>
    <numFmt numFmtId="200" formatCode="0.0000000000000"/>
    <numFmt numFmtId="201" formatCode="0.00000000000000"/>
    <numFmt numFmtId="202" formatCode="0.000000000000000"/>
    <numFmt numFmtId="203" formatCode="0.0000000000000000"/>
  </numFmts>
  <fonts count="60">
    <font>
      <sz val="11"/>
      <name val="ＭＳ Ｐゴシック"/>
      <family val="3"/>
    </font>
    <font>
      <sz val="6"/>
      <name val="ＭＳ Ｐゴシック"/>
      <family val="3"/>
    </font>
    <font>
      <b/>
      <sz val="22"/>
      <name val="ＭＳ Ｐゴシック"/>
      <family val="3"/>
    </font>
    <font>
      <sz val="22"/>
      <name val="ＭＳ Ｐゴシック"/>
      <family val="3"/>
    </font>
    <font>
      <sz val="6"/>
      <name val="ＭＳ Ｐ明朝"/>
      <family val="1"/>
    </font>
    <font>
      <b/>
      <sz val="12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Century"/>
      <family val="1"/>
    </font>
    <font>
      <sz val="11"/>
      <name val="Century"/>
      <family val="1"/>
    </font>
    <font>
      <sz val="12"/>
      <name val="Century"/>
      <family val="1"/>
    </font>
    <font>
      <sz val="11"/>
      <name val="Verdana"/>
      <family val="2"/>
    </font>
    <font>
      <b/>
      <sz val="11"/>
      <name val="Verdana"/>
      <family val="2"/>
    </font>
    <font>
      <sz val="10"/>
      <name val="ＭＳ ゴシック"/>
      <family val="3"/>
    </font>
    <font>
      <sz val="10"/>
      <name val="Century"/>
      <family val="1"/>
    </font>
    <font>
      <b/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2"/>
      <name val="ＭＳ Ｐ明朝"/>
      <family val="1"/>
    </font>
    <font>
      <sz val="8"/>
      <name val="ＭＳ ゴシック"/>
      <family val="3"/>
    </font>
    <font>
      <sz val="8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 diagonalDown="1">
      <left style="medium"/>
      <right style="thin"/>
      <top style="medium"/>
      <bottom style="thin"/>
      <diagonal style="thin"/>
    </border>
    <border diagonalDown="1">
      <left style="medium"/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180" fontId="11" fillId="0" borderId="10" xfId="0" applyNumberFormat="1" applyFont="1" applyBorder="1" applyAlignment="1">
      <alignment horizontal="right" vertical="center" shrinkToFi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4" fontId="12" fillId="33" borderId="11" xfId="0" applyNumberFormat="1" applyFont="1" applyFill="1" applyBorder="1" applyAlignment="1">
      <alignment horizontal="right" vertical="center" shrinkToFit="1"/>
    </xf>
    <xf numFmtId="4" fontId="11" fillId="33" borderId="10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 horizontal="right" vertical="center"/>
    </xf>
    <xf numFmtId="180" fontId="11" fillId="0" borderId="10" xfId="0" applyNumberFormat="1" applyFont="1" applyBorder="1" applyAlignment="1">
      <alignment horizontal="right" shrinkToFit="1"/>
    </xf>
    <xf numFmtId="180" fontId="11" fillId="0" borderId="10" xfId="0" applyNumberFormat="1" applyFont="1" applyFill="1" applyBorder="1" applyAlignment="1">
      <alignment horizontal="right" vertical="center" shrinkToFit="1"/>
    </xf>
    <xf numFmtId="0" fontId="11" fillId="0" borderId="0" xfId="0" applyFont="1" applyFill="1" applyAlignment="1">
      <alignment horizontal="right" vertical="center"/>
    </xf>
    <xf numFmtId="180" fontId="11" fillId="0" borderId="10" xfId="0" applyNumberFormat="1" applyFont="1" applyBorder="1" applyAlignment="1">
      <alignment horizontal="right" vertical="center"/>
    </xf>
    <xf numFmtId="180" fontId="11" fillId="0" borderId="10" xfId="0" applyNumberFormat="1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center" vertical="center" shrinkToFit="1"/>
    </xf>
    <xf numFmtId="180" fontId="12" fillId="0" borderId="10" xfId="0" applyNumberFormat="1" applyFont="1" applyBorder="1" applyAlignment="1">
      <alignment horizontal="right" shrinkToFit="1"/>
    </xf>
    <xf numFmtId="4" fontId="11" fillId="33" borderId="1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 shrinkToFit="1"/>
    </xf>
    <xf numFmtId="0" fontId="9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11" fillId="0" borderId="0" xfId="0" applyFont="1" applyAlignment="1">
      <alignment horizontal="right" vertical="center" shrinkToFit="1"/>
    </xf>
    <xf numFmtId="180" fontId="12" fillId="34" borderId="10" xfId="0" applyNumberFormat="1" applyFont="1" applyFill="1" applyBorder="1" applyAlignment="1">
      <alignment horizontal="right" vertical="center" shrinkToFit="1"/>
    </xf>
    <xf numFmtId="4" fontId="12" fillId="33" borderId="10" xfId="0" applyNumberFormat="1" applyFont="1" applyFill="1" applyBorder="1" applyAlignment="1">
      <alignment horizontal="right" vertical="center" shrinkToFit="1"/>
    </xf>
    <xf numFmtId="180" fontId="12" fillId="0" borderId="10" xfId="0" applyNumberFormat="1" applyFont="1" applyBorder="1" applyAlignment="1">
      <alignment horizontal="right" vertical="center"/>
    </xf>
    <xf numFmtId="0" fontId="5" fillId="34" borderId="10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6" fillId="0" borderId="12" xfId="0" applyFont="1" applyFill="1" applyBorder="1" applyAlignment="1">
      <alignment shrinkToFit="1"/>
    </xf>
    <xf numFmtId="179" fontId="11" fillId="0" borderId="10" xfId="0" applyNumberFormat="1" applyFont="1" applyBorder="1" applyAlignment="1">
      <alignment vertical="center"/>
    </xf>
    <xf numFmtId="181" fontId="11" fillId="0" borderId="1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4" fontId="11" fillId="33" borderId="13" xfId="0" applyNumberFormat="1" applyFont="1" applyFill="1" applyBorder="1" applyAlignment="1">
      <alignment horizontal="right" vertical="center" shrinkToFit="1"/>
    </xf>
    <xf numFmtId="4" fontId="12" fillId="33" borderId="14" xfId="0" applyNumberFormat="1" applyFont="1" applyFill="1" applyBorder="1" applyAlignment="1">
      <alignment horizontal="right" vertical="center" shrinkToFit="1"/>
    </xf>
    <xf numFmtId="0" fontId="6" fillId="0" borderId="15" xfId="0" applyFont="1" applyFill="1" applyBorder="1" applyAlignment="1">
      <alignment shrinkToFit="1"/>
    </xf>
    <xf numFmtId="3" fontId="12" fillId="34" borderId="10" xfId="0" applyNumberFormat="1" applyFont="1" applyFill="1" applyBorder="1" applyAlignment="1">
      <alignment horizontal="right" vertical="center" shrinkToFit="1"/>
    </xf>
    <xf numFmtId="180" fontId="11" fillId="0" borderId="13" xfId="0" applyNumberFormat="1" applyFont="1" applyBorder="1" applyAlignment="1">
      <alignment horizontal="right" vertical="center" shrinkToFit="1"/>
    </xf>
    <xf numFmtId="3" fontId="12" fillId="34" borderId="13" xfId="0" applyNumberFormat="1" applyFont="1" applyFill="1" applyBorder="1" applyAlignment="1">
      <alignment horizontal="right" vertical="center" shrinkToFit="1"/>
    </xf>
    <xf numFmtId="179" fontId="11" fillId="0" borderId="13" xfId="0" applyNumberFormat="1" applyFont="1" applyBorder="1" applyAlignment="1">
      <alignment vertical="center"/>
    </xf>
    <xf numFmtId="181" fontId="11" fillId="0" borderId="13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 shrinkToFit="1"/>
    </xf>
    <xf numFmtId="0" fontId="6" fillId="0" borderId="12" xfId="0" applyFont="1" applyFill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7" fillId="33" borderId="11" xfId="0" applyFont="1" applyFill="1" applyBorder="1" applyAlignment="1">
      <alignment horizontal="center" vertical="center" shrinkToFit="1"/>
    </xf>
    <xf numFmtId="3" fontId="11" fillId="0" borderId="13" xfId="0" applyNumberFormat="1" applyFont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right" vertical="center" shrinkToFit="1"/>
    </xf>
    <xf numFmtId="188" fontId="11" fillId="0" borderId="10" xfId="0" applyNumberFormat="1" applyFont="1" applyBorder="1" applyAlignment="1">
      <alignment vertical="center"/>
    </xf>
    <xf numFmtId="180" fontId="12" fillId="34" borderId="13" xfId="0" applyNumberFormat="1" applyFont="1" applyFill="1" applyBorder="1" applyAlignment="1">
      <alignment horizontal="right" vertical="center" shrinkToFit="1"/>
    </xf>
    <xf numFmtId="4" fontId="12" fillId="33" borderId="13" xfId="0" applyNumberFormat="1" applyFont="1" applyFill="1" applyBorder="1" applyAlignment="1">
      <alignment horizontal="right" vertical="center" shrinkToFit="1"/>
    </xf>
    <xf numFmtId="180" fontId="11" fillId="0" borderId="13" xfId="0" applyNumberFormat="1" applyFont="1" applyBorder="1" applyAlignment="1">
      <alignment horizontal="right" shrinkToFit="1"/>
    </xf>
    <xf numFmtId="180" fontId="12" fillId="0" borderId="13" xfId="0" applyNumberFormat="1" applyFont="1" applyBorder="1" applyAlignment="1">
      <alignment horizontal="right" shrinkToFit="1"/>
    </xf>
    <xf numFmtId="180" fontId="11" fillId="0" borderId="13" xfId="0" applyNumberFormat="1" applyFont="1" applyBorder="1" applyAlignment="1">
      <alignment horizontal="right" vertical="center"/>
    </xf>
    <xf numFmtId="180" fontId="11" fillId="0" borderId="13" xfId="0" applyNumberFormat="1" applyFont="1" applyFill="1" applyBorder="1" applyAlignment="1">
      <alignment horizontal="right" vertical="center"/>
    </xf>
    <xf numFmtId="180" fontId="12" fillId="0" borderId="13" xfId="0" applyNumberFormat="1" applyFont="1" applyBorder="1" applyAlignment="1">
      <alignment horizontal="right" vertical="center"/>
    </xf>
    <xf numFmtId="3" fontId="11" fillId="0" borderId="1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shrinkToFit="1"/>
    </xf>
    <xf numFmtId="180" fontId="11" fillId="0" borderId="0" xfId="0" applyNumberFormat="1" applyFont="1" applyFill="1" applyBorder="1" applyAlignment="1">
      <alignment horizontal="right" vertical="center"/>
    </xf>
    <xf numFmtId="180" fontId="12" fillId="0" borderId="0" xfId="0" applyNumberFormat="1" applyFont="1" applyFill="1" applyBorder="1" applyAlignment="1">
      <alignment horizontal="right" vertical="center" shrinkToFit="1"/>
    </xf>
    <xf numFmtId="4" fontId="12" fillId="0" borderId="0" xfId="0" applyNumberFormat="1" applyFont="1" applyFill="1" applyBorder="1" applyAlignment="1">
      <alignment horizontal="right" vertical="center" shrinkToFit="1"/>
    </xf>
    <xf numFmtId="180" fontId="11" fillId="0" borderId="0" xfId="0" applyNumberFormat="1" applyFont="1" applyFill="1" applyBorder="1" applyAlignment="1">
      <alignment horizontal="right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180" fontId="12" fillId="0" borderId="0" xfId="0" applyNumberFormat="1" applyFont="1" applyFill="1" applyBorder="1" applyAlignment="1">
      <alignment horizontal="right" shrinkToFit="1"/>
    </xf>
    <xf numFmtId="180" fontId="12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3" fillId="0" borderId="16" xfId="0" applyFont="1" applyBorder="1" applyAlignment="1">
      <alignment horizontal="center" wrapText="1" shrinkToFit="1"/>
    </xf>
    <xf numFmtId="0" fontId="14" fillId="0" borderId="16" xfId="0" applyFont="1" applyBorder="1" applyAlignment="1">
      <alignment horizontal="center" shrinkToFit="1"/>
    </xf>
    <xf numFmtId="0" fontId="7" fillId="0" borderId="16" xfId="0" applyFont="1" applyBorder="1" applyAlignment="1">
      <alignment horizontal="center" shrinkToFit="1"/>
    </xf>
    <xf numFmtId="0" fontId="10" fillId="0" borderId="16" xfId="0" applyFont="1" applyBorder="1" applyAlignment="1">
      <alignment horizontal="center" shrinkToFit="1"/>
    </xf>
    <xf numFmtId="0" fontId="17" fillId="0" borderId="0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7" fillId="0" borderId="16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shrinkToFit="1"/>
    </xf>
    <xf numFmtId="0" fontId="10" fillId="0" borderId="18" xfId="0" applyFont="1" applyBorder="1" applyAlignment="1">
      <alignment vertical="center" shrinkToFit="1"/>
    </xf>
    <xf numFmtId="0" fontId="10" fillId="0" borderId="19" xfId="0" applyFont="1" applyBorder="1" applyAlignment="1">
      <alignment vertical="center" shrinkToFit="1"/>
    </xf>
    <xf numFmtId="0" fontId="16" fillId="0" borderId="0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center" vertical="center" shrinkToFit="1"/>
    </xf>
    <xf numFmtId="2" fontId="11" fillId="33" borderId="10" xfId="0" applyNumberFormat="1" applyFont="1" applyFill="1" applyBorder="1" applyAlignment="1">
      <alignment horizontal="right" vertical="center" shrinkToFit="1"/>
    </xf>
    <xf numFmtId="2" fontId="11" fillId="33" borderId="14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"/>
  <sheetViews>
    <sheetView tabSelected="1" view="pageBreakPreview" zoomScale="90" zoomScaleSheetLayoutView="90" zoomScalePageLayoutView="0" workbookViewId="0" topLeftCell="A1">
      <selection activeCell="A1" sqref="A1:K1"/>
    </sheetView>
  </sheetViews>
  <sheetFormatPr defaultColWidth="9.00390625" defaultRowHeight="13.5"/>
  <cols>
    <col min="1" max="1" width="11.625" style="11" customWidth="1"/>
    <col min="2" max="2" width="12.625" style="0" customWidth="1"/>
    <col min="3" max="3" width="5.875" style="0" customWidth="1"/>
    <col min="4" max="4" width="12.625" style="0" customWidth="1"/>
    <col min="5" max="5" width="5.625" style="0" customWidth="1"/>
    <col min="6" max="6" width="12.625" style="0" customWidth="1"/>
    <col min="7" max="7" width="5.625" style="0" customWidth="1"/>
    <col min="8" max="8" width="12.625" style="0" customWidth="1"/>
    <col min="9" max="9" width="5.625" style="0" customWidth="1"/>
    <col min="10" max="10" width="12.625" style="0" customWidth="1"/>
    <col min="11" max="11" width="5.625" style="0" customWidth="1"/>
    <col min="12" max="12" width="12.625" style="0" customWidth="1"/>
    <col min="13" max="13" width="5.625" style="0" customWidth="1"/>
    <col min="14" max="14" width="14.75390625" style="0" customWidth="1"/>
    <col min="15" max="15" width="7.875" style="0" customWidth="1"/>
    <col min="16" max="16" width="16.00390625" style="0" customWidth="1"/>
    <col min="17" max="17" width="6.875" style="0" customWidth="1"/>
    <col min="18" max="18" width="16.00390625" style="0" customWidth="1"/>
    <col min="19" max="19" width="5.625" style="23" customWidth="1"/>
    <col min="20" max="20" width="14.875" style="0" customWidth="1"/>
    <col min="21" max="21" width="7.125" style="23" customWidth="1"/>
  </cols>
  <sheetData>
    <row r="1" spans="1:11" ht="25.5">
      <c r="A1" s="68" t="s">
        <v>59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3.5" customHeight="1">
      <c r="A2" s="8"/>
      <c r="B2" s="1"/>
      <c r="C2" s="1"/>
      <c r="D2" s="1"/>
      <c r="E2" s="1"/>
      <c r="F2" s="1"/>
      <c r="G2" s="1"/>
      <c r="H2" s="1"/>
      <c r="I2" s="1"/>
      <c r="J2" s="1"/>
      <c r="K2" s="1"/>
    </row>
    <row r="3" spans="1:21" s="4" customFormat="1" ht="16.5" customHeight="1" thickBot="1">
      <c r="A3" s="9" t="s">
        <v>17</v>
      </c>
      <c r="S3" s="24"/>
      <c r="U3" s="24"/>
    </row>
    <row r="4" spans="1:21" s="5" customFormat="1" ht="15.75">
      <c r="A4" s="83"/>
      <c r="B4" s="80" t="s">
        <v>13</v>
      </c>
      <c r="C4" s="82"/>
      <c r="D4" s="77" t="s">
        <v>14</v>
      </c>
      <c r="E4" s="78"/>
      <c r="F4" s="78"/>
      <c r="G4" s="78"/>
      <c r="H4" s="78"/>
      <c r="I4" s="78"/>
      <c r="J4" s="78"/>
      <c r="K4" s="78"/>
      <c r="L4" s="77" t="s">
        <v>16</v>
      </c>
      <c r="M4" s="78"/>
      <c r="N4" s="77" t="s">
        <v>24</v>
      </c>
      <c r="O4" s="78"/>
      <c r="P4" s="78"/>
      <c r="Q4" s="78"/>
      <c r="R4" s="78"/>
      <c r="S4" s="78"/>
      <c r="T4" s="78"/>
      <c r="U4" s="79"/>
    </row>
    <row r="5" spans="1:21" s="5" customFormat="1" ht="15.75">
      <c r="A5" s="84"/>
      <c r="B5" s="30" t="s">
        <v>12</v>
      </c>
      <c r="C5" s="31" t="s">
        <v>0</v>
      </c>
      <c r="D5" s="3" t="s">
        <v>11</v>
      </c>
      <c r="E5" s="2" t="s">
        <v>0</v>
      </c>
      <c r="F5" s="3" t="s">
        <v>2</v>
      </c>
      <c r="G5" s="2" t="s">
        <v>0</v>
      </c>
      <c r="H5" s="3" t="s">
        <v>19</v>
      </c>
      <c r="I5" s="2" t="s">
        <v>0</v>
      </c>
      <c r="J5" s="32" t="s">
        <v>15</v>
      </c>
      <c r="K5" s="31" t="s">
        <v>0</v>
      </c>
      <c r="L5" s="3" t="s">
        <v>12</v>
      </c>
      <c r="M5" s="2" t="s">
        <v>0</v>
      </c>
      <c r="N5" s="3" t="s">
        <v>21</v>
      </c>
      <c r="O5" s="2" t="s">
        <v>0</v>
      </c>
      <c r="P5" s="3" t="s">
        <v>22</v>
      </c>
      <c r="Q5" s="2" t="s">
        <v>0</v>
      </c>
      <c r="R5" s="3" t="s">
        <v>23</v>
      </c>
      <c r="S5" s="2" t="s">
        <v>0</v>
      </c>
      <c r="T5" s="32" t="s">
        <v>25</v>
      </c>
      <c r="U5" s="20" t="s">
        <v>0</v>
      </c>
    </row>
    <row r="6" spans="1:21" s="17" customFormat="1" ht="18" customHeight="1">
      <c r="A6" s="33" t="s">
        <v>26</v>
      </c>
      <c r="B6" s="27">
        <v>3092352</v>
      </c>
      <c r="C6" s="28" t="s">
        <v>41</v>
      </c>
      <c r="D6" s="15">
        <v>13096</v>
      </c>
      <c r="E6" s="13" t="s">
        <v>41</v>
      </c>
      <c r="F6" s="15">
        <v>19448</v>
      </c>
      <c r="G6" s="13" t="s">
        <v>41</v>
      </c>
      <c r="H6" s="15">
        <v>291350</v>
      </c>
      <c r="I6" s="13" t="s">
        <v>41</v>
      </c>
      <c r="J6" s="21">
        <f>D6+F6+H6</f>
        <v>323894</v>
      </c>
      <c r="K6" s="28" t="s">
        <v>62</v>
      </c>
      <c r="L6" s="15">
        <f>B6-J6</f>
        <v>2768458</v>
      </c>
      <c r="M6" s="13" t="s">
        <v>41</v>
      </c>
      <c r="N6" s="18">
        <v>2736074</v>
      </c>
      <c r="O6" s="22" t="s">
        <v>41</v>
      </c>
      <c r="P6" s="19">
        <v>6639009</v>
      </c>
      <c r="Q6" s="22" t="s">
        <v>41</v>
      </c>
      <c r="R6" s="18">
        <v>2655132</v>
      </c>
      <c r="S6" s="13" t="s">
        <v>41</v>
      </c>
      <c r="T6" s="29">
        <f>N6+P6+R6</f>
        <v>12030215</v>
      </c>
      <c r="U6" s="12" t="s">
        <v>41</v>
      </c>
    </row>
    <row r="7" spans="1:21" s="17" customFormat="1" ht="18" customHeight="1">
      <c r="A7" s="33" t="s">
        <v>27</v>
      </c>
      <c r="B7" s="27">
        <v>3247751</v>
      </c>
      <c r="C7" s="28">
        <f>B7/B6</f>
        <v>1.0502526879216856</v>
      </c>
      <c r="D7" s="15">
        <v>13785</v>
      </c>
      <c r="E7" s="13">
        <f>D7/D6</f>
        <v>1.0526114844227246</v>
      </c>
      <c r="F7" s="15">
        <v>19443</v>
      </c>
      <c r="G7" s="13">
        <f>F7/F6</f>
        <v>0.9997429041546688</v>
      </c>
      <c r="H7" s="15">
        <v>306953</v>
      </c>
      <c r="I7" s="13">
        <f>H7/H6</f>
        <v>1.0535541444997425</v>
      </c>
      <c r="J7" s="21">
        <f aca="true" t="shared" si="0" ref="J7:J14">D7+F7+H7</f>
        <v>340181</v>
      </c>
      <c r="K7" s="28">
        <f>J7/J6</f>
        <v>1.050284969774062</v>
      </c>
      <c r="L7" s="15">
        <f>B7-J7</f>
        <v>2907570</v>
      </c>
      <c r="M7" s="13">
        <f>L7/L6</f>
        <v>1.0502489111266995</v>
      </c>
      <c r="N7" s="18">
        <v>2698686</v>
      </c>
      <c r="O7" s="22">
        <f>N7/N6</f>
        <v>0.9863351649114753</v>
      </c>
      <c r="P7" s="19">
        <v>6871103</v>
      </c>
      <c r="Q7" s="22">
        <f>P7/P6</f>
        <v>1.0349591332079833</v>
      </c>
      <c r="R7" s="18">
        <v>2602207</v>
      </c>
      <c r="S7" s="13">
        <f>R7/R6</f>
        <v>0.9800669043949604</v>
      </c>
      <c r="T7" s="29">
        <f aca="true" t="shared" si="1" ref="T7:T14">N7+P7+R7</f>
        <v>12171996</v>
      </c>
      <c r="U7" s="12">
        <f>T7/T6</f>
        <v>1.0117854086564537</v>
      </c>
    </row>
    <row r="8" spans="1:21" s="17" customFormat="1" ht="18" customHeight="1">
      <c r="A8" s="33" t="s">
        <v>29</v>
      </c>
      <c r="B8" s="27">
        <v>3200102</v>
      </c>
      <c r="C8" s="28">
        <f>B8/B7</f>
        <v>0.9853286166334796</v>
      </c>
      <c r="D8" s="15">
        <v>16703</v>
      </c>
      <c r="E8" s="13">
        <f>D8/D7</f>
        <v>1.2116793616249546</v>
      </c>
      <c r="F8" s="15">
        <v>18917</v>
      </c>
      <c r="G8" s="13">
        <f>F8/F7</f>
        <v>0.9729465617445867</v>
      </c>
      <c r="H8" s="15">
        <v>306503</v>
      </c>
      <c r="I8" s="13">
        <f>H8/H7</f>
        <v>0.9985339775144729</v>
      </c>
      <c r="J8" s="21">
        <f t="shared" si="0"/>
        <v>342123</v>
      </c>
      <c r="K8" s="28">
        <f>J8/J7</f>
        <v>1.0057087256489927</v>
      </c>
      <c r="L8" s="15">
        <f>B8-J8</f>
        <v>2857979</v>
      </c>
      <c r="M8" s="13">
        <f>L8/L7</f>
        <v>0.9829441767524084</v>
      </c>
      <c r="N8" s="18">
        <v>2757396</v>
      </c>
      <c r="O8" s="22">
        <f>N8/N7</f>
        <v>1.021755031893299</v>
      </c>
      <c r="P8" s="19">
        <v>6925052</v>
      </c>
      <c r="Q8" s="22">
        <f>P8/P7</f>
        <v>1.0078515778325547</v>
      </c>
      <c r="R8" s="18">
        <v>6090643</v>
      </c>
      <c r="S8" s="13">
        <f>R8/R7</f>
        <v>2.340568217670616</v>
      </c>
      <c r="T8" s="29">
        <f t="shared" si="1"/>
        <v>15773091</v>
      </c>
      <c r="U8" s="12">
        <f>T8/T7</f>
        <v>1.2958508201941572</v>
      </c>
    </row>
    <row r="9" spans="1:21" s="17" customFormat="1" ht="18" customHeight="1">
      <c r="A9" s="33" t="s">
        <v>32</v>
      </c>
      <c r="B9" s="27">
        <f aca="true" t="shared" si="2" ref="B9:B14">SUM(J9,L9)</f>
        <v>3119436</v>
      </c>
      <c r="C9" s="28">
        <f>B9/B8</f>
        <v>0.9747926784833734</v>
      </c>
      <c r="D9" s="15">
        <v>15698</v>
      </c>
      <c r="E9" s="13">
        <f>D9/D8</f>
        <v>0.9398311680536431</v>
      </c>
      <c r="F9" s="15">
        <v>19225</v>
      </c>
      <c r="G9" s="13">
        <f>F9/F8</f>
        <v>1.0162816514246444</v>
      </c>
      <c r="H9" s="15">
        <v>302021</v>
      </c>
      <c r="I9" s="13">
        <f>H9/H8</f>
        <v>0.9853769783656278</v>
      </c>
      <c r="J9" s="21">
        <f t="shared" si="0"/>
        <v>336944</v>
      </c>
      <c r="K9" s="28">
        <f>J9/J8</f>
        <v>0.984862169453676</v>
      </c>
      <c r="L9" s="15">
        <v>2782492</v>
      </c>
      <c r="M9" s="13">
        <f>L9/L8</f>
        <v>0.9735872796826008</v>
      </c>
      <c r="N9" s="18">
        <v>2578260</v>
      </c>
      <c r="O9" s="22">
        <f>N9/N8</f>
        <v>0.9350343585034576</v>
      </c>
      <c r="P9" s="19">
        <v>7037555</v>
      </c>
      <c r="Q9" s="22">
        <f>P9/P8</f>
        <v>1.0162457985875053</v>
      </c>
      <c r="R9" s="18">
        <v>5921104</v>
      </c>
      <c r="S9" s="13">
        <f>R9/R8</f>
        <v>0.9721640227476803</v>
      </c>
      <c r="T9" s="29">
        <f t="shared" si="1"/>
        <v>15536919</v>
      </c>
      <c r="U9" s="12">
        <f>T9/T8</f>
        <v>0.9850269043651622</v>
      </c>
    </row>
    <row r="10" spans="1:21" s="17" customFormat="1" ht="18" customHeight="1">
      <c r="A10" s="33" t="s">
        <v>34</v>
      </c>
      <c r="B10" s="27">
        <f t="shared" si="2"/>
        <v>3387190</v>
      </c>
      <c r="C10" s="28">
        <f>B10/B9</f>
        <v>1.0858341059088887</v>
      </c>
      <c r="D10" s="15">
        <v>15954</v>
      </c>
      <c r="E10" s="13">
        <f>D10/D9</f>
        <v>1.0163078099120908</v>
      </c>
      <c r="F10" s="15">
        <v>18826</v>
      </c>
      <c r="G10" s="13">
        <f aca="true" t="shared" si="3" ref="G10:G15">F10/F9</f>
        <v>0.9792457737321196</v>
      </c>
      <c r="H10" s="15">
        <v>306953</v>
      </c>
      <c r="I10" s="13">
        <f aca="true" t="shared" si="4" ref="I10:I15">H10/H9</f>
        <v>1.0163299902986878</v>
      </c>
      <c r="J10" s="21">
        <f t="shared" si="0"/>
        <v>341733</v>
      </c>
      <c r="K10" s="28">
        <f>J10/J9</f>
        <v>1.014213044304098</v>
      </c>
      <c r="L10" s="15">
        <v>3045457</v>
      </c>
      <c r="M10" s="13">
        <f>L10/L9</f>
        <v>1.094507010262743</v>
      </c>
      <c r="N10" s="18">
        <v>2733864</v>
      </c>
      <c r="O10" s="13">
        <f>N10/N9</f>
        <v>1.0603523306415954</v>
      </c>
      <c r="P10" s="19">
        <v>6886088</v>
      </c>
      <c r="Q10" s="13">
        <f>P10/P9</f>
        <v>0.9784773262873256</v>
      </c>
      <c r="R10" s="18">
        <v>5934254</v>
      </c>
      <c r="S10" s="13">
        <f>R10/R9</f>
        <v>1.002220869621611</v>
      </c>
      <c r="T10" s="29">
        <f t="shared" si="1"/>
        <v>15554206</v>
      </c>
      <c r="U10" s="12">
        <f>T10/T9</f>
        <v>1.0011126401572925</v>
      </c>
    </row>
    <row r="11" spans="1:21" s="17" customFormat="1" ht="18" customHeight="1">
      <c r="A11" s="33" t="s">
        <v>35</v>
      </c>
      <c r="B11" s="27">
        <f t="shared" si="2"/>
        <v>3374174</v>
      </c>
      <c r="C11" s="28">
        <f>B11/B10</f>
        <v>0.9961572867184894</v>
      </c>
      <c r="D11" s="15">
        <v>17767</v>
      </c>
      <c r="E11" s="13">
        <f>D11/D10</f>
        <v>1.1136392127366177</v>
      </c>
      <c r="F11" s="15">
        <v>24288</v>
      </c>
      <c r="G11" s="13">
        <f t="shared" si="3"/>
        <v>1.2901306703495166</v>
      </c>
      <c r="H11" s="15">
        <v>313771</v>
      </c>
      <c r="I11" s="13">
        <f t="shared" si="4"/>
        <v>1.0222118695696083</v>
      </c>
      <c r="J11" s="21">
        <f t="shared" si="0"/>
        <v>355826</v>
      </c>
      <c r="K11" s="28">
        <f>J11/J10</f>
        <v>1.0412397983220818</v>
      </c>
      <c r="L11" s="15">
        <v>3018348</v>
      </c>
      <c r="M11" s="13">
        <f aca="true" t="shared" si="5" ref="M11:M16">L11/L10</f>
        <v>0.9910985444877403</v>
      </c>
      <c r="N11" s="18">
        <v>2868789</v>
      </c>
      <c r="O11" s="13">
        <f aca="true" t="shared" si="6" ref="O11:O16">N11/N10</f>
        <v>1.0493532231303386</v>
      </c>
      <c r="P11" s="19">
        <v>9027190</v>
      </c>
      <c r="Q11" s="13">
        <f aca="true" t="shared" si="7" ref="Q11:Q16">P11/P10</f>
        <v>1.3109315477815562</v>
      </c>
      <c r="R11" s="18">
        <v>7625997</v>
      </c>
      <c r="S11" s="13">
        <f>R11/R10</f>
        <v>1.28508098911843</v>
      </c>
      <c r="T11" s="29">
        <f t="shared" si="1"/>
        <v>19521976</v>
      </c>
      <c r="U11" s="12">
        <f>T11/T10</f>
        <v>1.2550930597164522</v>
      </c>
    </row>
    <row r="12" spans="1:21" s="17" customFormat="1" ht="18" customHeight="1">
      <c r="A12" s="33" t="s">
        <v>38</v>
      </c>
      <c r="B12" s="27">
        <f t="shared" si="2"/>
        <v>3262470</v>
      </c>
      <c r="C12" s="28">
        <f>B12/B11</f>
        <v>0.9668944162334249</v>
      </c>
      <c r="D12" s="15">
        <v>19643</v>
      </c>
      <c r="E12" s="13">
        <f>D12/D11</f>
        <v>1.105589013339337</v>
      </c>
      <c r="F12" s="15">
        <v>21706</v>
      </c>
      <c r="G12" s="13">
        <f t="shared" si="3"/>
        <v>0.8936923583662714</v>
      </c>
      <c r="H12" s="15">
        <v>308443</v>
      </c>
      <c r="I12" s="13">
        <f t="shared" si="4"/>
        <v>0.9830194632391138</v>
      </c>
      <c r="J12" s="21">
        <f>D12+F12+H12</f>
        <v>349792</v>
      </c>
      <c r="K12" s="28">
        <f>J12/J10</f>
        <v>1.0235827385707554</v>
      </c>
      <c r="L12" s="15">
        <f>L27+J42+B57-J12</f>
        <v>2912678</v>
      </c>
      <c r="M12" s="13">
        <f t="shared" si="5"/>
        <v>0.9649907830376087</v>
      </c>
      <c r="N12" s="18">
        <v>3146418</v>
      </c>
      <c r="O12" s="13">
        <f t="shared" si="6"/>
        <v>1.0967756778208506</v>
      </c>
      <c r="P12" s="19">
        <v>7808545</v>
      </c>
      <c r="Q12" s="13">
        <f t="shared" si="7"/>
        <v>0.8650028414157672</v>
      </c>
      <c r="R12" s="18">
        <v>6179441</v>
      </c>
      <c r="S12" s="13">
        <f>R12/R11</f>
        <v>0.8103125401177053</v>
      </c>
      <c r="T12" s="29">
        <f>N12+P12+R12</f>
        <v>17134404</v>
      </c>
      <c r="U12" s="12">
        <f>T12/T11</f>
        <v>0.8776982412026324</v>
      </c>
    </row>
    <row r="13" spans="1:21" s="17" customFormat="1" ht="18" customHeight="1">
      <c r="A13" s="33" t="s">
        <v>39</v>
      </c>
      <c r="B13" s="27">
        <f t="shared" si="2"/>
        <v>3154952</v>
      </c>
      <c r="C13" s="28">
        <f>B13/B12</f>
        <v>0.9670439881439523</v>
      </c>
      <c r="D13" s="15">
        <v>19066</v>
      </c>
      <c r="E13" s="13">
        <f>D13/D12</f>
        <v>0.9706256681769587</v>
      </c>
      <c r="F13" s="15">
        <v>22415</v>
      </c>
      <c r="G13" s="13">
        <f t="shared" si="3"/>
        <v>1.0326637796001106</v>
      </c>
      <c r="H13" s="15">
        <v>314615</v>
      </c>
      <c r="I13" s="13">
        <f t="shared" si="4"/>
        <v>1.0200101801629475</v>
      </c>
      <c r="J13" s="21">
        <f>D13+F13+H13</f>
        <v>356096</v>
      </c>
      <c r="K13" s="28">
        <f>J13/J12</f>
        <v>1.0180221388711006</v>
      </c>
      <c r="L13" s="15">
        <f>L28+J43+B58-J13</f>
        <v>2798856</v>
      </c>
      <c r="M13" s="13">
        <f t="shared" si="5"/>
        <v>0.9609218732726378</v>
      </c>
      <c r="N13" s="18">
        <v>3155684</v>
      </c>
      <c r="O13" s="13">
        <f t="shared" si="6"/>
        <v>1.0029449361146547</v>
      </c>
      <c r="P13" s="19">
        <v>9069320</v>
      </c>
      <c r="Q13" s="13">
        <f t="shared" si="7"/>
        <v>1.1614609379852456</v>
      </c>
      <c r="R13" s="18">
        <v>5799828</v>
      </c>
      <c r="S13" s="13">
        <f>R13/R12</f>
        <v>0.9385683915422123</v>
      </c>
      <c r="T13" s="29">
        <f>N13+P13+R13</f>
        <v>18024832</v>
      </c>
      <c r="U13" s="12">
        <f>T13/T12</f>
        <v>1.0519672583884447</v>
      </c>
    </row>
    <row r="14" spans="1:21" s="17" customFormat="1" ht="18" customHeight="1">
      <c r="A14" s="33" t="s">
        <v>44</v>
      </c>
      <c r="B14" s="27">
        <f t="shared" si="2"/>
        <v>2941973</v>
      </c>
      <c r="C14" s="28">
        <f>B14/B13</f>
        <v>0.9324937431694682</v>
      </c>
      <c r="D14" s="15">
        <v>17159</v>
      </c>
      <c r="E14" s="13">
        <f>D14/D13</f>
        <v>0.8999790202454632</v>
      </c>
      <c r="F14" s="15">
        <v>15600</v>
      </c>
      <c r="G14" s="13">
        <f t="shared" si="3"/>
        <v>0.6959625250948026</v>
      </c>
      <c r="H14" s="15">
        <v>259717</v>
      </c>
      <c r="I14" s="13">
        <f t="shared" si="4"/>
        <v>0.8255073661459243</v>
      </c>
      <c r="J14" s="21">
        <f t="shared" si="0"/>
        <v>292476</v>
      </c>
      <c r="K14" s="28">
        <f>J14/J13</f>
        <v>0.8213403127246586</v>
      </c>
      <c r="L14" s="15">
        <f>L29+J44+B59-J14</f>
        <v>2649497</v>
      </c>
      <c r="M14" s="13">
        <f t="shared" si="5"/>
        <v>0.9466356968704356</v>
      </c>
      <c r="N14" s="18">
        <v>2641942</v>
      </c>
      <c r="O14" s="13">
        <f t="shared" si="6"/>
        <v>0.8372010632243279</v>
      </c>
      <c r="P14" s="19">
        <v>8554095</v>
      </c>
      <c r="Q14" s="13">
        <f t="shared" si="7"/>
        <v>0.9431903384156696</v>
      </c>
      <c r="R14" s="18">
        <v>6140874</v>
      </c>
      <c r="S14" s="13">
        <f>R14/R13</f>
        <v>1.0588027782892873</v>
      </c>
      <c r="T14" s="29">
        <f t="shared" si="1"/>
        <v>17336911</v>
      </c>
      <c r="U14" s="12">
        <f>T14/T13</f>
        <v>0.9618348176559981</v>
      </c>
    </row>
    <row r="15" spans="1:21" s="17" customFormat="1" ht="18" customHeight="1">
      <c r="A15" s="33" t="s">
        <v>46</v>
      </c>
      <c r="B15" s="27">
        <f>SUM(J15,L15)</f>
        <v>1111544</v>
      </c>
      <c r="C15" s="28">
        <f>B15/B14</f>
        <v>0.377822638073157</v>
      </c>
      <c r="D15" s="15">
        <v>12005</v>
      </c>
      <c r="E15" s="13">
        <f>D15/D14</f>
        <v>0.6996328457369311</v>
      </c>
      <c r="F15" s="15">
        <v>374</v>
      </c>
      <c r="G15" s="13">
        <f t="shared" si="3"/>
        <v>0.023974358974358973</v>
      </c>
      <c r="H15" s="15">
        <v>159910</v>
      </c>
      <c r="I15" s="13">
        <f t="shared" si="4"/>
        <v>0.6157086367084172</v>
      </c>
      <c r="J15" s="21">
        <f>D15+F15+H15</f>
        <v>172289</v>
      </c>
      <c r="K15" s="28">
        <f>J15/J14</f>
        <v>0.5890705562165784</v>
      </c>
      <c r="L15" s="15">
        <f>L30+J45+D60-J15</f>
        <v>939255</v>
      </c>
      <c r="M15" s="13">
        <f t="shared" si="5"/>
        <v>0.3545031377653947</v>
      </c>
      <c r="N15" s="18">
        <v>1214024</v>
      </c>
      <c r="O15" s="13">
        <f t="shared" si="6"/>
        <v>0.4595195503913409</v>
      </c>
      <c r="P15" s="19">
        <v>2391674</v>
      </c>
      <c r="Q15" s="13">
        <f t="shared" si="7"/>
        <v>0.2795940423855475</v>
      </c>
      <c r="R15" s="18">
        <v>1660678</v>
      </c>
      <c r="S15" s="13">
        <f>R15/R14</f>
        <v>0.270430235174993</v>
      </c>
      <c r="T15" s="29">
        <f>N15+P15+R15</f>
        <v>5266376</v>
      </c>
      <c r="U15" s="12">
        <f>T15/T14</f>
        <v>0.30376668600306017</v>
      </c>
    </row>
    <row r="16" spans="1:21" s="17" customFormat="1" ht="18" customHeight="1" thickBot="1">
      <c r="A16" s="39" t="s">
        <v>58</v>
      </c>
      <c r="B16" s="52">
        <f>SUM(J16,L16)</f>
        <v>1081007</v>
      </c>
      <c r="C16" s="53">
        <f>B16/B15</f>
        <v>0.972527403323665</v>
      </c>
      <c r="D16" s="54">
        <f>645+1214+1022+3078+1844+1536+508</f>
        <v>9847</v>
      </c>
      <c r="E16" s="37">
        <f>D16/D15</f>
        <v>0.8202415660141608</v>
      </c>
      <c r="F16" s="54">
        <f>218+743</f>
        <v>961</v>
      </c>
      <c r="G16" s="37">
        <f>F16/F15</f>
        <v>2.56951871657754</v>
      </c>
      <c r="H16" s="54">
        <v>203084</v>
      </c>
      <c r="I16" s="37">
        <f>H16/H15</f>
        <v>1.2699893690200739</v>
      </c>
      <c r="J16" s="55">
        <f>D16+F16+H16</f>
        <v>213892</v>
      </c>
      <c r="K16" s="53">
        <f>J16/J15</f>
        <v>1.2414721775621194</v>
      </c>
      <c r="L16" s="54">
        <f>L31+J46+D61-J16</f>
        <v>867115</v>
      </c>
      <c r="M16" s="37">
        <f t="shared" si="5"/>
        <v>0.9231944466625145</v>
      </c>
      <c r="N16" s="56">
        <v>1140894</v>
      </c>
      <c r="O16" s="37">
        <f t="shared" si="6"/>
        <v>0.9397623111239976</v>
      </c>
      <c r="P16" s="57">
        <v>2228871</v>
      </c>
      <c r="Q16" s="37">
        <f t="shared" si="7"/>
        <v>0.9319292679520704</v>
      </c>
      <c r="R16" s="56">
        <v>2920405</v>
      </c>
      <c r="S16" s="37">
        <f>R16/R15</f>
        <v>1.7585618644914909</v>
      </c>
      <c r="T16" s="58">
        <f>N16+P16+R16</f>
        <v>6290170</v>
      </c>
      <c r="U16" s="38">
        <f>T16/T15</f>
        <v>1.1944019948442723</v>
      </c>
    </row>
    <row r="17" spans="1:21" s="17" customFormat="1" ht="18" customHeight="1">
      <c r="A17" s="60"/>
      <c r="B17" s="62"/>
      <c r="C17" s="63"/>
      <c r="D17" s="64"/>
      <c r="E17" s="65"/>
      <c r="F17" s="64"/>
      <c r="G17" s="65"/>
      <c r="H17" s="64"/>
      <c r="I17" s="65"/>
      <c r="J17" s="66"/>
      <c r="K17" s="63"/>
      <c r="L17" s="64"/>
      <c r="M17" s="65"/>
      <c r="N17" s="61"/>
      <c r="O17" s="65"/>
      <c r="P17" s="61"/>
      <c r="Q17" s="65"/>
      <c r="R17" s="61"/>
      <c r="S17" s="65"/>
      <c r="T17" s="67"/>
      <c r="U17" s="63"/>
    </row>
    <row r="18" spans="1:21" s="5" customFormat="1" ht="17.25" customHeight="1" thickBot="1">
      <c r="A18" s="9" t="s">
        <v>20</v>
      </c>
      <c r="B18" s="6"/>
      <c r="C18" s="6"/>
      <c r="D18" s="6"/>
      <c r="E18" s="6"/>
      <c r="F18" s="6"/>
      <c r="G18" s="6"/>
      <c r="H18" s="6"/>
      <c r="I18" s="6"/>
      <c r="J18" s="6"/>
      <c r="K18" s="6"/>
      <c r="S18" s="25"/>
      <c r="U18" s="25"/>
    </row>
    <row r="19" spans="1:21" s="5" customFormat="1" ht="32.25" customHeight="1">
      <c r="A19" s="88"/>
      <c r="B19" s="70" t="s">
        <v>5</v>
      </c>
      <c r="C19" s="71"/>
      <c r="D19" s="70" t="s">
        <v>6</v>
      </c>
      <c r="E19" s="71"/>
      <c r="F19" s="72" t="s">
        <v>50</v>
      </c>
      <c r="G19" s="73"/>
      <c r="H19" s="74" t="s">
        <v>9</v>
      </c>
      <c r="I19" s="75"/>
      <c r="J19" s="74" t="s">
        <v>10</v>
      </c>
      <c r="K19" s="75"/>
      <c r="L19" s="80" t="s">
        <v>1</v>
      </c>
      <c r="M19" s="81"/>
      <c r="S19" s="25"/>
      <c r="U19" s="25"/>
    </row>
    <row r="20" spans="1:18" s="5" customFormat="1" ht="18.75" customHeight="1">
      <c r="A20" s="89"/>
      <c r="B20" s="3" t="s">
        <v>8</v>
      </c>
      <c r="C20" s="2" t="s">
        <v>0</v>
      </c>
      <c r="D20" s="3" t="s">
        <v>8</v>
      </c>
      <c r="E20" s="2" t="s">
        <v>0</v>
      </c>
      <c r="F20" s="3" t="s">
        <v>8</v>
      </c>
      <c r="G20" s="2" t="s">
        <v>0</v>
      </c>
      <c r="H20" s="3" t="s">
        <v>8</v>
      </c>
      <c r="I20" s="2" t="s">
        <v>0</v>
      </c>
      <c r="J20" s="3" t="s">
        <v>8</v>
      </c>
      <c r="K20" s="2" t="s">
        <v>0</v>
      </c>
      <c r="L20" s="30" t="s">
        <v>7</v>
      </c>
      <c r="M20" s="20" t="s">
        <v>0</v>
      </c>
      <c r="P20" s="25"/>
      <c r="R20" s="25"/>
    </row>
    <row r="21" spans="1:21" s="14" customFormat="1" ht="18" customHeight="1">
      <c r="A21" s="45" t="s">
        <v>26</v>
      </c>
      <c r="B21" s="7">
        <v>510000</v>
      </c>
      <c r="C21" s="13" t="s">
        <v>41</v>
      </c>
      <c r="D21" s="7">
        <v>0</v>
      </c>
      <c r="E21" s="13" t="s">
        <v>63</v>
      </c>
      <c r="F21" s="7">
        <v>180000</v>
      </c>
      <c r="G21" s="13" t="s">
        <v>41</v>
      </c>
      <c r="H21" s="7">
        <v>43000</v>
      </c>
      <c r="I21" s="13" t="s">
        <v>41</v>
      </c>
      <c r="J21" s="7">
        <v>57000</v>
      </c>
      <c r="K21" s="13" t="s">
        <v>41</v>
      </c>
      <c r="L21" s="40">
        <f aca="true" t="shared" si="8" ref="L21:L28">B21+D21+F21+H21+J21</f>
        <v>790000</v>
      </c>
      <c r="M21" s="12" t="s">
        <v>41</v>
      </c>
      <c r="S21" s="26"/>
      <c r="U21" s="26"/>
    </row>
    <row r="22" spans="1:21" s="14" customFormat="1" ht="18" customHeight="1">
      <c r="A22" s="45" t="s">
        <v>27</v>
      </c>
      <c r="B22" s="7">
        <v>650000</v>
      </c>
      <c r="C22" s="13">
        <f>B22/B21</f>
        <v>1.2745098039215685</v>
      </c>
      <c r="D22" s="7">
        <v>45000</v>
      </c>
      <c r="E22" s="13" t="s">
        <v>41</v>
      </c>
      <c r="F22" s="7">
        <v>142000</v>
      </c>
      <c r="G22" s="13">
        <f>F22/F21</f>
        <v>0.7888888888888889</v>
      </c>
      <c r="H22" s="7">
        <v>76000</v>
      </c>
      <c r="I22" s="13">
        <f>H22/H21</f>
        <v>1.7674418604651163</v>
      </c>
      <c r="J22" s="7">
        <v>178000</v>
      </c>
      <c r="K22" s="13">
        <f>J22/J21</f>
        <v>3.1228070175438596</v>
      </c>
      <c r="L22" s="40">
        <f t="shared" si="8"/>
        <v>1091000</v>
      </c>
      <c r="M22" s="12">
        <f>L22/L21</f>
        <v>1.3810126582278481</v>
      </c>
      <c r="N22" s="11" t="s">
        <v>28</v>
      </c>
      <c r="S22" s="26"/>
      <c r="U22" s="26"/>
    </row>
    <row r="23" spans="1:21" s="14" customFormat="1" ht="18" customHeight="1">
      <c r="A23" s="45" t="s">
        <v>29</v>
      </c>
      <c r="B23" s="7">
        <v>680000</v>
      </c>
      <c r="C23" s="13">
        <f>B23/B22</f>
        <v>1.0461538461538462</v>
      </c>
      <c r="D23" s="7">
        <v>27500</v>
      </c>
      <c r="E23" s="13">
        <f>D23/D22</f>
        <v>0.6111111111111112</v>
      </c>
      <c r="F23" s="7">
        <v>145000</v>
      </c>
      <c r="G23" s="13">
        <f>F23/F22</f>
        <v>1.0211267605633803</v>
      </c>
      <c r="H23" s="7">
        <v>78000</v>
      </c>
      <c r="I23" s="13">
        <f>H23/H22</f>
        <v>1.0263157894736843</v>
      </c>
      <c r="J23" s="7">
        <v>247000</v>
      </c>
      <c r="K23" s="13">
        <f>J23/J22</f>
        <v>1.3876404494382022</v>
      </c>
      <c r="L23" s="40">
        <f t="shared" si="8"/>
        <v>1177500</v>
      </c>
      <c r="M23" s="12">
        <f>L23/L22</f>
        <v>1.0792850595783685</v>
      </c>
      <c r="N23" s="11" t="s">
        <v>30</v>
      </c>
      <c r="S23" s="26"/>
      <c r="U23" s="26"/>
    </row>
    <row r="24" spans="1:21" s="14" customFormat="1" ht="18" customHeight="1">
      <c r="A24" s="45" t="s">
        <v>32</v>
      </c>
      <c r="B24" s="7">
        <v>700000</v>
      </c>
      <c r="C24" s="13">
        <f>B24/B23</f>
        <v>1.0294117647058822</v>
      </c>
      <c r="D24" s="7">
        <v>38000</v>
      </c>
      <c r="E24" s="13">
        <f>D24/D23</f>
        <v>1.3818181818181818</v>
      </c>
      <c r="F24" s="7">
        <v>135000</v>
      </c>
      <c r="G24" s="13">
        <f>F24/F23</f>
        <v>0.9310344827586207</v>
      </c>
      <c r="H24" s="7">
        <v>83000</v>
      </c>
      <c r="I24" s="13">
        <f>H24/H23</f>
        <v>1.064102564102564</v>
      </c>
      <c r="J24" s="7">
        <v>234000</v>
      </c>
      <c r="K24" s="13">
        <f>J24/J23</f>
        <v>0.9473684210526315</v>
      </c>
      <c r="L24" s="40">
        <f t="shared" si="8"/>
        <v>1190000</v>
      </c>
      <c r="M24" s="12">
        <f>L24/L23</f>
        <v>1.010615711252654</v>
      </c>
      <c r="N24" s="11" t="s">
        <v>33</v>
      </c>
      <c r="S24" s="26"/>
      <c r="U24" s="26"/>
    </row>
    <row r="25" spans="1:21" s="14" customFormat="1" ht="18" customHeight="1">
      <c r="A25" s="45" t="s">
        <v>34</v>
      </c>
      <c r="B25" s="7">
        <v>700000</v>
      </c>
      <c r="C25" s="13">
        <f>B25/B24</f>
        <v>1</v>
      </c>
      <c r="D25" s="7">
        <v>43000</v>
      </c>
      <c r="E25" s="13">
        <f>D25/D24</f>
        <v>1.131578947368421</v>
      </c>
      <c r="F25" s="7">
        <v>95000</v>
      </c>
      <c r="G25" s="13">
        <f>F25/F24</f>
        <v>0.7037037037037037</v>
      </c>
      <c r="H25" s="7">
        <v>85000</v>
      </c>
      <c r="I25" s="13">
        <f>H25/H24</f>
        <v>1.0240963855421688</v>
      </c>
      <c r="J25" s="7">
        <v>348000</v>
      </c>
      <c r="K25" s="13">
        <f>J25/J24</f>
        <v>1.4871794871794872</v>
      </c>
      <c r="L25" s="40">
        <f t="shared" si="8"/>
        <v>1271000</v>
      </c>
      <c r="M25" s="12">
        <f>L25/L24</f>
        <v>1.0680672268907563</v>
      </c>
      <c r="N25" s="90" t="s">
        <v>37</v>
      </c>
      <c r="O25" s="90"/>
      <c r="P25" s="90"/>
      <c r="Q25" s="90"/>
      <c r="R25" s="90"/>
      <c r="S25" s="90"/>
      <c r="T25" s="90"/>
      <c r="U25" s="90"/>
    </row>
    <row r="26" spans="1:21" s="14" customFormat="1" ht="18" customHeight="1">
      <c r="A26" s="45" t="s">
        <v>35</v>
      </c>
      <c r="B26" s="7">
        <v>700000</v>
      </c>
      <c r="C26" s="13">
        <f>B26/B25</f>
        <v>1</v>
      </c>
      <c r="D26" s="7">
        <v>43000</v>
      </c>
      <c r="E26" s="13">
        <f>D26/D25</f>
        <v>1</v>
      </c>
      <c r="F26" s="7">
        <v>148000</v>
      </c>
      <c r="G26" s="13">
        <f>F26/F25</f>
        <v>1.5578947368421052</v>
      </c>
      <c r="H26" s="7">
        <v>0</v>
      </c>
      <c r="I26" s="13" t="s">
        <v>41</v>
      </c>
      <c r="J26" s="7">
        <v>283000</v>
      </c>
      <c r="K26" s="13">
        <f>J26/J25</f>
        <v>0.8132183908045977</v>
      </c>
      <c r="L26" s="40">
        <f>B26+D26+F26+H26+J26</f>
        <v>1174000</v>
      </c>
      <c r="M26" s="12">
        <f>L26/L25</f>
        <v>0.923682140047207</v>
      </c>
      <c r="N26" s="76" t="s">
        <v>36</v>
      </c>
      <c r="O26" s="76"/>
      <c r="P26" s="76"/>
      <c r="Q26" s="76"/>
      <c r="R26" s="76"/>
      <c r="S26" s="76"/>
      <c r="T26" s="76"/>
      <c r="U26" s="76"/>
    </row>
    <row r="27" spans="1:21" s="14" customFormat="1" ht="18" customHeight="1">
      <c r="A27" s="45" t="s">
        <v>38</v>
      </c>
      <c r="B27" s="7">
        <v>705000</v>
      </c>
      <c r="C27" s="13">
        <f>B27/B26</f>
        <v>1.0071428571428571</v>
      </c>
      <c r="D27" s="7">
        <v>33000</v>
      </c>
      <c r="E27" s="13">
        <f>D27/D26</f>
        <v>0.7674418604651163</v>
      </c>
      <c r="F27" s="7">
        <v>150000</v>
      </c>
      <c r="G27" s="13">
        <f>F27/F26</f>
        <v>1.0135135135135136</v>
      </c>
      <c r="H27" s="7">
        <v>0</v>
      </c>
      <c r="I27" s="13" t="s">
        <v>41</v>
      </c>
      <c r="J27" s="7">
        <v>230000</v>
      </c>
      <c r="K27" s="13">
        <f>J27/J26</f>
        <v>0.8127208480565371</v>
      </c>
      <c r="L27" s="40">
        <f>B27+D27+F27+H27+J27</f>
        <v>1118000</v>
      </c>
      <c r="M27" s="12">
        <f>L27/L26</f>
        <v>0.9522998296422487</v>
      </c>
      <c r="N27" s="76" t="s">
        <v>43</v>
      </c>
      <c r="O27" s="76"/>
      <c r="P27" s="76"/>
      <c r="Q27" s="76"/>
      <c r="R27" s="76"/>
      <c r="S27" s="76"/>
      <c r="T27" s="76"/>
      <c r="U27" s="36"/>
    </row>
    <row r="28" spans="1:21" s="14" customFormat="1" ht="18" customHeight="1">
      <c r="A28" s="45" t="s">
        <v>40</v>
      </c>
      <c r="B28" s="7">
        <v>705000</v>
      </c>
      <c r="C28" s="13">
        <f>B28/B27</f>
        <v>1</v>
      </c>
      <c r="D28" s="7">
        <v>45000</v>
      </c>
      <c r="E28" s="13">
        <f>D28/D27</f>
        <v>1.3636363636363635</v>
      </c>
      <c r="F28" s="7">
        <v>153000</v>
      </c>
      <c r="G28" s="13">
        <f>F28/F27</f>
        <v>1.02</v>
      </c>
      <c r="H28" s="7">
        <v>0</v>
      </c>
      <c r="I28" s="13" t="s">
        <v>41</v>
      </c>
      <c r="J28" s="7">
        <v>231000</v>
      </c>
      <c r="K28" s="13">
        <f>J28/J27</f>
        <v>1.0043478260869565</v>
      </c>
      <c r="L28" s="40">
        <f t="shared" si="8"/>
        <v>1134000</v>
      </c>
      <c r="M28" s="12">
        <f>L28/L27</f>
        <v>1.0143112701252237</v>
      </c>
      <c r="N28" s="76" t="s">
        <v>42</v>
      </c>
      <c r="O28" s="76"/>
      <c r="P28" s="76"/>
      <c r="Q28" s="76"/>
      <c r="R28" s="76"/>
      <c r="S28" s="76"/>
      <c r="T28" s="76"/>
      <c r="U28" s="76"/>
    </row>
    <row r="29" spans="1:21" s="14" customFormat="1" ht="18" customHeight="1">
      <c r="A29" s="46" t="s">
        <v>44</v>
      </c>
      <c r="B29" s="7">
        <v>710000</v>
      </c>
      <c r="C29" s="13">
        <f>B29/B28</f>
        <v>1.0070921985815602</v>
      </c>
      <c r="D29" s="7">
        <v>52300</v>
      </c>
      <c r="E29" s="13">
        <f>D29/D28</f>
        <v>1.1622222222222223</v>
      </c>
      <c r="F29" s="7">
        <v>157000</v>
      </c>
      <c r="G29" s="13">
        <f>F29/F28</f>
        <v>1.026143790849673</v>
      </c>
      <c r="H29" s="7">
        <v>0</v>
      </c>
      <c r="I29" s="13" t="s">
        <v>41</v>
      </c>
      <c r="J29" s="7">
        <v>265000</v>
      </c>
      <c r="K29" s="13">
        <f>J29/J28</f>
        <v>1.147186147186147</v>
      </c>
      <c r="L29" s="40">
        <f>B29+D29+F29+H29+J29</f>
        <v>1184300</v>
      </c>
      <c r="M29" s="12">
        <f>L29/L28</f>
        <v>1.0443562610229278</v>
      </c>
      <c r="N29" s="76" t="s">
        <v>45</v>
      </c>
      <c r="O29" s="76"/>
      <c r="P29" s="76"/>
      <c r="Q29" s="76"/>
      <c r="R29" s="76"/>
      <c r="S29" s="76"/>
      <c r="T29" s="76"/>
      <c r="U29" s="76"/>
    </row>
    <row r="30" spans="1:21" s="14" customFormat="1" ht="18" customHeight="1">
      <c r="A30" s="33" t="s">
        <v>46</v>
      </c>
      <c r="B30" s="7">
        <v>0</v>
      </c>
      <c r="C30" s="13">
        <f>B30/B29</f>
        <v>0</v>
      </c>
      <c r="D30" s="7">
        <v>0</v>
      </c>
      <c r="E30" s="13">
        <f>D30/D29</f>
        <v>0</v>
      </c>
      <c r="F30" s="7">
        <v>0</v>
      </c>
      <c r="G30" s="13">
        <f>F30/F29</f>
        <v>0</v>
      </c>
      <c r="H30" s="7">
        <v>0</v>
      </c>
      <c r="I30" s="13" t="s">
        <v>41</v>
      </c>
      <c r="J30" s="7">
        <v>0</v>
      </c>
      <c r="K30" s="13">
        <f>J30/J29</f>
        <v>0</v>
      </c>
      <c r="L30" s="40">
        <f>B30+D30+F30+H30+J30</f>
        <v>0</v>
      </c>
      <c r="M30" s="12">
        <f>L30/L29</f>
        <v>0</v>
      </c>
      <c r="N30" s="36"/>
      <c r="O30" s="36"/>
      <c r="P30" s="36"/>
      <c r="Q30" s="36"/>
      <c r="R30" s="36"/>
      <c r="S30" s="36"/>
      <c r="T30" s="36"/>
      <c r="U30" s="36"/>
    </row>
    <row r="31" spans="1:21" s="14" customFormat="1" ht="18" customHeight="1" thickBot="1">
      <c r="A31" s="39" t="s">
        <v>58</v>
      </c>
      <c r="B31" s="41">
        <v>0</v>
      </c>
      <c r="C31" s="37" t="s">
        <v>41</v>
      </c>
      <c r="D31" s="41">
        <v>0</v>
      </c>
      <c r="E31" s="37" t="s">
        <v>41</v>
      </c>
      <c r="F31" s="41">
        <v>0</v>
      </c>
      <c r="G31" s="37" t="s">
        <v>41</v>
      </c>
      <c r="H31" s="41">
        <v>0</v>
      </c>
      <c r="I31" s="37" t="s">
        <v>41</v>
      </c>
      <c r="J31" s="41">
        <v>0</v>
      </c>
      <c r="K31" s="37" t="s">
        <v>60</v>
      </c>
      <c r="L31" s="42">
        <f>B31+D31+F31+H31+J31</f>
        <v>0</v>
      </c>
      <c r="M31" s="38" t="s">
        <v>61</v>
      </c>
      <c r="N31" s="36"/>
      <c r="O31" s="36"/>
      <c r="P31" s="36"/>
      <c r="Q31" s="36"/>
      <c r="R31" s="36"/>
      <c r="S31" s="36"/>
      <c r="T31" s="36"/>
      <c r="U31" s="36"/>
    </row>
    <row r="32" spans="1:21" s="5" customFormat="1" ht="15.75">
      <c r="A32" s="10"/>
      <c r="S32" s="25"/>
      <c r="U32" s="25"/>
    </row>
    <row r="33" spans="1:21" s="5" customFormat="1" ht="16.5" thickBot="1">
      <c r="A33" s="9" t="s">
        <v>18</v>
      </c>
      <c r="S33" s="25"/>
      <c r="U33" s="25"/>
    </row>
    <row r="34" spans="1:21" s="5" customFormat="1" ht="15.75">
      <c r="A34" s="83"/>
      <c r="B34" s="77" t="s">
        <v>2</v>
      </c>
      <c r="C34" s="78"/>
      <c r="D34" s="77" t="s">
        <v>3</v>
      </c>
      <c r="E34" s="78"/>
      <c r="F34" s="77" t="s">
        <v>4</v>
      </c>
      <c r="G34" s="78"/>
      <c r="H34" s="85" t="s">
        <v>31</v>
      </c>
      <c r="I34" s="86"/>
      <c r="J34" s="80" t="s">
        <v>1</v>
      </c>
      <c r="K34" s="81"/>
      <c r="S34" s="25"/>
      <c r="U34" s="25"/>
    </row>
    <row r="35" spans="1:21" s="5" customFormat="1" ht="15.75">
      <c r="A35" s="84"/>
      <c r="B35" s="3" t="s">
        <v>7</v>
      </c>
      <c r="C35" s="2" t="s">
        <v>0</v>
      </c>
      <c r="D35" s="3" t="s">
        <v>7</v>
      </c>
      <c r="E35" s="2" t="s">
        <v>0</v>
      </c>
      <c r="F35" s="3" t="s">
        <v>7</v>
      </c>
      <c r="G35" s="2" t="s">
        <v>0</v>
      </c>
      <c r="H35" s="3" t="s">
        <v>7</v>
      </c>
      <c r="I35" s="2" t="s">
        <v>0</v>
      </c>
      <c r="J35" s="30" t="s">
        <v>7</v>
      </c>
      <c r="K35" s="20" t="s">
        <v>0</v>
      </c>
      <c r="S35" s="25"/>
      <c r="U35" s="25"/>
    </row>
    <row r="36" spans="1:21" s="14" customFormat="1" ht="18" customHeight="1">
      <c r="A36" s="45" t="s">
        <v>26</v>
      </c>
      <c r="B36" s="19">
        <v>633865</v>
      </c>
      <c r="C36" s="13" t="s">
        <v>41</v>
      </c>
      <c r="D36" s="19">
        <v>334645</v>
      </c>
      <c r="E36" s="13" t="s">
        <v>41</v>
      </c>
      <c r="F36" s="16">
        <v>531437</v>
      </c>
      <c r="G36" s="13" t="s">
        <v>41</v>
      </c>
      <c r="H36" s="19">
        <f>272110+190702</f>
        <v>462812</v>
      </c>
      <c r="I36" s="13" t="s">
        <v>41</v>
      </c>
      <c r="J36" s="40">
        <f aca="true" t="shared" si="9" ref="J36:J45">B36+D36+F36+H36</f>
        <v>1962759</v>
      </c>
      <c r="K36" s="12" t="s">
        <v>41</v>
      </c>
      <c r="S36" s="26"/>
      <c r="U36" s="26"/>
    </row>
    <row r="37" spans="1:21" s="14" customFormat="1" ht="18" customHeight="1">
      <c r="A37" s="45" t="s">
        <v>27</v>
      </c>
      <c r="B37" s="19">
        <v>395224</v>
      </c>
      <c r="C37" s="13">
        <f>B37/B36</f>
        <v>0.6235144707469256</v>
      </c>
      <c r="D37" s="19">
        <v>323064</v>
      </c>
      <c r="E37" s="13">
        <f>D37/D36</f>
        <v>0.9653931778451792</v>
      </c>
      <c r="F37" s="16">
        <v>538854</v>
      </c>
      <c r="G37" s="13">
        <f>F37/F36</f>
        <v>1.0139564990770307</v>
      </c>
      <c r="H37" s="19">
        <v>543663</v>
      </c>
      <c r="I37" s="13">
        <f>H37/H36</f>
        <v>1.1746951245862252</v>
      </c>
      <c r="J37" s="40">
        <f t="shared" si="9"/>
        <v>1800805</v>
      </c>
      <c r="K37" s="12">
        <f>J37/J36</f>
        <v>0.9174865584618387</v>
      </c>
      <c r="S37" s="26"/>
      <c r="U37" s="26"/>
    </row>
    <row r="38" spans="1:21" s="14" customFormat="1" ht="18" customHeight="1">
      <c r="A38" s="45" t="s">
        <v>29</v>
      </c>
      <c r="B38" s="19">
        <v>436922</v>
      </c>
      <c r="C38" s="13">
        <f>B38/B37</f>
        <v>1.1055047264336173</v>
      </c>
      <c r="D38" s="19">
        <v>273314</v>
      </c>
      <c r="E38" s="13">
        <f>D38/D37</f>
        <v>0.8460057449917044</v>
      </c>
      <c r="F38" s="16">
        <v>467714</v>
      </c>
      <c r="G38" s="13">
        <f>F38/F37</f>
        <v>0.8679790815322889</v>
      </c>
      <c r="H38" s="19">
        <v>489107</v>
      </c>
      <c r="I38" s="13">
        <f>H38/H37</f>
        <v>0.8996510706080789</v>
      </c>
      <c r="J38" s="40">
        <f t="shared" si="9"/>
        <v>1667057</v>
      </c>
      <c r="K38" s="12">
        <f>J38/J37</f>
        <v>0.9257287712995022</v>
      </c>
      <c r="S38" s="26"/>
      <c r="U38" s="26"/>
    </row>
    <row r="39" spans="1:21" s="14" customFormat="1" ht="18" customHeight="1">
      <c r="A39" s="45" t="s">
        <v>32</v>
      </c>
      <c r="B39" s="19">
        <v>467756</v>
      </c>
      <c r="C39" s="13">
        <f>B39/B38</f>
        <v>1.0705709485903663</v>
      </c>
      <c r="D39" s="19">
        <v>345201</v>
      </c>
      <c r="E39" s="13">
        <f>D39/D38</f>
        <v>1.2630198233533592</v>
      </c>
      <c r="F39" s="16">
        <v>458289</v>
      </c>
      <c r="G39" s="13">
        <f>F39/F38</f>
        <v>0.979848796486742</v>
      </c>
      <c r="H39" s="19">
        <v>645063</v>
      </c>
      <c r="I39" s="13">
        <f>H39/H38</f>
        <v>1.3188586546502095</v>
      </c>
      <c r="J39" s="40">
        <f t="shared" si="9"/>
        <v>1916309</v>
      </c>
      <c r="K39" s="12">
        <f>J39/J38</f>
        <v>1.1495161833098688</v>
      </c>
      <c r="S39" s="26"/>
      <c r="U39" s="26"/>
    </row>
    <row r="40" spans="1:21" s="14" customFormat="1" ht="18" customHeight="1">
      <c r="A40" s="45" t="s">
        <v>34</v>
      </c>
      <c r="B40" s="34">
        <v>454163</v>
      </c>
      <c r="C40" s="13">
        <f>B40/B39</f>
        <v>0.9709399772530978</v>
      </c>
      <c r="D40" s="34">
        <v>411410</v>
      </c>
      <c r="E40" s="13">
        <f>D40/D39</f>
        <v>1.1917984015110037</v>
      </c>
      <c r="F40" s="35">
        <v>526146</v>
      </c>
      <c r="G40" s="13">
        <f>F40/F39</f>
        <v>1.1480659583799742</v>
      </c>
      <c r="H40" s="34">
        <v>711275</v>
      </c>
      <c r="I40" s="13">
        <f>H40/H39</f>
        <v>1.1026442378496364</v>
      </c>
      <c r="J40" s="40">
        <f t="shared" si="9"/>
        <v>2102994</v>
      </c>
      <c r="K40" s="12">
        <f>J40/J39</f>
        <v>1.097419048806847</v>
      </c>
      <c r="S40" s="26"/>
      <c r="U40" s="26"/>
    </row>
    <row r="41" spans="1:21" s="14" customFormat="1" ht="18" customHeight="1">
      <c r="A41" s="45" t="s">
        <v>35</v>
      </c>
      <c r="B41" s="34">
        <v>411986</v>
      </c>
      <c r="C41" s="13">
        <f>B41/B40</f>
        <v>0.9071324612528981</v>
      </c>
      <c r="D41" s="34">
        <v>245389</v>
      </c>
      <c r="E41" s="13">
        <f>D41/D40</f>
        <v>0.5964585206971148</v>
      </c>
      <c r="F41" s="35">
        <v>848602</v>
      </c>
      <c r="G41" s="13">
        <f>F41/F40</f>
        <v>1.6128641099618737</v>
      </c>
      <c r="H41" s="34">
        <v>277382</v>
      </c>
      <c r="I41" s="13">
        <f>H41/H40</f>
        <v>0.38997855962883554</v>
      </c>
      <c r="J41" s="40">
        <f t="shared" si="9"/>
        <v>1783359</v>
      </c>
      <c r="K41" s="12">
        <f>J41/J40</f>
        <v>0.8480095520957264</v>
      </c>
      <c r="S41" s="26"/>
      <c r="U41" s="26"/>
    </row>
    <row r="42" spans="1:21" s="14" customFormat="1" ht="18" customHeight="1">
      <c r="A42" s="45" t="s">
        <v>38</v>
      </c>
      <c r="B42" s="34">
        <v>693803</v>
      </c>
      <c r="C42" s="13">
        <f>B42/B41</f>
        <v>1.6840450889107883</v>
      </c>
      <c r="D42" s="34">
        <v>374138</v>
      </c>
      <c r="E42" s="13">
        <f>D42/D41</f>
        <v>1.5246730701050168</v>
      </c>
      <c r="F42" s="35">
        <v>634166</v>
      </c>
      <c r="G42" s="13">
        <f>F42/F41</f>
        <v>0.7473067468613084</v>
      </c>
      <c r="H42" s="34">
        <v>430935</v>
      </c>
      <c r="I42" s="13">
        <f>H42/H41</f>
        <v>1.5535795401287755</v>
      </c>
      <c r="J42" s="40">
        <f t="shared" si="9"/>
        <v>2133042</v>
      </c>
      <c r="K42" s="12">
        <f>J42/J41</f>
        <v>1.1960811031317866</v>
      </c>
      <c r="S42" s="26"/>
      <c r="U42" s="26"/>
    </row>
    <row r="43" spans="1:11" ht="18" customHeight="1">
      <c r="A43" s="45" t="s">
        <v>40</v>
      </c>
      <c r="B43" s="34">
        <v>474688</v>
      </c>
      <c r="C43" s="13">
        <f>B43/B42</f>
        <v>0.6841826858632782</v>
      </c>
      <c r="D43" s="34">
        <v>474054</v>
      </c>
      <c r="E43" s="13">
        <f>D43/D42</f>
        <v>1.2670565406347392</v>
      </c>
      <c r="F43" s="35">
        <v>692326</v>
      </c>
      <c r="G43" s="13">
        <f>F43/F42</f>
        <v>1.0917110031127497</v>
      </c>
      <c r="H43" s="34">
        <v>369176</v>
      </c>
      <c r="I43" s="13">
        <f>H43/H42</f>
        <v>0.8566860431387564</v>
      </c>
      <c r="J43" s="40">
        <f t="shared" si="9"/>
        <v>2010244</v>
      </c>
      <c r="K43" s="12">
        <f>J43/J42</f>
        <v>0.9424305756754907</v>
      </c>
    </row>
    <row r="44" spans="1:11" ht="18" customHeight="1">
      <c r="A44" s="45" t="s">
        <v>44</v>
      </c>
      <c r="B44" s="34">
        <v>358730</v>
      </c>
      <c r="C44" s="13">
        <f>B44/B43</f>
        <v>0.755717439665633</v>
      </c>
      <c r="D44" s="34">
        <v>426649</v>
      </c>
      <c r="E44" s="13">
        <f>D44/D43</f>
        <v>0.9000008437857291</v>
      </c>
      <c r="F44" s="35">
        <v>652265</v>
      </c>
      <c r="G44" s="13">
        <f>F44/F43</f>
        <v>0.9421356413019301</v>
      </c>
      <c r="H44" s="34">
        <v>310598</v>
      </c>
      <c r="I44" s="13">
        <f>H44/H43</f>
        <v>0.8413277136108522</v>
      </c>
      <c r="J44" s="40">
        <f t="shared" si="9"/>
        <v>1748242</v>
      </c>
      <c r="K44" s="12">
        <f>J44/J43</f>
        <v>0.8696665678395259</v>
      </c>
    </row>
    <row r="45" spans="1:11" ht="18" customHeight="1">
      <c r="A45" s="45" t="s">
        <v>47</v>
      </c>
      <c r="B45" s="34">
        <v>77309</v>
      </c>
      <c r="C45" s="13">
        <f>B45/B44</f>
        <v>0.2155074847378251</v>
      </c>
      <c r="D45" s="34">
        <v>337703</v>
      </c>
      <c r="E45" s="13">
        <f>D45/D44</f>
        <v>0.7915241802980905</v>
      </c>
      <c r="F45" s="35">
        <v>387841</v>
      </c>
      <c r="G45" s="13">
        <f>F45/F44</f>
        <v>0.5946064866273677</v>
      </c>
      <c r="H45" s="34">
        <f>217940+66320</f>
        <v>284260</v>
      </c>
      <c r="I45" s="13">
        <f>H45/H44</f>
        <v>0.9152022872008191</v>
      </c>
      <c r="J45" s="40">
        <f t="shared" si="9"/>
        <v>1087113</v>
      </c>
      <c r="K45" s="12">
        <f>J45/J44</f>
        <v>0.6218321033358082</v>
      </c>
    </row>
    <row r="46" spans="1:11" ht="18" customHeight="1" thickBot="1">
      <c r="A46" s="47" t="s">
        <v>57</v>
      </c>
      <c r="B46" s="43">
        <v>182324</v>
      </c>
      <c r="C46" s="37">
        <f>B46/B45</f>
        <v>2.358380007502361</v>
      </c>
      <c r="D46" s="43">
        <v>357506</v>
      </c>
      <c r="E46" s="37">
        <f>D46/D45</f>
        <v>1.0586402845103537</v>
      </c>
      <c r="F46" s="44">
        <v>132050</v>
      </c>
      <c r="G46" s="37">
        <f>F46/F45</f>
        <v>0.3404745759215761</v>
      </c>
      <c r="H46" s="43">
        <f>231964+161530</f>
        <v>393494</v>
      </c>
      <c r="I46" s="37">
        <f>H46/H45</f>
        <v>1.3842749595440793</v>
      </c>
      <c r="J46" s="42">
        <f>B46+D46+F46+H46</f>
        <v>1065374</v>
      </c>
      <c r="K46" s="38">
        <f>J46/J45</f>
        <v>0.9800029987682973</v>
      </c>
    </row>
    <row r="47" ht="18" customHeight="1"/>
    <row r="48" spans="1:21" s="5" customFormat="1" ht="16.5" thickBot="1">
      <c r="A48" s="9" t="s">
        <v>49</v>
      </c>
      <c r="S48" s="25"/>
      <c r="U48" s="25"/>
    </row>
    <row r="49" spans="1:13" s="5" customFormat="1" ht="15.75">
      <c r="A49" s="83"/>
      <c r="B49" s="87" t="s">
        <v>51</v>
      </c>
      <c r="C49" s="87"/>
      <c r="D49" s="87" t="s">
        <v>48</v>
      </c>
      <c r="E49" s="91"/>
      <c r="K49" s="25"/>
      <c r="M49" s="25"/>
    </row>
    <row r="50" spans="1:13" s="5" customFormat="1" ht="15.75">
      <c r="A50" s="84"/>
      <c r="B50" s="3" t="s">
        <v>7</v>
      </c>
      <c r="C50" s="2" t="s">
        <v>0</v>
      </c>
      <c r="D50" s="3" t="s">
        <v>7</v>
      </c>
      <c r="E50" s="48" t="s">
        <v>0</v>
      </c>
      <c r="K50" s="25"/>
      <c r="M50" s="25"/>
    </row>
    <row r="51" spans="1:13" s="14" customFormat="1" ht="18" customHeight="1">
      <c r="A51" s="45" t="s">
        <v>52</v>
      </c>
      <c r="B51" s="50">
        <v>15699</v>
      </c>
      <c r="C51" s="13" t="s">
        <v>41</v>
      </c>
      <c r="D51" s="3" t="s">
        <v>41</v>
      </c>
      <c r="E51" s="48" t="s">
        <v>41</v>
      </c>
      <c r="K51" s="26"/>
      <c r="M51" s="26"/>
    </row>
    <row r="52" spans="1:13" s="14" customFormat="1" ht="18" customHeight="1">
      <c r="A52" s="45" t="s">
        <v>53</v>
      </c>
      <c r="B52" s="50">
        <v>15765</v>
      </c>
      <c r="C52" s="92">
        <f>+B52/B51</f>
        <v>1.004204089432448</v>
      </c>
      <c r="D52" s="3" t="s">
        <v>41</v>
      </c>
      <c r="E52" s="48" t="s">
        <v>41</v>
      </c>
      <c r="K52" s="26"/>
      <c r="M52" s="26"/>
    </row>
    <row r="53" spans="1:13" s="14" customFormat="1" ht="18" customHeight="1">
      <c r="A53" s="45" t="s">
        <v>29</v>
      </c>
      <c r="B53" s="50">
        <v>13422</v>
      </c>
      <c r="C53" s="92">
        <f aca="true" t="shared" si="10" ref="C53:C59">+B53/B52</f>
        <v>0.8513796384395813</v>
      </c>
      <c r="D53" s="3" t="s">
        <v>41</v>
      </c>
      <c r="E53" s="48" t="s">
        <v>41</v>
      </c>
      <c r="K53" s="26"/>
      <c r="M53" s="26"/>
    </row>
    <row r="54" spans="1:13" s="14" customFormat="1" ht="18" customHeight="1">
      <c r="A54" s="45" t="s">
        <v>54</v>
      </c>
      <c r="B54" s="50">
        <v>13127</v>
      </c>
      <c r="C54" s="92">
        <f t="shared" si="10"/>
        <v>0.9780211592907168</v>
      </c>
      <c r="D54" s="3" t="s">
        <v>41</v>
      </c>
      <c r="E54" s="48" t="s">
        <v>41</v>
      </c>
      <c r="K54" s="26"/>
      <c r="M54" s="26"/>
    </row>
    <row r="55" spans="1:13" s="14" customFormat="1" ht="18" customHeight="1">
      <c r="A55" s="45" t="s">
        <v>55</v>
      </c>
      <c r="B55" s="50">
        <v>13196</v>
      </c>
      <c r="C55" s="92">
        <f t="shared" si="10"/>
        <v>1.0052563418907594</v>
      </c>
      <c r="D55" s="3" t="s">
        <v>41</v>
      </c>
      <c r="E55" s="48" t="s">
        <v>41</v>
      </c>
      <c r="K55" s="26"/>
      <c r="M55" s="26"/>
    </row>
    <row r="56" spans="1:13" s="14" customFormat="1" ht="18" customHeight="1">
      <c r="A56" s="45" t="s">
        <v>35</v>
      </c>
      <c r="B56" s="50">
        <v>12303</v>
      </c>
      <c r="C56" s="92">
        <f t="shared" si="10"/>
        <v>0.9323279781752046</v>
      </c>
      <c r="D56" s="3" t="s">
        <v>41</v>
      </c>
      <c r="E56" s="48" t="s">
        <v>41</v>
      </c>
      <c r="K56" s="26"/>
      <c r="M56" s="26"/>
    </row>
    <row r="57" spans="1:13" s="14" customFormat="1" ht="18" customHeight="1">
      <c r="A57" s="45" t="s">
        <v>38</v>
      </c>
      <c r="B57" s="50">
        <v>11428</v>
      </c>
      <c r="C57" s="92">
        <f t="shared" si="10"/>
        <v>0.9288791351702836</v>
      </c>
      <c r="D57" s="3" t="s">
        <v>41</v>
      </c>
      <c r="E57" s="48" t="s">
        <v>41</v>
      </c>
      <c r="K57" s="26"/>
      <c r="M57" s="26"/>
    </row>
    <row r="58" spans="1:13" s="14" customFormat="1" ht="18" customHeight="1">
      <c r="A58" s="45" t="s">
        <v>40</v>
      </c>
      <c r="B58" s="50">
        <v>10708</v>
      </c>
      <c r="C58" s="92">
        <f t="shared" si="10"/>
        <v>0.9369968498424921</v>
      </c>
      <c r="D58" s="3" t="s">
        <v>41</v>
      </c>
      <c r="E58" s="48" t="s">
        <v>41</v>
      </c>
      <c r="K58" s="26"/>
      <c r="M58" s="26"/>
    </row>
    <row r="59" spans="1:13" s="14" customFormat="1" ht="18" customHeight="1">
      <c r="A59" s="45" t="s">
        <v>44</v>
      </c>
      <c r="B59" s="50">
        <v>9431</v>
      </c>
      <c r="C59" s="92">
        <f t="shared" si="10"/>
        <v>0.8807433694434068</v>
      </c>
      <c r="D59" s="51">
        <v>-42513</v>
      </c>
      <c r="E59" s="48" t="s">
        <v>41</v>
      </c>
      <c r="K59" s="26"/>
      <c r="M59" s="26"/>
    </row>
    <row r="60" spans="1:21" ht="18" customHeight="1">
      <c r="A60" s="45" t="s">
        <v>47</v>
      </c>
      <c r="B60" s="59" t="s">
        <v>41</v>
      </c>
      <c r="C60" s="13" t="s">
        <v>41</v>
      </c>
      <c r="D60" s="34">
        <v>24431</v>
      </c>
      <c r="E60" s="48" t="s">
        <v>41</v>
      </c>
      <c r="F60" t="s">
        <v>56</v>
      </c>
      <c r="K60" s="23"/>
      <c r="M60" s="23"/>
      <c r="S60"/>
      <c r="U60"/>
    </row>
    <row r="61" spans="1:21" ht="18" customHeight="1" thickBot="1">
      <c r="A61" s="47" t="s">
        <v>57</v>
      </c>
      <c r="B61" s="49" t="s">
        <v>41</v>
      </c>
      <c r="C61" s="37" t="s">
        <v>64</v>
      </c>
      <c r="D61" s="43">
        <v>15633</v>
      </c>
      <c r="E61" s="93">
        <f>+D61/D60</f>
        <v>0.6398837542466539</v>
      </c>
      <c r="K61" s="23"/>
      <c r="M61" s="23"/>
      <c r="S61"/>
      <c r="U61"/>
    </row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</sheetData>
  <sheetProtection/>
  <mergeCells count="27">
    <mergeCell ref="B49:C49"/>
    <mergeCell ref="A19:A20"/>
    <mergeCell ref="N26:U26"/>
    <mergeCell ref="N25:U25"/>
    <mergeCell ref="N28:U28"/>
    <mergeCell ref="N29:U29"/>
    <mergeCell ref="A49:A50"/>
    <mergeCell ref="D49:E49"/>
    <mergeCell ref="L4:M4"/>
    <mergeCell ref="A4:A5"/>
    <mergeCell ref="D4:K4"/>
    <mergeCell ref="D34:E34"/>
    <mergeCell ref="F34:G34"/>
    <mergeCell ref="J34:K34"/>
    <mergeCell ref="A34:A35"/>
    <mergeCell ref="H34:I34"/>
    <mergeCell ref="B34:C34"/>
    <mergeCell ref="A1:K1"/>
    <mergeCell ref="B19:C19"/>
    <mergeCell ref="D19:E19"/>
    <mergeCell ref="F19:G19"/>
    <mergeCell ref="H19:I19"/>
    <mergeCell ref="N27:T27"/>
    <mergeCell ref="N4:U4"/>
    <mergeCell ref="L19:M19"/>
    <mergeCell ref="B4:C4"/>
    <mergeCell ref="J19:K19"/>
  </mergeCells>
  <printOptions/>
  <pageMargins left="1.141732283464567" right="0" top="0.5118110236220472" bottom="0.1968503937007874" header="0.5118110236220472" footer="0.5118110236220472"/>
  <pageSetup horizontalDpi="600" verticalDpi="600" orientation="landscape" paperSize="8" scale="7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厚木市役所</dc:creator>
  <cp:keywords/>
  <dc:description/>
  <cp:lastModifiedBy>Windows ユーザー</cp:lastModifiedBy>
  <cp:lastPrinted>2021-07-16T02:13:44Z</cp:lastPrinted>
  <dcterms:created xsi:type="dcterms:W3CDTF">2010-01-05T08:14:28Z</dcterms:created>
  <dcterms:modified xsi:type="dcterms:W3CDTF">2022-04-14T00:39:18Z</dcterms:modified>
  <cp:category/>
  <cp:version/>
  <cp:contentType/>
  <cp:contentStatus/>
</cp:coreProperties>
</file>